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0" windowWidth="20760" windowHeight="12330" tabRatio="776"/>
  </bookViews>
  <sheets>
    <sheet name="表紙" sheetId="5" r:id="rId1"/>
    <sheet name="提案書提出資料一覧表" sheetId="6" r:id="rId2"/>
    <sheet name="様式第1号" sheetId="7" r:id="rId3"/>
    <sheet name="様式第11号-2" sheetId="8" r:id="rId4"/>
    <sheet name="様式第13号-1" sheetId="9" r:id="rId5"/>
    <sheet name="様式第14号（別紙1）" sheetId="51" r:id="rId6"/>
    <sheet name="様式第14号（別紙2）" sheetId="54" r:id="rId7"/>
    <sheet name="様式第14号（別紙3）" sheetId="55" r:id="rId8"/>
    <sheet name="様式第15号-1" sheetId="82" r:id="rId9"/>
    <sheet name="様式16号-1-2（別紙1）" sheetId="59" r:id="rId10"/>
    <sheet name="様式第16号-2-2" sheetId="19" r:id="rId11"/>
    <sheet name="様式17号-2-1（別紙1）" sheetId="61" r:id="rId12"/>
    <sheet name="様式第17号-2-2（別紙1）" sheetId="47" r:id="rId13"/>
    <sheet name="様式第17号-3-2" sheetId="68" r:id="rId14"/>
    <sheet name="様式第17号-3-2（別紙1）" sheetId="66" r:id="rId15"/>
    <sheet name="様式第17号-3-2（別紙2）" sheetId="67" r:id="rId16"/>
    <sheet name="様式第17号-3-4（別紙1）" sheetId="63" r:id="rId17"/>
    <sheet name="様式17号-4-1（別紙1）" sheetId="64" r:id="rId18"/>
    <sheet name="様式17号-4-1（別紙2）" sheetId="65" r:id="rId19"/>
    <sheet name="様式第18号-1-1（別紙1）" sheetId="69" r:id="rId20"/>
    <sheet name="様式第18号-1-1（別紙2）" sheetId="70" r:id="rId21"/>
    <sheet name="様式第18号-1-1（別紙3）" sheetId="80" r:id="rId22"/>
    <sheet name="様式第18号-1-1（別紙4）" sheetId="73" r:id="rId23"/>
    <sheet name="様式第18号-1-1（別紙5）" sheetId="74" r:id="rId24"/>
    <sheet name="様式第18号-1-1（別紙6）" sheetId="72" r:id="rId25"/>
    <sheet name="様式第18号-1-1（別紙7）" sheetId="75" r:id="rId26"/>
    <sheet name="様式第18号-1-1（別紙8）" sheetId="76" r:id="rId27"/>
    <sheet name="様式第18号-1-1（別紙9）" sheetId="77" r:id="rId28"/>
    <sheet name="様式第18号-1-1（別紙10）" sheetId="78" r:id="rId29"/>
    <sheet name="様式第18号-1-1（別紙11）" sheetId="79" r:id="rId30"/>
    <sheet name="様式第18号-1-2（別紙1）" sheetId="23" r:id="rId31"/>
    <sheet name="様式第18号-2-1（別紙1）" sheetId="48" r:id="rId32"/>
    <sheet name="様式第18号-2-1（別紙2）" sheetId="37" r:id="rId33"/>
    <sheet name="様式第18号-2-1（別紙3）" sheetId="49" r:id="rId34"/>
    <sheet name="様式第21号-1～3" sheetId="84"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 localSheetId="12" hidden="1">#REF!</definedName>
    <definedName name="_" localSheetId="13" hidden="1">#REF!</definedName>
    <definedName name="_" localSheetId="21" hidden="1">#REF!</definedName>
    <definedName name="_" localSheetId="34" hidden="1">#REF!</definedName>
    <definedName name="_" hidden="1">#REF!</definedName>
    <definedName name="__" localSheetId="12" hidden="1">#REF!</definedName>
    <definedName name="__" localSheetId="13" hidden="1">#REF!</definedName>
    <definedName name="__" localSheetId="21" hidden="1">#REF!</definedName>
    <definedName name="__" localSheetId="34" hidden="1">#REF!</definedName>
    <definedName name="__" hidden="1">#REF!</definedName>
    <definedName name="___" localSheetId="12" hidden="1">#REF!</definedName>
    <definedName name="___" localSheetId="13" hidden="1">#REF!</definedName>
    <definedName name="___" localSheetId="21" hidden="1">#REF!</definedName>
    <definedName name="___" localSheetId="34" hidden="1">#REF!</definedName>
    <definedName name="___" hidden="1">#REF!</definedName>
    <definedName name="____" localSheetId="12" hidden="1">#REF!</definedName>
    <definedName name="____" localSheetId="13" hidden="1">#REF!</definedName>
    <definedName name="____" localSheetId="21" hidden="1">#REF!</definedName>
    <definedName name="____" localSheetId="34" hidden="1">#REF!</definedName>
    <definedName name="____" hidden="1">#REF!</definedName>
    <definedName name="_____" localSheetId="12" hidden="1">#REF!</definedName>
    <definedName name="_____" localSheetId="13" hidden="1">#REF!</definedName>
    <definedName name="_____" localSheetId="21" hidden="1">#REF!</definedName>
    <definedName name="_____" localSheetId="34" hidden="1">#REF!</definedName>
    <definedName name="_____" hidden="1">#REF!</definedName>
    <definedName name="______" localSheetId="12" hidden="1">#REF!</definedName>
    <definedName name="______" localSheetId="13" hidden="1">#REF!</definedName>
    <definedName name="______" localSheetId="21" hidden="1">#REF!</definedName>
    <definedName name="______" localSheetId="34" hidden="1">#REF!</definedName>
    <definedName name="______" hidden="1">#REF!</definedName>
    <definedName name="_______" localSheetId="12" hidden="1">#REF!</definedName>
    <definedName name="_______" localSheetId="13" hidden="1">#REF!</definedName>
    <definedName name="_______" localSheetId="21" hidden="1">#REF!</definedName>
    <definedName name="_______" localSheetId="34" hidden="1">#REF!</definedName>
    <definedName name="_______" hidden="1">#REF!</definedName>
    <definedName name="________" localSheetId="12" hidden="1">#REF!</definedName>
    <definedName name="________" localSheetId="13" hidden="1">#REF!</definedName>
    <definedName name="________" localSheetId="21" hidden="1">#REF!</definedName>
    <definedName name="________" localSheetId="34" hidden="1">#REF!</definedName>
    <definedName name="________" hidden="1">#REF!</definedName>
    <definedName name="_________" localSheetId="12" hidden="1">#REF!</definedName>
    <definedName name="_________" localSheetId="13" hidden="1">#REF!</definedName>
    <definedName name="_________" localSheetId="21" hidden="1">#REF!</definedName>
    <definedName name="_________" localSheetId="34" hidden="1">#REF!</definedName>
    <definedName name="_________" hidden="1">#REF!</definedName>
    <definedName name="__________" localSheetId="12" hidden="1">#REF!</definedName>
    <definedName name="__________" localSheetId="13" hidden="1">#REF!</definedName>
    <definedName name="__________" localSheetId="21" hidden="1">#REF!</definedName>
    <definedName name="__________" localSheetId="34" hidden="1">#REF!</definedName>
    <definedName name="__________" hidden="1">#REF!</definedName>
    <definedName name="____________" localSheetId="12" hidden="1">#REF!</definedName>
    <definedName name="____________" localSheetId="13" hidden="1">#REF!</definedName>
    <definedName name="____________" localSheetId="21" hidden="1">#REF!</definedName>
    <definedName name="____________" localSheetId="34" hidden="1">#REF!</definedName>
    <definedName name="____________" hidden="1">#REF!</definedName>
    <definedName name="________fan1">[1]設備電力!$C$96</definedName>
    <definedName name="________Gac2" localSheetId="13">#REF!</definedName>
    <definedName name="________Gac2" localSheetId="21">#REF!</definedName>
    <definedName name="________Gac2" localSheetId="34">#REF!</definedName>
    <definedName name="________Gac2">#REF!</definedName>
    <definedName name="________Gad2" localSheetId="13">#REF!</definedName>
    <definedName name="________Gad2" localSheetId="21">#REF!</definedName>
    <definedName name="________Gad2" localSheetId="34">#REF!</definedName>
    <definedName name="________Gad2">#REF!</definedName>
    <definedName name="________Gfd2" localSheetId="13">#REF!</definedName>
    <definedName name="________Gfd2" localSheetId="21">#REF!</definedName>
    <definedName name="________Gfd2" localSheetId="34">#REF!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 localSheetId="13">#REF!</definedName>
    <definedName name="________mav2" localSheetId="21">#REF!</definedName>
    <definedName name="________mav2" localSheetId="34">#REF!</definedName>
    <definedName name="________mav2">#REF!</definedName>
    <definedName name="_______fan1">[1]設備電力!$C$96</definedName>
    <definedName name="_______Gac2" localSheetId="13">#REF!</definedName>
    <definedName name="_______Gac2" localSheetId="21">#REF!</definedName>
    <definedName name="_______Gac2" localSheetId="34">#REF!</definedName>
    <definedName name="_______Gac2">#REF!</definedName>
    <definedName name="_______Gad2" localSheetId="13">#REF!</definedName>
    <definedName name="_______Gad2" localSheetId="21">#REF!</definedName>
    <definedName name="_______Gad2" localSheetId="34">#REF!</definedName>
    <definedName name="_______Gad2">#REF!</definedName>
    <definedName name="_______Gfd2" localSheetId="13">#REF!</definedName>
    <definedName name="_______Gfd2" localSheetId="21">#REF!</definedName>
    <definedName name="_______Gfd2" localSheetId="34">#REF!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 localSheetId="13">#REF!</definedName>
    <definedName name="_______mav2" localSheetId="21">#REF!</definedName>
    <definedName name="_______mav2" localSheetId="34">#REF!</definedName>
    <definedName name="_______mav2">#REF!</definedName>
    <definedName name="______fan1">[1]設備電力!$C$96</definedName>
    <definedName name="______Gac2" localSheetId="13">#REF!</definedName>
    <definedName name="______Gac2" localSheetId="21">#REF!</definedName>
    <definedName name="______Gac2" localSheetId="34">#REF!</definedName>
    <definedName name="______Gac2">#REF!</definedName>
    <definedName name="______Gad2" localSheetId="13">#REF!</definedName>
    <definedName name="______Gad2" localSheetId="21">#REF!</definedName>
    <definedName name="______Gad2" localSheetId="34">#REF!</definedName>
    <definedName name="______Gad2">#REF!</definedName>
    <definedName name="______Gfd2" localSheetId="13">#REF!</definedName>
    <definedName name="______Gfd2" localSheetId="21">#REF!</definedName>
    <definedName name="______Gfd2" localSheetId="34">#REF!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 localSheetId="13">#REF!</definedName>
    <definedName name="______mav2" localSheetId="21">#REF!</definedName>
    <definedName name="______mav2" localSheetId="34">#REF!</definedName>
    <definedName name="______mav2">#REF!</definedName>
    <definedName name="_____fan1">[1]設備電力!$C$96</definedName>
    <definedName name="_____Gac2" localSheetId="13">#REF!</definedName>
    <definedName name="_____Gac2" localSheetId="21">#REF!</definedName>
    <definedName name="_____Gac2" localSheetId="34">#REF!</definedName>
    <definedName name="_____Gac2">#REF!</definedName>
    <definedName name="_____Gad2" localSheetId="13">#REF!</definedName>
    <definedName name="_____Gad2" localSheetId="21">#REF!</definedName>
    <definedName name="_____Gad2" localSheetId="34">#REF!</definedName>
    <definedName name="_____Gad2">#REF!</definedName>
    <definedName name="_____Gfd2" localSheetId="13">#REF!</definedName>
    <definedName name="_____Gfd2" localSheetId="21">#REF!</definedName>
    <definedName name="_____Gfd2" localSheetId="34">#REF!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 localSheetId="13">#REF!</definedName>
    <definedName name="_____mav2" localSheetId="21">#REF!</definedName>
    <definedName name="_____mav2" localSheetId="34">#REF!</definedName>
    <definedName name="_____mav2">#REF!</definedName>
    <definedName name="____fan1">[1]設備電力!$C$96</definedName>
    <definedName name="____Gac2" localSheetId="13">#REF!</definedName>
    <definedName name="____Gac2" localSheetId="21">#REF!</definedName>
    <definedName name="____Gac2" localSheetId="34">#REF!</definedName>
    <definedName name="____Gac2">#REF!</definedName>
    <definedName name="____Gad2" localSheetId="13">#REF!</definedName>
    <definedName name="____Gad2" localSheetId="21">#REF!</definedName>
    <definedName name="____Gad2" localSheetId="34">#REF!</definedName>
    <definedName name="____Gad2">#REF!</definedName>
    <definedName name="____Gfd2" localSheetId="13">#REF!</definedName>
    <definedName name="____Gfd2" localSheetId="21">#REF!</definedName>
    <definedName name="____Gfd2" localSheetId="34">#REF!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 localSheetId="13">#REF!</definedName>
    <definedName name="____mav2" localSheetId="21">#REF!</definedName>
    <definedName name="____mav2" localSheetId="34">#REF!</definedName>
    <definedName name="____mav2">#REF!</definedName>
    <definedName name="___fan1">[1]設備電力!$C$96</definedName>
    <definedName name="___Gac2" localSheetId="13">#REF!</definedName>
    <definedName name="___Gac2" localSheetId="21">#REF!</definedName>
    <definedName name="___Gac2" localSheetId="34">#REF!</definedName>
    <definedName name="___Gac2">#REF!</definedName>
    <definedName name="___Gad2" localSheetId="13">#REF!</definedName>
    <definedName name="___Gad2" localSheetId="21">#REF!</definedName>
    <definedName name="___Gad2" localSheetId="34">#REF!</definedName>
    <definedName name="___Gad2">#REF!</definedName>
    <definedName name="___Gfd2" localSheetId="13">#REF!</definedName>
    <definedName name="___Gfd2" localSheetId="21">#REF!</definedName>
    <definedName name="___Gfd2" localSheetId="34">#REF!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 localSheetId="13">#REF!</definedName>
    <definedName name="___mav2" localSheetId="21">#REF!</definedName>
    <definedName name="___mav2" localSheetId="34">#REF!</definedName>
    <definedName name="___mav2">#REF!</definedName>
    <definedName name="__123Graph_A" localSheetId="12" hidden="1">'[3]LPG(参考)'!#REF!</definedName>
    <definedName name="__123Graph_A" localSheetId="13" hidden="1">'[3]LPG(参考)'!#REF!</definedName>
    <definedName name="__123Graph_A" localSheetId="21" hidden="1">'[3]LPG(参考)'!#REF!</definedName>
    <definedName name="__123Graph_A" localSheetId="34" hidden="1">'[3]LPG(参考)'!#REF!</definedName>
    <definedName name="__123Graph_A" hidden="1">'[3]LPG(参考)'!#REF!</definedName>
    <definedName name="__123Graph_B" localSheetId="12" hidden="1">'[3]LPG(参考)'!#REF!</definedName>
    <definedName name="__123Graph_B" localSheetId="13" hidden="1">'[3]LPG(参考)'!#REF!</definedName>
    <definedName name="__123Graph_B" localSheetId="21" hidden="1">'[3]LPG(参考)'!#REF!</definedName>
    <definedName name="__123Graph_B" localSheetId="34" hidden="1">'[3]LPG(参考)'!#REF!</definedName>
    <definedName name="__123Graph_B" hidden="1">'[3]LPG(参考)'!#REF!</definedName>
    <definedName name="__123Graph_BGRAPH01" localSheetId="12" hidden="1">#REF!</definedName>
    <definedName name="__123Graph_BGRAPH01" localSheetId="13" hidden="1">#REF!</definedName>
    <definedName name="__123Graph_BGRAPH01" localSheetId="21" hidden="1">#REF!</definedName>
    <definedName name="__123Graph_BGRAPH01" localSheetId="34" hidden="1">#REF!</definedName>
    <definedName name="__123Graph_BGRAPH01" hidden="1">#REF!</definedName>
    <definedName name="__123Graph_BGRAPH02" localSheetId="12" hidden="1">#REF!</definedName>
    <definedName name="__123Graph_BGRAPH02" localSheetId="13" hidden="1">#REF!</definedName>
    <definedName name="__123Graph_BGRAPH02" localSheetId="21" hidden="1">#REF!</definedName>
    <definedName name="__123Graph_BGRAPH02" localSheetId="34" hidden="1">#REF!</definedName>
    <definedName name="__123Graph_BGRAPH02" hidden="1">#REF!</definedName>
    <definedName name="__123Graph_BGRAPH03" localSheetId="12" hidden="1">#REF!</definedName>
    <definedName name="__123Graph_BGRAPH03" localSheetId="13" hidden="1">#REF!</definedName>
    <definedName name="__123Graph_BGRAPH03" localSheetId="21" hidden="1">#REF!</definedName>
    <definedName name="__123Graph_BGRAPH03" localSheetId="34" hidden="1">#REF!</definedName>
    <definedName name="__123Graph_BGRAPH03" hidden="1">#REF!</definedName>
    <definedName name="__123Graph_BGRAPH04" localSheetId="12" hidden="1">#REF!</definedName>
    <definedName name="__123Graph_BGRAPH04" localSheetId="13" hidden="1">#REF!</definedName>
    <definedName name="__123Graph_BGRAPH04" localSheetId="21" hidden="1">#REF!</definedName>
    <definedName name="__123Graph_BGRAPH04" localSheetId="34" hidden="1">#REF!</definedName>
    <definedName name="__123Graph_BGRAPH04" hidden="1">#REF!</definedName>
    <definedName name="__123Graph_BGRAPH05" localSheetId="12" hidden="1">#REF!</definedName>
    <definedName name="__123Graph_BGRAPH05" localSheetId="13" hidden="1">#REF!</definedName>
    <definedName name="__123Graph_BGRAPH05" localSheetId="21" hidden="1">#REF!</definedName>
    <definedName name="__123Graph_BGRAPH05" localSheetId="34" hidden="1">#REF!</definedName>
    <definedName name="__123Graph_BGRAPH05" hidden="1">#REF!</definedName>
    <definedName name="__123Graph_C" localSheetId="12" hidden="1">'[3]LPG(参考)'!#REF!</definedName>
    <definedName name="__123Graph_C" localSheetId="13" hidden="1">'[3]LPG(参考)'!#REF!</definedName>
    <definedName name="__123Graph_C" localSheetId="21" hidden="1">'[3]LPG(参考)'!#REF!</definedName>
    <definedName name="__123Graph_C" localSheetId="34" hidden="1">'[3]LPG(参考)'!#REF!</definedName>
    <definedName name="__123Graph_C" hidden="1">'[3]LPG(参考)'!#REF!</definedName>
    <definedName name="__123Graph_D" localSheetId="12" hidden="1">'[3]LPG(参考)'!#REF!</definedName>
    <definedName name="__123Graph_D" localSheetId="13" hidden="1">'[3]LPG(参考)'!#REF!</definedName>
    <definedName name="__123Graph_D" localSheetId="21" hidden="1">'[3]LPG(参考)'!#REF!</definedName>
    <definedName name="__123Graph_D" localSheetId="34" hidden="1">'[3]LPG(参考)'!#REF!</definedName>
    <definedName name="__123Graph_D" hidden="1">'[3]LPG(参考)'!#REF!</definedName>
    <definedName name="__123Graph_E" localSheetId="12" hidden="1">'[3]LPG(参考)'!#REF!</definedName>
    <definedName name="__123Graph_E" localSheetId="13" hidden="1">'[3]LPG(参考)'!#REF!</definedName>
    <definedName name="__123Graph_E" localSheetId="21" hidden="1">'[3]LPG(参考)'!#REF!</definedName>
    <definedName name="__123Graph_E" localSheetId="34" hidden="1">'[3]LPG(参考)'!#REF!</definedName>
    <definedName name="__123Graph_E" hidden="1">'[3]LPG(参考)'!#REF!</definedName>
    <definedName name="__123Graph_F" localSheetId="12" hidden="1">'[3]LPG(参考)'!#REF!</definedName>
    <definedName name="__123Graph_F" localSheetId="13" hidden="1">'[3]LPG(参考)'!#REF!</definedName>
    <definedName name="__123Graph_F" localSheetId="21" hidden="1">'[3]LPG(参考)'!#REF!</definedName>
    <definedName name="__123Graph_F" localSheetId="34" hidden="1">'[3]LPG(参考)'!#REF!</definedName>
    <definedName name="__123Graph_F" hidden="1">'[3]LPG(参考)'!#REF!</definedName>
    <definedName name="__123Graph_X" localSheetId="12" hidden="1">'[3]LPG(参考)'!#REF!</definedName>
    <definedName name="__123Graph_X" localSheetId="13" hidden="1">'[3]LPG(参考)'!#REF!</definedName>
    <definedName name="__123Graph_X" localSheetId="21" hidden="1">'[3]LPG(参考)'!#REF!</definedName>
    <definedName name="__123Graph_X" localSheetId="34" hidden="1">'[3]LPG(参考)'!#REF!</definedName>
    <definedName name="__123Graph_X" hidden="1">'[3]LPG(参考)'!#REF!</definedName>
    <definedName name="__123Graph_XGRAPH01" localSheetId="12" hidden="1">#REF!</definedName>
    <definedName name="__123Graph_XGRAPH01" localSheetId="13" hidden="1">#REF!</definedName>
    <definedName name="__123Graph_XGRAPH01" localSheetId="21" hidden="1">#REF!</definedName>
    <definedName name="__123Graph_XGRAPH01" localSheetId="34" hidden="1">#REF!</definedName>
    <definedName name="__123Graph_XGRAPH01" hidden="1">#REF!</definedName>
    <definedName name="__123Graph_XGRAPH02" localSheetId="12" hidden="1">#REF!</definedName>
    <definedName name="__123Graph_XGRAPH02" localSheetId="13" hidden="1">#REF!</definedName>
    <definedName name="__123Graph_XGRAPH02" localSheetId="21" hidden="1">#REF!</definedName>
    <definedName name="__123Graph_XGRAPH02" localSheetId="34" hidden="1">#REF!</definedName>
    <definedName name="__123Graph_XGRAPH02" hidden="1">#REF!</definedName>
    <definedName name="__123Graph_XGRAPH03" localSheetId="12" hidden="1">#REF!</definedName>
    <definedName name="__123Graph_XGRAPH03" localSheetId="13" hidden="1">#REF!</definedName>
    <definedName name="__123Graph_XGRAPH03" localSheetId="21" hidden="1">#REF!</definedName>
    <definedName name="__123Graph_XGRAPH03" localSheetId="34" hidden="1">#REF!</definedName>
    <definedName name="__123Graph_XGRAPH03" hidden="1">#REF!</definedName>
    <definedName name="__123Graph_XGRAPH04" localSheetId="12" hidden="1">#REF!</definedName>
    <definedName name="__123Graph_XGRAPH04" localSheetId="13" hidden="1">#REF!</definedName>
    <definedName name="__123Graph_XGRAPH04" localSheetId="21" hidden="1">#REF!</definedName>
    <definedName name="__123Graph_XGRAPH04" localSheetId="34" hidden="1">#REF!</definedName>
    <definedName name="__123Graph_XGRAPH04" hidden="1">#REF!</definedName>
    <definedName name="__123Graph_XGRAPH05" localSheetId="12" hidden="1">#REF!</definedName>
    <definedName name="__123Graph_XGRAPH05" localSheetId="13" hidden="1">#REF!</definedName>
    <definedName name="__123Graph_XGRAPH05" localSheetId="21" hidden="1">#REF!</definedName>
    <definedName name="__123Graph_XGRAPH05" localSheetId="34" hidden="1">#REF!</definedName>
    <definedName name="__123Graph_XGRAPH05" hidden="1">#REF!</definedName>
    <definedName name="__1F" localSheetId="12" hidden="1">#REF!</definedName>
    <definedName name="__1F" localSheetId="13" hidden="1">#REF!</definedName>
    <definedName name="__1F" localSheetId="21" hidden="1">#REF!</definedName>
    <definedName name="__1F" localSheetId="34" hidden="1">#REF!</definedName>
    <definedName name="__1F" hidden="1">#REF!</definedName>
    <definedName name="__2_0_0_F" localSheetId="12" hidden="1">#REF!</definedName>
    <definedName name="__2_0_0_F" localSheetId="13" hidden="1">#REF!</definedName>
    <definedName name="__2_0_0_F" localSheetId="21" hidden="1">#REF!</definedName>
    <definedName name="__2_0_0_F" localSheetId="34" hidden="1">#REF!</definedName>
    <definedName name="__2_0_0_F" hidden="1">#REF!</definedName>
    <definedName name="__fan1">[1]設備電力!$C$96</definedName>
    <definedName name="__Gac2" localSheetId="13">#REF!</definedName>
    <definedName name="__Gac2" localSheetId="21">#REF!</definedName>
    <definedName name="__Gac2" localSheetId="34">#REF!</definedName>
    <definedName name="__Gac2">#REF!</definedName>
    <definedName name="__Gad2" localSheetId="13">#REF!</definedName>
    <definedName name="__Gad2" localSheetId="21">#REF!</definedName>
    <definedName name="__Gad2" localSheetId="34">#REF!</definedName>
    <definedName name="__Gad2">#REF!</definedName>
    <definedName name="__Gfd2" localSheetId="13">#REF!</definedName>
    <definedName name="__Gfd2" localSheetId="21">#REF!</definedName>
    <definedName name="__Gfd2" localSheetId="34">#REF!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 localSheetId="13">#REF!</definedName>
    <definedName name="__mav2" localSheetId="21">#REF!</definedName>
    <definedName name="__mav2" localSheetId="34">#REF!</definedName>
    <definedName name="__mav2">#REF!</definedName>
    <definedName name="_11F" localSheetId="12" hidden="1">[4]総括表!#REF!</definedName>
    <definedName name="_11F" localSheetId="13" hidden="1">[4]総括表!#REF!</definedName>
    <definedName name="_11F" localSheetId="21" hidden="1">[4]総括表!#REF!</definedName>
    <definedName name="_11F" localSheetId="34" hidden="1">[4]総括表!#REF!</definedName>
    <definedName name="_11F" hidden="1">[4]総括表!#REF!</definedName>
    <definedName name="_17_0_0_F" localSheetId="12" hidden="1">[5]総括表!#REF!</definedName>
    <definedName name="_17_0_0_F" localSheetId="13" hidden="1">[5]総括表!#REF!</definedName>
    <definedName name="_17_0_0_F" localSheetId="21" hidden="1">[5]総括表!#REF!</definedName>
    <definedName name="_17_0_0_F" localSheetId="34" hidden="1">[5]総括表!#REF!</definedName>
    <definedName name="_17_0_0_F" hidden="1">[5]総括表!#REF!</definedName>
    <definedName name="_18_0_0_F" localSheetId="12" hidden="1">#REF!</definedName>
    <definedName name="_18_0_0_F" localSheetId="13" hidden="1">#REF!</definedName>
    <definedName name="_18_0_0_F" localSheetId="21" hidden="1">#REF!</definedName>
    <definedName name="_18_0_0_F" localSheetId="34" hidden="1">#REF!</definedName>
    <definedName name="_18_0_0_F" hidden="1">#REF!</definedName>
    <definedName name="_18F" localSheetId="12" hidden="1">#REF!</definedName>
    <definedName name="_18F" localSheetId="13" hidden="1">#REF!</definedName>
    <definedName name="_18F" localSheetId="21" hidden="1">#REF!</definedName>
    <definedName name="_18F" localSheetId="34" hidden="1">#REF!</definedName>
    <definedName name="_18F" hidden="1">#REF!</definedName>
    <definedName name="_19_0_0_F" localSheetId="12" hidden="1">[5]総括表!#REF!</definedName>
    <definedName name="_19_0_0_F" localSheetId="13" hidden="1">[5]総括表!#REF!</definedName>
    <definedName name="_19_0_0_F" localSheetId="21" hidden="1">[5]総括表!#REF!</definedName>
    <definedName name="_19_0_0_F" localSheetId="34" hidden="1">[5]総括表!#REF!</definedName>
    <definedName name="_19_0_0_F" hidden="1">[5]総括表!#REF!</definedName>
    <definedName name="_1F" localSheetId="12" hidden="1">#REF!</definedName>
    <definedName name="_1F" localSheetId="13" hidden="1">#REF!</definedName>
    <definedName name="_1F" localSheetId="21" hidden="1">#REF!</definedName>
    <definedName name="_1F" localSheetId="34" hidden="1">#REF!</definedName>
    <definedName name="_1F" hidden="1">#REF!</definedName>
    <definedName name="_1P">#N/A</definedName>
    <definedName name="_2_0_0_F" localSheetId="12" hidden="1">#REF!</definedName>
    <definedName name="_2_0_0_F" localSheetId="13" hidden="1">#REF!</definedName>
    <definedName name="_2_0_0_F" localSheetId="21" hidden="1">#REF!</definedName>
    <definedName name="_2_0_0_F" localSheetId="34" hidden="1">#REF!</definedName>
    <definedName name="_2_0_0_F" hidden="1">#REF!</definedName>
    <definedName name="_23F" localSheetId="12" hidden="1">#REF!</definedName>
    <definedName name="_23F" localSheetId="13" hidden="1">#REF!</definedName>
    <definedName name="_23F" localSheetId="21" hidden="1">#REF!</definedName>
    <definedName name="_23F" localSheetId="34" hidden="1">#REF!</definedName>
    <definedName name="_23F" hidden="1">#REF!</definedName>
    <definedName name="_26_0_0_F" localSheetId="12" hidden="1">#REF!</definedName>
    <definedName name="_26_0_0_F" localSheetId="13" hidden="1">#REF!</definedName>
    <definedName name="_26_0_0_F" localSheetId="21" hidden="1">#REF!</definedName>
    <definedName name="_26_0_0_F" localSheetId="34" hidden="1">#REF!</definedName>
    <definedName name="_26_0_0_F" hidden="1">#REF!</definedName>
    <definedName name="_26F" localSheetId="8" hidden="1">[6]総括表!#REF!</definedName>
    <definedName name="_26F" localSheetId="12" hidden="1">[7]総括表!#REF!</definedName>
    <definedName name="_26F" localSheetId="13" hidden="1">[7]総括表!#REF!</definedName>
    <definedName name="_26F" localSheetId="21" hidden="1">[7]総括表!#REF!</definedName>
    <definedName name="_26F" localSheetId="34" hidden="1">[7]総括表!#REF!</definedName>
    <definedName name="_26F" hidden="1">[7]総括表!#REF!</definedName>
    <definedName name="_27_0_0_F" localSheetId="12" hidden="1">#REF!</definedName>
    <definedName name="_27_0_0_F" localSheetId="13" hidden="1">#REF!</definedName>
    <definedName name="_27_0_0_F" localSheetId="21" hidden="1">#REF!</definedName>
    <definedName name="_27_0_0_F" localSheetId="34" hidden="1">#REF!</definedName>
    <definedName name="_27_0_0_F" hidden="1">#REF!</definedName>
    <definedName name="_28F" localSheetId="12" hidden="1">#REF!</definedName>
    <definedName name="_28F" localSheetId="13" hidden="1">#REF!</definedName>
    <definedName name="_28F" localSheetId="21" hidden="1">#REF!</definedName>
    <definedName name="_28F" localSheetId="34" hidden="1">#REF!</definedName>
    <definedName name="_28F" hidden="1">#REF!</definedName>
    <definedName name="_2F" localSheetId="12" hidden="1">#REF!</definedName>
    <definedName name="_2F" localSheetId="13" hidden="1">#REF!</definedName>
    <definedName name="_2F" localSheetId="21" hidden="1">#REF!</definedName>
    <definedName name="_2F" localSheetId="34" hidden="1">#REF!</definedName>
    <definedName name="_2F" hidden="1">#REF!</definedName>
    <definedName name="_2P" localSheetId="10">#REF!</definedName>
    <definedName name="_2P" localSheetId="13">#REF!</definedName>
    <definedName name="_2P" localSheetId="21">#REF!</definedName>
    <definedName name="_2P" localSheetId="34">#REF!</definedName>
    <definedName name="_2P">#REF!</definedName>
    <definedName name="_3_0_0_F" localSheetId="12" hidden="1">#REF!</definedName>
    <definedName name="_3_0_0_F" localSheetId="13" hidden="1">#REF!</definedName>
    <definedName name="_3_0_0_F" localSheetId="21" hidden="1">#REF!</definedName>
    <definedName name="_3_0_0_F" localSheetId="34" hidden="1">#REF!</definedName>
    <definedName name="_3_0_0_F" hidden="1">#REF!</definedName>
    <definedName name="_31_0_0_F" localSheetId="12" hidden="1">#REF!</definedName>
    <definedName name="_31_0_0_F" localSheetId="13" hidden="1">#REF!</definedName>
    <definedName name="_31_0_0_F" localSheetId="21" hidden="1">#REF!</definedName>
    <definedName name="_31_0_0_F" localSheetId="34" hidden="1">#REF!</definedName>
    <definedName name="_31_0_0_F" hidden="1">#REF!</definedName>
    <definedName name="_41_0_0_F" localSheetId="12" hidden="1">#REF!</definedName>
    <definedName name="_41_0_0_F" localSheetId="13" hidden="1">#REF!</definedName>
    <definedName name="_41_0_0_F" localSheetId="21" hidden="1">#REF!</definedName>
    <definedName name="_41_0_0_F" localSheetId="34" hidden="1">#REF!</definedName>
    <definedName name="_41_0_0_F" hidden="1">#REF!</definedName>
    <definedName name="_42_0_0_F" localSheetId="12" hidden="1">#REF!</definedName>
    <definedName name="_42_0_0_F" localSheetId="13" hidden="1">#REF!</definedName>
    <definedName name="_42_0_0_F" localSheetId="21" hidden="1">#REF!</definedName>
    <definedName name="_42_0_0_F" localSheetId="34" hidden="1">#REF!</definedName>
    <definedName name="_42_0_0_F" hidden="1">#REF!</definedName>
    <definedName name="_43_0_0_F" localSheetId="12" hidden="1">#REF!</definedName>
    <definedName name="_43_0_0_F" localSheetId="13" hidden="1">#REF!</definedName>
    <definedName name="_43_0_0_F" localSheetId="21" hidden="1">#REF!</definedName>
    <definedName name="_43_0_0_F" localSheetId="34" hidden="1">#REF!</definedName>
    <definedName name="_43_0_0_F" hidden="1">#REF!</definedName>
    <definedName name="_44_0_0_F" localSheetId="12" hidden="1">#REF!</definedName>
    <definedName name="_44_0_0_F" localSheetId="13" hidden="1">#REF!</definedName>
    <definedName name="_44_0_0_F" localSheetId="21" hidden="1">#REF!</definedName>
    <definedName name="_44_0_0_F" localSheetId="34" hidden="1">#REF!</definedName>
    <definedName name="_44_0_0_F" hidden="1">#REF!</definedName>
    <definedName name="_45_0_0_F" localSheetId="12" hidden="1">#REF!</definedName>
    <definedName name="_45_0_0_F" localSheetId="13" hidden="1">#REF!</definedName>
    <definedName name="_45_0_0_F" localSheetId="21" hidden="1">#REF!</definedName>
    <definedName name="_45_0_0_F" localSheetId="34" hidden="1">#REF!</definedName>
    <definedName name="_45_0_0_F" hidden="1">#REF!</definedName>
    <definedName name="_49_0_0_F" localSheetId="12" hidden="1">#REF!</definedName>
    <definedName name="_49_0_0_F" localSheetId="13" hidden="1">#REF!</definedName>
    <definedName name="_49_0_0_F" localSheetId="21" hidden="1">#REF!</definedName>
    <definedName name="_49_0_0_F" localSheetId="34" hidden="1">#REF!</definedName>
    <definedName name="_49_0_0_F" hidden="1">#REF!</definedName>
    <definedName name="_5_0_0_F" localSheetId="12" hidden="1">#REF!</definedName>
    <definedName name="_5_0_0_F" localSheetId="13" hidden="1">#REF!</definedName>
    <definedName name="_5_0_0_F" localSheetId="21" hidden="1">#REF!</definedName>
    <definedName name="_5_0_0_F" localSheetId="34" hidden="1">#REF!</definedName>
    <definedName name="_5_0_0_F" hidden="1">#REF!</definedName>
    <definedName name="_55_0_0_F" localSheetId="12" hidden="1">#REF!</definedName>
    <definedName name="_55_0_0_F" localSheetId="13" hidden="1">#REF!</definedName>
    <definedName name="_55_0_0_F" localSheetId="21" hidden="1">#REF!</definedName>
    <definedName name="_55_0_0_F" localSheetId="34" hidden="1">#REF!</definedName>
    <definedName name="_55_0_0_F" hidden="1">#REF!</definedName>
    <definedName name="_56_0_0_F" localSheetId="12" hidden="1">#REF!</definedName>
    <definedName name="_56_0_0_F" localSheetId="13" hidden="1">#REF!</definedName>
    <definedName name="_56_0_0_F" localSheetId="21" hidden="1">#REF!</definedName>
    <definedName name="_56_0_0_F" localSheetId="34" hidden="1">#REF!</definedName>
    <definedName name="_56_0_0_F" hidden="1">#REF!</definedName>
    <definedName name="_6_0_0_F" localSheetId="12" hidden="1">#REF!</definedName>
    <definedName name="_6_0_0_F" localSheetId="13" hidden="1">#REF!</definedName>
    <definedName name="_6_0_0_F" localSheetId="21" hidden="1">#REF!</definedName>
    <definedName name="_6_0_0_F" localSheetId="34" hidden="1">#REF!</definedName>
    <definedName name="_6_0_0_F" hidden="1">#REF!</definedName>
    <definedName name="_6F" localSheetId="8" hidden="1">[6]総括表!#REF!</definedName>
    <definedName name="_6F" localSheetId="12" hidden="1">[7]総括表!#REF!</definedName>
    <definedName name="_6F" localSheetId="13" hidden="1">[7]総括表!#REF!</definedName>
    <definedName name="_6F" localSheetId="21" hidden="1">[7]総括表!#REF!</definedName>
    <definedName name="_6F" localSheetId="34" hidden="1">[7]総括表!#REF!</definedName>
    <definedName name="_6F" hidden="1">[7]総括表!#REF!</definedName>
    <definedName name="_7_0_0_F" localSheetId="12" hidden="1">#REF!</definedName>
    <definedName name="_7_0_0_F" localSheetId="13" hidden="1">#REF!</definedName>
    <definedName name="_7_0_0_F" localSheetId="21" hidden="1">#REF!</definedName>
    <definedName name="_7_0_0_F" localSheetId="34" hidden="1">#REF!</definedName>
    <definedName name="_7_0_0_F" hidden="1">#REF!</definedName>
    <definedName name="_8_0_0_F" localSheetId="12" hidden="1">#REF!</definedName>
    <definedName name="_8_0_0_F" localSheetId="13" hidden="1">#REF!</definedName>
    <definedName name="_8_0_0_F" localSheetId="21" hidden="1">#REF!</definedName>
    <definedName name="_8_0_0_F" localSheetId="34" hidden="1">#REF!</definedName>
    <definedName name="_8_0_0_F" hidden="1">#REF!</definedName>
    <definedName name="_fan1">[1]設備電力!$C$96</definedName>
    <definedName name="_Fill" localSheetId="9" hidden="1">#REF!</definedName>
    <definedName name="_Fill" localSheetId="11" hidden="1">#REF!</definedName>
    <definedName name="_Fill" localSheetId="12" hidden="1">#REF!</definedName>
    <definedName name="_Fill" localSheetId="13" hidden="1">#REF!</definedName>
    <definedName name="_Fill" localSheetId="21" hidden="1">#REF!</definedName>
    <definedName name="_Fill" localSheetId="31" hidden="1">#REF!</definedName>
    <definedName name="_Fill" localSheetId="33" hidden="1">#REF!</definedName>
    <definedName name="_Fill" localSheetId="34" hidden="1">#REF!</definedName>
    <definedName name="_Fill" hidden="1">#REF!</definedName>
    <definedName name="_Gac2" localSheetId="13">#REF!</definedName>
    <definedName name="_Gac2" localSheetId="21">#REF!</definedName>
    <definedName name="_Gac2" localSheetId="34">#REF!</definedName>
    <definedName name="_Gac2">#REF!</definedName>
    <definedName name="_Gad2" localSheetId="13">#REF!</definedName>
    <definedName name="_Gad2" localSheetId="21">#REF!</definedName>
    <definedName name="_Gad2" localSheetId="34">#REF!</definedName>
    <definedName name="_Gad2">#REF!</definedName>
    <definedName name="_Gfd2" localSheetId="13">#REF!</definedName>
    <definedName name="_Gfd2" localSheetId="21">#REF!</definedName>
    <definedName name="_Gfd2" localSheetId="34">#REF!</definedName>
    <definedName name="_Gfd2">#REF!</definedName>
    <definedName name="_Key1" localSheetId="12" hidden="1">#REF!</definedName>
    <definedName name="_Key1" localSheetId="13" hidden="1">#REF!</definedName>
    <definedName name="_Key1" localSheetId="21" hidden="1">#REF!</definedName>
    <definedName name="_Key1" localSheetId="34" hidden="1">#REF!</definedName>
    <definedName name="_Key1" hidden="1">#REF!</definedName>
    <definedName name="_Key2" localSheetId="12" hidden="1">#REF!</definedName>
    <definedName name="_Key2" localSheetId="13" hidden="1">#REF!</definedName>
    <definedName name="_Key2" localSheetId="21" hidden="1">#REF!</definedName>
    <definedName name="_Key2" localSheetId="34"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 localSheetId="13">#REF!</definedName>
    <definedName name="_mav2" localSheetId="21">#REF!</definedName>
    <definedName name="_mav2" localSheetId="34">#REF!</definedName>
    <definedName name="_mav2">#REF!</definedName>
    <definedName name="_Order1" hidden="1">0</definedName>
    <definedName name="_Order2" hidden="1">255</definedName>
    <definedName name="_Sort" localSheetId="12" hidden="1">#REF!</definedName>
    <definedName name="_Sort" localSheetId="13" hidden="1">#REF!</definedName>
    <definedName name="_Sort" localSheetId="21" hidden="1">#REF!</definedName>
    <definedName name="_Sort" localSheetId="34" hidden="1">#REF!</definedName>
    <definedName name="_Sort" hidden="1">#REF!</definedName>
    <definedName name="\A" localSheetId="10">#REF!</definedName>
    <definedName name="\A" localSheetId="13">#REF!</definedName>
    <definedName name="\A" localSheetId="21">#REF!</definedName>
    <definedName name="\A" localSheetId="34">#REF!</definedName>
    <definedName name="\A">#REF!</definedName>
    <definedName name="\B" localSheetId="10">#REF!</definedName>
    <definedName name="\B" localSheetId="13">#REF!</definedName>
    <definedName name="\B" localSheetId="21">#REF!</definedName>
    <definedName name="\B" localSheetId="34">#REF!</definedName>
    <definedName name="\B">#REF!</definedName>
    <definedName name="\C" localSheetId="10">#REF!</definedName>
    <definedName name="\C" localSheetId="13">#REF!</definedName>
    <definedName name="\C" localSheetId="21">#REF!</definedName>
    <definedName name="\C" localSheetId="34">#REF!</definedName>
    <definedName name="\C">#REF!</definedName>
    <definedName name="a">'[8]プラズマ用灰量計算（低質ごみ）'!$D$37</definedName>
    <definedName name="aaaaaaaaaaaaaa" localSheetId="12" hidden="1">#REF!</definedName>
    <definedName name="aaaaaaaaaaaaaa" localSheetId="13" hidden="1">#REF!</definedName>
    <definedName name="aaaaaaaaaaaaaa" localSheetId="21" hidden="1">#REF!</definedName>
    <definedName name="aaaaaaaaaaaaaa" localSheetId="34" hidden="1">#REF!</definedName>
    <definedName name="aaaaaaaaaaaaaa" hidden="1">#REF!</definedName>
    <definedName name="alkali">[1]寸法計画と薬剤使用量!$C$121</definedName>
    <definedName name="alkali1">[9]寸法計画!$C$117</definedName>
    <definedName name="anscount" hidden="1">1</definedName>
    <definedName name="b">'[8]プラズマ用灰量計算（低質ごみ）'!$D$38</definedName>
    <definedName name="BA_1">[1]設備電力!$F$2</definedName>
    <definedName name="BAforACsilo">[1]設備電力!$J$57</definedName>
    <definedName name="bbbbbbbbbbbbbbbbb" localSheetId="12" hidden="1">#REF!</definedName>
    <definedName name="bbbbbbbbbbbbbbbbb" localSheetId="13" hidden="1">#REF!</definedName>
    <definedName name="bbbbbbbbbbbbbbbbb" localSheetId="21" hidden="1">#REF!</definedName>
    <definedName name="bbbbbbbbbbbbbbbbb" localSheetId="34" hidden="1">#REF!</definedName>
    <definedName name="bbbbbbbbbbbbbbbbb" hidden="1">#REF!</definedName>
    <definedName name="bcgdfd" localSheetId="12" hidden="1">#REF!</definedName>
    <definedName name="bcgdfd" localSheetId="13" hidden="1">#REF!</definedName>
    <definedName name="bcgdfd" localSheetId="21" hidden="1">#REF!</definedName>
    <definedName name="bcgdfd" localSheetId="34" hidden="1">#REF!</definedName>
    <definedName name="bcgdfd" hidden="1">#REF!</definedName>
    <definedName name="bgh" localSheetId="12" hidden="1">#REF!</definedName>
    <definedName name="bgh" localSheetId="13" hidden="1">#REF!</definedName>
    <definedName name="bgh" localSheetId="21" hidden="1">#REF!</definedName>
    <definedName name="bgh" localSheetId="34" hidden="1">#REF!</definedName>
    <definedName name="bgh" hidden="1">#REF!</definedName>
    <definedName name="BH">[2]寸法計画!$D$2</definedName>
    <definedName name="blower常用数量">[1]設備電力!$J$64</definedName>
    <definedName name="blower予備数量">[1]設備電力!$J$65</definedName>
    <definedName name="ccccccccccccccccc" localSheetId="12" hidden="1">#REF!</definedName>
    <definedName name="ccccccccccccccccc" localSheetId="13" hidden="1">#REF!</definedName>
    <definedName name="ccccccccccccccccc" localSheetId="21" hidden="1">#REF!</definedName>
    <definedName name="ccccccccccccccccc" localSheetId="34" hidden="1">#REF!</definedName>
    <definedName name="ccccccccccccccccc" hidden="1">#REF!</definedName>
    <definedName name="cderds" localSheetId="12" hidden="1">#REF!</definedName>
    <definedName name="cderds" localSheetId="13" hidden="1">#REF!</definedName>
    <definedName name="cderds" localSheetId="21" hidden="1">#REF!</definedName>
    <definedName name="cderds" localSheetId="34" hidden="1">#REF!</definedName>
    <definedName name="cderds" hidden="1">#REF!</definedName>
    <definedName name="comp数量">[1]設備電力!$J$7</definedName>
    <definedName name="d">'[8]プラズマ用灰量計算（低質ごみ）'!$D$10</definedName>
    <definedName name="Data" localSheetId="13">#REF!</definedName>
    <definedName name="Data" localSheetId="21">#REF!</definedName>
    <definedName name="Data" localSheetId="34">#REF!</definedName>
    <definedName name="Data">#REF!</definedName>
    <definedName name="_xlnm.Database" localSheetId="10">#REF!</definedName>
    <definedName name="_xlnm.Database" localSheetId="13">#REF!</definedName>
    <definedName name="_xlnm.Database" localSheetId="21">#REF!</definedName>
    <definedName name="_xlnm.Database" localSheetId="34">#REF!</definedName>
    <definedName name="_xlnm.Database">#REF!</definedName>
    <definedName name="DataEnd" localSheetId="13">#REF!</definedName>
    <definedName name="DataEnd" localSheetId="21">#REF!</definedName>
    <definedName name="DataEnd" localSheetId="34">#REF!</definedName>
    <definedName name="DataEnd">#REF!</definedName>
    <definedName name="ddddddddddddd" localSheetId="12" hidden="1">#REF!</definedName>
    <definedName name="ddddddddddddd" localSheetId="13" hidden="1">#REF!</definedName>
    <definedName name="ddddddddddddd" localSheetId="21" hidden="1">#REF!</definedName>
    <definedName name="ddddddddddddd" localSheetId="34" hidden="1">#REF!</definedName>
    <definedName name="ddddddddddddd" hidden="1">#REF!</definedName>
    <definedName name="dedf" localSheetId="12" hidden="1">[4]総括表!#REF!</definedName>
    <definedName name="dedf" localSheetId="13" hidden="1">[4]総括表!#REF!</definedName>
    <definedName name="dedf" localSheetId="21" hidden="1">[4]総括表!#REF!</definedName>
    <definedName name="dedf" localSheetId="34" hidden="1">[4]総括表!#REF!</definedName>
    <definedName name="dedf" hidden="1">[4]総括表!#REF!</definedName>
    <definedName name="deg_K">[10]基本定数等!$C$18</definedName>
    <definedName name="DH_し尿3" localSheetId="13">#REF!</definedName>
    <definedName name="DH_し尿3" localSheetId="21">#REF!</definedName>
    <definedName name="DH_し尿3" localSheetId="34">#REF!</definedName>
    <definedName name="DH_し尿3">#REF!</definedName>
    <definedName name="DH_し尿31" localSheetId="13">#REF!</definedName>
    <definedName name="DH_し尿31" localSheetId="21">#REF!</definedName>
    <definedName name="DH_し尿31" localSheetId="34">#REF!</definedName>
    <definedName name="DH_し尿31">#REF!</definedName>
    <definedName name="DH_し尿33" localSheetId="13">#REF!</definedName>
    <definedName name="DH_し尿33" localSheetId="21">#REF!</definedName>
    <definedName name="DH_し尿33" localSheetId="34">#REF!</definedName>
    <definedName name="DH_し尿33">#REF!</definedName>
    <definedName name="Dr" localSheetId="13">#REF!</definedName>
    <definedName name="Dr" localSheetId="21">#REF!</definedName>
    <definedName name="Dr" localSheetId="34">#REF!</definedName>
    <definedName name="Dr">#REF!</definedName>
    <definedName name="DrainTrap1">[1]設備電力!$C$19</definedName>
    <definedName name="DrainTrap数量">[1]設備電力!$J$21</definedName>
    <definedName name="dryer数量">[1]設備電力!$J$25</definedName>
    <definedName name="Ds" localSheetId="13">#REF!</definedName>
    <definedName name="Ds" localSheetId="21">#REF!</definedName>
    <definedName name="Ds" localSheetId="34">#REF!</definedName>
    <definedName name="Ds">#REF!</definedName>
    <definedName name="e">'[8]プラズマ用灰量計算（低質ごみ）'!$D$11</definedName>
    <definedName name="eeeeeeeeeeeee" localSheetId="12" hidden="1">#REF!</definedName>
    <definedName name="eeeeeeeeeeeee" localSheetId="13" hidden="1">#REF!</definedName>
    <definedName name="eeeeeeeeeeeee" localSheetId="21" hidden="1">#REF!</definedName>
    <definedName name="eeeeeeeeeeeee" localSheetId="34" hidden="1">#REF!</definedName>
    <definedName name="eeeeeeeeeeeee" hidden="1">#REF!</definedName>
    <definedName name="EJ" localSheetId="13">#REF!</definedName>
    <definedName name="EJ" localSheetId="21">#REF!</definedName>
    <definedName name="EJ" localSheetId="34">#REF!</definedName>
    <definedName name="EJ">#REF!</definedName>
    <definedName name="_xlnm.Extract" localSheetId="10">#REF!</definedName>
    <definedName name="_xlnm.Extract" localSheetId="13">#REF!</definedName>
    <definedName name="_xlnm.Extract" localSheetId="21">#REF!</definedName>
    <definedName name="_xlnm.Extract" localSheetId="34">#REF!</definedName>
    <definedName name="_xlnm.Extract">#REF!</definedName>
    <definedName name="f">'[8]プラズマ用灰量計算（低質ごみ）'!$D$20</definedName>
    <definedName name="ffcgbb" localSheetId="12" hidden="1">#REF!</definedName>
    <definedName name="ffcgbb" localSheetId="13" hidden="1">#REF!</definedName>
    <definedName name="ffcgbb" localSheetId="21" hidden="1">#REF!</definedName>
    <definedName name="ffcgbb" localSheetId="34" hidden="1">#REF!</definedName>
    <definedName name="ffcgbb" hidden="1">#REF!</definedName>
    <definedName name="ffffffffffffffff" localSheetId="12" hidden="1">#REF!</definedName>
    <definedName name="ffffffffffffffff" localSheetId="13" hidden="1">#REF!</definedName>
    <definedName name="ffffffffffffffff" localSheetId="21" hidden="1">#REF!</definedName>
    <definedName name="ffffffffffffffff" localSheetId="34" hidden="1">#REF!</definedName>
    <definedName name="ffffffffffffffff" hidden="1">#REF!</definedName>
    <definedName name="fill" localSheetId="12" hidden="1">[11]Sheet1!#REF!</definedName>
    <definedName name="fill" localSheetId="13" hidden="1">[11]Sheet1!#REF!</definedName>
    <definedName name="fill" localSheetId="21" hidden="1">[11]Sheet1!#REF!</definedName>
    <definedName name="fill" localSheetId="34" hidden="1">[11]Sheet1!#REF!</definedName>
    <definedName name="fill" hidden="1">[11]Sheet1!#REF!</definedName>
    <definedName name="furusho" localSheetId="10">#REF!</definedName>
    <definedName name="furusho" localSheetId="13">#REF!</definedName>
    <definedName name="furusho" localSheetId="21">#REF!</definedName>
    <definedName name="furusho" localSheetId="34">#REF!</definedName>
    <definedName name="furusho">#REF!</definedName>
    <definedName name="ｇ" localSheetId="12" hidden="1">[12]Sheet1!#REF!</definedName>
    <definedName name="g">'[8]プラズマ用灰量計算（低質ごみ）'!$D$15</definedName>
    <definedName name="Gac" localSheetId="13">#REF!</definedName>
    <definedName name="Gac" localSheetId="21">#REF!</definedName>
    <definedName name="Gac" localSheetId="34">#REF!</definedName>
    <definedName name="Gac">#REF!</definedName>
    <definedName name="Gad" localSheetId="13">#REF!</definedName>
    <definedName name="Gad" localSheetId="21">#REF!</definedName>
    <definedName name="Gad" localSheetId="34">#REF!</definedName>
    <definedName name="Gad">#REF!</definedName>
    <definedName name="Gadall" localSheetId="13">#REF!</definedName>
    <definedName name="Gadall" localSheetId="21">#REF!</definedName>
    <definedName name="Gadall" localSheetId="34">#REF!</definedName>
    <definedName name="Gadall">#REF!</definedName>
    <definedName name="Gadex" localSheetId="13">#REF!</definedName>
    <definedName name="Gadex" localSheetId="21">#REF!</definedName>
    <definedName name="Gadex" localSheetId="34">#REF!</definedName>
    <definedName name="Gadex">#REF!</definedName>
    <definedName name="Gf" localSheetId="13">#REF!</definedName>
    <definedName name="Gf" localSheetId="21">#REF!</definedName>
    <definedName name="Gf" localSheetId="34">#REF!</definedName>
    <definedName name="Gf">#REF!</definedName>
    <definedName name="Gfd" localSheetId="13">#REF!</definedName>
    <definedName name="Gfd" localSheetId="21">#REF!</definedName>
    <definedName name="Gfd" localSheetId="34">#REF!</definedName>
    <definedName name="Gfd">#REF!</definedName>
    <definedName name="Gfex" localSheetId="13">#REF!</definedName>
    <definedName name="Gfex" localSheetId="21">#REF!</definedName>
    <definedName name="Gfex" localSheetId="34">#REF!</definedName>
    <definedName name="Gfex">#REF!</definedName>
    <definedName name="ggggggggggggg" localSheetId="12" hidden="1">#REF!</definedName>
    <definedName name="ggggggggggggg" localSheetId="13" hidden="1">#REF!</definedName>
    <definedName name="ggggggggggggg" localSheetId="21" hidden="1">#REF!</definedName>
    <definedName name="ggggggggggggg" localSheetId="34" hidden="1">#REF!</definedName>
    <definedName name="ggggggggggggg" hidden="1">#REF!</definedName>
    <definedName name="ghfdx" localSheetId="12" hidden="1">#REF!</definedName>
    <definedName name="ghfdx" localSheetId="13" hidden="1">#REF!</definedName>
    <definedName name="ghfdx" localSheetId="21" hidden="1">#REF!</definedName>
    <definedName name="ghfdx" localSheetId="34" hidden="1">#REF!</definedName>
    <definedName name="ghfdx" hidden="1">#REF!</definedName>
    <definedName name="Gmslct" localSheetId="13">#REF!</definedName>
    <definedName name="Gmslct" localSheetId="21">#REF!</definedName>
    <definedName name="Gmslct" localSheetId="34">#REF!</definedName>
    <definedName name="Gmslct">#REF!</definedName>
    <definedName name="gou" localSheetId="12" hidden="1">'[3]LPG(参考)'!#REF!</definedName>
    <definedName name="gou" localSheetId="13" hidden="1">'[3]LPG(参考)'!#REF!</definedName>
    <definedName name="gou" localSheetId="21" hidden="1">'[3]LPG(参考)'!#REF!</definedName>
    <definedName name="gou" localSheetId="34" hidden="1">'[3]LPG(参考)'!#REF!</definedName>
    <definedName name="gou" hidden="1">'[3]LPG(参考)'!#REF!</definedName>
    <definedName name="h">'[8]プラズマ用灰量計算（低質ごみ）'!$D$28</definedName>
    <definedName name="H_20deg_10ata_W">[10]基本定数等!$C$21</definedName>
    <definedName name="H_20deg_3ata_W">[13]基本定数等!$C$22</definedName>
    <definedName name="H_20deg_air">[10]基本定数等!$C$19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localSheetId="12" hidden="1">#REF!</definedName>
    <definedName name="hfg3hj" localSheetId="13" hidden="1">#REF!</definedName>
    <definedName name="hfg3hj" localSheetId="21" hidden="1">#REF!</definedName>
    <definedName name="hfg3hj" localSheetId="34" hidden="1">#REF!</definedName>
    <definedName name="hfg3hj" hidden="1">#REF!</definedName>
    <definedName name="hgfyhtud" localSheetId="12" hidden="1">#REF!</definedName>
    <definedName name="hgfyhtud" localSheetId="13" hidden="1">#REF!</definedName>
    <definedName name="hgfyhtud" localSheetId="21" hidden="1">#REF!</definedName>
    <definedName name="hgfyhtud" localSheetId="34" hidden="1">#REF!</definedName>
    <definedName name="hgfyhtud" hidden="1">#REF!</definedName>
    <definedName name="hitoshi" localSheetId="12" hidden="1">'[3]LPG(参考)'!#REF!</definedName>
    <definedName name="hitoshi" localSheetId="13" hidden="1">'[3]LPG(参考)'!#REF!</definedName>
    <definedName name="hitoshi" localSheetId="21" hidden="1">'[3]LPG(参考)'!#REF!</definedName>
    <definedName name="hitoshi" localSheetId="34" hidden="1">'[3]LPG(参考)'!#REF!</definedName>
    <definedName name="hitoshi" hidden="1">'[3]LPG(参考)'!#REF!</definedName>
    <definedName name="hoist1">[1]設備電力!$C$77</definedName>
    <definedName name="hoist数量">[1]設備電力!$J$78</definedName>
    <definedName name="hyf" localSheetId="12" hidden="1">#REF!</definedName>
    <definedName name="hyf" localSheetId="13" hidden="1">#REF!</definedName>
    <definedName name="hyf" localSheetId="21" hidden="1">#REF!</definedName>
    <definedName name="hyf" localSheetId="34" hidden="1">#REF!</definedName>
    <definedName name="hyf" hidden="1">#REF!</definedName>
    <definedName name="Hyousoku" localSheetId="13">#REF!</definedName>
    <definedName name="Hyousoku" localSheetId="21">#REF!</definedName>
    <definedName name="Hyousoku" localSheetId="34">#REF!</definedName>
    <definedName name="Hyousoku">#REF!</definedName>
    <definedName name="HyousokuArea" localSheetId="13">#REF!</definedName>
    <definedName name="HyousokuArea" localSheetId="21">#REF!</definedName>
    <definedName name="HyousokuArea" localSheetId="34">#REF!</definedName>
    <definedName name="HyousokuArea">#REF!</definedName>
    <definedName name="HyousokuEnd" localSheetId="13">#REF!</definedName>
    <definedName name="HyousokuEnd" localSheetId="21">#REF!</definedName>
    <definedName name="HyousokuEnd" localSheetId="34">#REF!</definedName>
    <definedName name="HyousokuEnd">#REF!</definedName>
    <definedName name="Hyoutou" localSheetId="13">#REF!</definedName>
    <definedName name="Hyoutou" localSheetId="21">#REF!</definedName>
    <definedName name="Hyoutou" localSheetId="34">#REF!</definedName>
    <definedName name="Hyoutou">#REF!</definedName>
    <definedName name="hyu" localSheetId="12" hidden="1">#REF!</definedName>
    <definedName name="hyu" localSheetId="13" hidden="1">#REF!</definedName>
    <definedName name="hyu" localSheetId="21" hidden="1">#REF!</definedName>
    <definedName name="hyu" localSheetId="34" hidden="1">#REF!</definedName>
    <definedName name="hyu" hidden="1">#REF!</definedName>
    <definedName name="hyugfr" localSheetId="12" hidden="1">#REF!</definedName>
    <definedName name="hyugfr" localSheetId="13" hidden="1">#REF!</definedName>
    <definedName name="hyugfr" localSheetId="21" hidden="1">#REF!</definedName>
    <definedName name="hyugfr" localSheetId="34" hidden="1">#REF!</definedName>
    <definedName name="hyugfr" hidden="1">#REF!</definedName>
    <definedName name="i">'[8]プラズマ用灰量計算（低質ごみ）'!$D$28</definedName>
    <definedName name="j">'[8]プラズマ用灰量計算（低質ごみ）'!$D$29</definedName>
    <definedName name="jgtf" localSheetId="12" hidden="1">#REF!</definedName>
    <definedName name="jgtf" localSheetId="13" hidden="1">#REF!</definedName>
    <definedName name="jgtf" localSheetId="21" hidden="1">#REF!</definedName>
    <definedName name="jgtf" localSheetId="34" hidden="1">#REF!</definedName>
    <definedName name="jgtf" hidden="1">#REF!</definedName>
    <definedName name="ｊｊｊ" localSheetId="12" hidden="1">[11]Sheet1!#REF!</definedName>
    <definedName name="ｊｊｊ" localSheetId="13" hidden="1">[11]Sheet1!#REF!</definedName>
    <definedName name="ｊｊｊ" localSheetId="21" hidden="1">[11]Sheet1!#REF!</definedName>
    <definedName name="ｊｊｊ" localSheetId="34" hidden="1">[11]Sheet1!#REF!</definedName>
    <definedName name="ｊｊｊ" hidden="1">[11]Sheet1!#REF!</definedName>
    <definedName name="k">'[8]プラズマ用灰量計算（低質ごみ）'!$D$41</definedName>
    <definedName name="kaduki" localSheetId="12" hidden="1">#REF!</definedName>
    <definedName name="kaduki" localSheetId="13" hidden="1">#REF!</definedName>
    <definedName name="kaduki" localSheetId="21" hidden="1">#REF!</definedName>
    <definedName name="kaduki" localSheetId="34" hidden="1">#REF!</definedName>
    <definedName name="kaduki" hidden="1">#REF!</definedName>
    <definedName name="keiko" localSheetId="12" hidden="1">'[3]LPG(参考)'!#REF!</definedName>
    <definedName name="keiko" localSheetId="13" hidden="1">'[3]LPG(参考)'!#REF!</definedName>
    <definedName name="keiko" localSheetId="21" hidden="1">'[3]LPG(参考)'!#REF!</definedName>
    <definedName name="keiko" localSheetId="34" hidden="1">'[3]LPG(参考)'!#REF!</definedName>
    <definedName name="keiko" hidden="1">'[3]LPG(参考)'!#REF!</definedName>
    <definedName name="l">'[8]プラズマ用灰量計算（低質ごみ）'!$D$23</definedName>
    <definedName name="Ld10a">[9]寸法計画!$H$214</definedName>
    <definedName name="Ld10b">[9]寸法計画!$H$215</definedName>
    <definedName name="Ld4a">[1]設備電力!$J$39</definedName>
    <definedName name="Ld4b">[1]設備電力!$J$40</definedName>
    <definedName name="Ld5a">[9]寸法計画!$H$186</definedName>
    <definedName name="Ld5b">[9]寸法計画!$H$187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localSheetId="12" hidden="1">[12]Sheet1!#REF!</definedName>
    <definedName name="ll" localSheetId="13" hidden="1">[12]Sheet1!#REF!</definedName>
    <definedName name="ll" localSheetId="21" hidden="1">[12]Sheet1!#REF!</definedName>
    <definedName name="ll" localSheetId="34" hidden="1">[12]Sheet1!#REF!</definedName>
    <definedName name="ll" hidden="1">[12]Sheet1!#REF!</definedName>
    <definedName name="m">'[8]プラズマ用灰量計算（低質ごみ）'!$D$12</definedName>
    <definedName name="M_C">[10]基本定数等!$C$6</definedName>
    <definedName name="M_Ca">[10]基本定数等!$C$10</definedName>
    <definedName name="M_Cl">[10]基本定数等!$C$4</definedName>
    <definedName name="M_H">[10]基本定数等!$C$9</definedName>
    <definedName name="M_N">[10]基本定数等!$C$7</definedName>
    <definedName name="M_Na">[10]基本定数等!$C$11</definedName>
    <definedName name="M_O">[10]基本定数等!$C$8</definedName>
    <definedName name="M_S">[10]基本定数等!$C$5</definedName>
    <definedName name="masayoshi" localSheetId="12" hidden="1">#REF!</definedName>
    <definedName name="masayoshi" localSheetId="13" hidden="1">#REF!</definedName>
    <definedName name="masayoshi" localSheetId="21" hidden="1">#REF!</definedName>
    <definedName name="masayoshi" localSheetId="34" hidden="1">#REF!</definedName>
    <definedName name="masayoshi" hidden="1">#REF!</definedName>
    <definedName name="mav" localSheetId="13">#REF!</definedName>
    <definedName name="mav" localSheetId="21">#REF!</definedName>
    <definedName name="mav" localSheetId="34">#REF!</definedName>
    <definedName name="mav">#REF!</definedName>
    <definedName name="mavex" localSheetId="13">#REF!</definedName>
    <definedName name="mavex" localSheetId="21">#REF!</definedName>
    <definedName name="mavex" localSheetId="34">#REF!</definedName>
    <definedName name="mavex">#REF!</definedName>
    <definedName name="mitushige" localSheetId="12" hidden="1">#REF!</definedName>
    <definedName name="mitushige" localSheetId="13" hidden="1">#REF!</definedName>
    <definedName name="mitushige" localSheetId="21" hidden="1">#REF!</definedName>
    <definedName name="mitushige" localSheetId="34" hidden="1">#REF!</definedName>
    <definedName name="mitushige" hidden="1">#REF!</definedName>
    <definedName name="n">'[8]プラズマ用灰量計算（低質ごみ）'!$D$24</definedName>
    <definedName name="nen" localSheetId="13">#REF!</definedName>
    <definedName name="nen" localSheetId="21">#REF!</definedName>
    <definedName name="nen" localSheetId="34">#REF!</definedName>
    <definedName name="nen">#REF!</definedName>
    <definedName name="No1BH">"四角形 49"</definedName>
    <definedName name="Nr" localSheetId="13">#REF!</definedName>
    <definedName name="Nr" localSheetId="21">#REF!</definedName>
    <definedName name="Nr" localSheetId="34">#REF!</definedName>
    <definedName name="Nr">#REF!</definedName>
    <definedName name="Ns" localSheetId="13">#REF!</definedName>
    <definedName name="Ns" localSheetId="21">#REF!</definedName>
    <definedName name="Ns" localSheetId="34">#REF!</definedName>
    <definedName name="Ns">#REF!</definedName>
    <definedName name="o">'[8]プラズマ用灰量計算（低質ごみ）'!$D$17</definedName>
    <definedName name="p">'[8]プラズマ用灰量計算（低質ごみ）'!$D$6</definedName>
    <definedName name="_xlnm.Print_Area" localSheetId="1">提案書提出資料一覧表!$B$3:$F$100</definedName>
    <definedName name="_xlnm.Print_Area" localSheetId="0">表紙!$B$1:$H$26</definedName>
    <definedName name="_xlnm.Print_Area" localSheetId="9">'様式16号-1-2（別紙1）'!$B$1:$F$65</definedName>
    <definedName name="_xlnm.Print_Area" localSheetId="17">'様式17号-4-1（別紙1）'!$A$1:$AE$102</definedName>
    <definedName name="_xlnm.Print_Area" localSheetId="18">'様式17号-4-1（別紙2）'!$A$1:$AA$102</definedName>
    <definedName name="_xlnm.Print_Area" localSheetId="3">'様式第11号-2'!$B$2:$I$35</definedName>
    <definedName name="_xlnm.Print_Area" localSheetId="4">'様式第13号-1'!$B$1:$G$6</definedName>
    <definedName name="_xlnm.Print_Area" localSheetId="5">'様式第14号（別紙1）'!$B$1:$P$45</definedName>
    <definedName name="_xlnm.Print_Area" localSheetId="6">'様式第14号（別紙2）'!$A$1:$J$32</definedName>
    <definedName name="_xlnm.Print_Area" localSheetId="7">'様式第14号（別紙3）'!$B$1:$AB$31</definedName>
    <definedName name="_xlnm.Print_Area" localSheetId="8">'様式第15号-1'!$B:$I</definedName>
    <definedName name="_xlnm.Print_Area" localSheetId="10">'様式第16号-2-2'!$B$1:$U$47</definedName>
    <definedName name="_xlnm.Print_Area" localSheetId="12">'様式第17号-2-2（別紙1）'!$A$1:$G$50</definedName>
    <definedName name="_xlnm.Print_Area" localSheetId="13">#REF!</definedName>
    <definedName name="_xlnm.Print_Area" localSheetId="14">'様式第17号-3-2（別紙1）'!$B$2:$P$139</definedName>
    <definedName name="_xlnm.Print_Area" localSheetId="15">'様式第17号-3-2（別紙2）'!$B$2:$DW$74</definedName>
    <definedName name="_xlnm.Print_Area" localSheetId="19">'様式第18号-1-1（別紙1）'!$A$1:$Y$76</definedName>
    <definedName name="_xlnm.Print_Area" localSheetId="28">'様式第18号-1-1（別紙10）'!$A$1:$G$26</definedName>
    <definedName name="_xlnm.Print_Area" localSheetId="29">'様式第18号-1-1（別紙11）'!$A$1:$V$31</definedName>
    <definedName name="_xlnm.Print_Area" localSheetId="20">'様式第18号-1-1（別紙2）'!$A$1:$G$25</definedName>
    <definedName name="_xlnm.Print_Area" localSheetId="21">'様式第18号-1-1（別紙3）'!$A$1:$G$25</definedName>
    <definedName name="_xlnm.Print_Area" localSheetId="22">'様式第18号-1-1（別紙4）'!$A$1:$V$47</definedName>
    <definedName name="_xlnm.Print_Area" localSheetId="23">'様式第18号-1-1（別紙5）'!$A$1:$J$46</definedName>
    <definedName name="_xlnm.Print_Area" localSheetId="24">'様式第18号-1-1（別紙6）'!$A$1:$W$45</definedName>
    <definedName name="_xlnm.Print_Area" localSheetId="25">'様式第18号-1-1（別紙7）'!$A$1:$U$31</definedName>
    <definedName name="_xlnm.Print_Area" localSheetId="26">'様式第18号-1-1（別紙8）'!$A$1:$G$26</definedName>
    <definedName name="_xlnm.Print_Area" localSheetId="27">'様式第18号-1-1（別紙9）'!$A$1:$V$31</definedName>
    <definedName name="_xlnm.Print_Area" localSheetId="30">'様式第18号-1-2（別紙1）'!$A$2:$H$28</definedName>
    <definedName name="_xlnm.Print_Area" localSheetId="31">'様式第18号-2-1（別紙1）'!$B$1:$J$39</definedName>
    <definedName name="_xlnm.Print_Area" localSheetId="32">'様式第18号-2-1（別紙2）'!$B$2:$G$28</definedName>
    <definedName name="_xlnm.Print_Area" localSheetId="33">'様式第18号-2-1（別紙3）'!$B$1:$L$33</definedName>
    <definedName name="_xlnm.Print_Area" localSheetId="2">様式第1号!$B$1:$H$87</definedName>
    <definedName name="_xlnm.Print_Area" localSheetId="34">'様式第21号-1～3'!$B$1:$G$6</definedName>
    <definedName name="_xlnm.Print_Area">#REF!</definedName>
    <definedName name="_xlnm.Print_Titles" localSheetId="9">'様式16号-1-2（別紙1）'!$1:$4</definedName>
    <definedName name="_xlnm.Print_Titles" localSheetId="17">'様式17号-4-1（別紙1）'!$3:$6</definedName>
    <definedName name="_xlnm.Print_Titles" localSheetId="18">'様式17号-4-1（別紙2）'!$3:$6</definedName>
    <definedName name="_xlnm.Print_Titles" localSheetId="10">'様式第16号-2-2'!$2:$7</definedName>
    <definedName name="_xlnm.Print_Titles" localSheetId="13">#REF!</definedName>
    <definedName name="_xlnm.Print_Titles" localSheetId="28">'様式第18号-1-1（別紙10）'!$1:$4</definedName>
    <definedName name="_xlnm.Print_Titles" localSheetId="20">'様式第18号-1-1（別紙2）'!$1:$4</definedName>
    <definedName name="_xlnm.Print_Titles" localSheetId="21">'様式第18号-1-1（別紙3）'!$1:$4</definedName>
    <definedName name="_xlnm.Print_Titles" localSheetId="25">'様式第18号-1-1（別紙7）'!$1:$5</definedName>
    <definedName name="_xlnm.Print_Titles" localSheetId="26">'様式第18号-1-1（別紙8）'!$1:$4</definedName>
    <definedName name="_xlnm.Print_Titles" localSheetId="34">#REF!</definedName>
    <definedName name="_xlnm.Print_Titles">#REF!</definedName>
    <definedName name="PureWater12">[14]用役収支!$AA$234</definedName>
    <definedName name="PureWater13">[14]用役収支!$AA$235</definedName>
    <definedName name="PureWater14">[14]用役収支!$AA$236</definedName>
    <definedName name="Pw">[15]寸法!$N$188</definedName>
    <definedName name="Pwa">[15]寸法!$N$362</definedName>
    <definedName name="q">'[8]プラズマ用灰量計算（低質ごみ）'!$D$4</definedName>
    <definedName name="q_C_burn_kg_base">[10]基本定数等!$E$12</definedName>
    <definedName name="q_vapor">[10]基本定数等!$C$20</definedName>
    <definedName name="rdsw" localSheetId="12" hidden="1">#REF!</definedName>
    <definedName name="rdsw" localSheetId="13" hidden="1">#REF!</definedName>
    <definedName name="rdsw" localSheetId="21" hidden="1">#REF!</definedName>
    <definedName name="rdsw" localSheetId="34" hidden="1">#REF!</definedName>
    <definedName name="rdsw" hidden="1">#REF!</definedName>
    <definedName name="Rm" localSheetId="13">#REF!</definedName>
    <definedName name="Rm" localSheetId="21">#REF!</definedName>
    <definedName name="Rm" localSheetId="34">#REF!</definedName>
    <definedName name="Rm">#REF!</definedName>
    <definedName name="Rmk" localSheetId="13">#REF!</definedName>
    <definedName name="Rmk" localSheetId="21">#REF!</definedName>
    <definedName name="Rmk" localSheetId="34">#REF!</definedName>
    <definedName name="Rmk">#REF!</definedName>
    <definedName name="ryo" localSheetId="13">#REF!</definedName>
    <definedName name="ryo" localSheetId="21">#REF!</definedName>
    <definedName name="ryo" localSheetId="34">#REF!</definedName>
    <definedName name="ryo">#REF!</definedName>
    <definedName name="ｓ" localSheetId="12" hidden="1">[16]Sheet1!#REF!</definedName>
    <definedName name="s">'[8]プラズマ用灰量計算（低質ごみ）'!$D$21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localSheetId="12" hidden="1">[4]総括表!#REF!</definedName>
    <definedName name="sxsd" localSheetId="13" hidden="1">[4]総括表!#REF!</definedName>
    <definedName name="sxsd" localSheetId="21" hidden="1">[4]総括表!#REF!</definedName>
    <definedName name="sxsd" localSheetId="34" hidden="1">[4]総括表!#REF!</definedName>
    <definedName name="sxsd" hidden="1">[4]総括表!#REF!</definedName>
    <definedName name="t">'[8]プラズマ用灰量計算（低質ごみ）'!$D$22</definedName>
    <definedName name="takayuki" localSheetId="12" hidden="1">#REF!</definedName>
    <definedName name="takayuki" localSheetId="13" hidden="1">#REF!</definedName>
    <definedName name="takayuki" localSheetId="21" hidden="1">#REF!</definedName>
    <definedName name="takayuki" localSheetId="34" hidden="1">#REF!</definedName>
    <definedName name="takayuki" hidden="1">#REF!</definedName>
    <definedName name="takumichi" localSheetId="12" hidden="1">#REF!</definedName>
    <definedName name="takumichi" localSheetId="13" hidden="1">#REF!</definedName>
    <definedName name="takumichi" localSheetId="21" hidden="1">#REF!</definedName>
    <definedName name="takumichi" localSheetId="34" hidden="1">#REF!</definedName>
    <definedName name="takumichi" hidden="1">#REF!</definedName>
    <definedName name="TENP8" localSheetId="10">#REF!</definedName>
    <definedName name="TENP8" localSheetId="13">#REF!</definedName>
    <definedName name="TENP8" localSheetId="21">#REF!</definedName>
    <definedName name="TENP8" localSheetId="34">#REF!</definedName>
    <definedName name="TENP8">#REF!</definedName>
    <definedName name="TENP9" localSheetId="10">#REF!</definedName>
    <definedName name="TENP9" localSheetId="13">#REF!</definedName>
    <definedName name="TENP9" localSheetId="21">#REF!</definedName>
    <definedName name="TENP9" localSheetId="34">#REF!</definedName>
    <definedName name="TENP9">#REF!</definedName>
    <definedName name="Title" localSheetId="13">#REF!</definedName>
    <definedName name="Title" localSheetId="21">#REF!</definedName>
    <definedName name="Title" localSheetId="34">#REF!</definedName>
    <definedName name="Title">#REF!</definedName>
    <definedName name="TitleEnglish" localSheetId="13">#REF!</definedName>
    <definedName name="TitleEnglish" localSheetId="21">#REF!</definedName>
    <definedName name="TitleEnglish" localSheetId="34">#REF!</definedName>
    <definedName name="TitleEnglish">#REF!</definedName>
    <definedName name="Tr" localSheetId="13">#REF!</definedName>
    <definedName name="Tr" localSheetId="21">#REF!</definedName>
    <definedName name="Tr" localSheetId="34">#REF!</definedName>
    <definedName name="Tr">#REF!</definedName>
    <definedName name="Ts" localSheetId="13">#REF!</definedName>
    <definedName name="Ts" localSheetId="21">#REF!</definedName>
    <definedName name="Ts" localSheetId="34">#REF!</definedName>
    <definedName name="Ts">#REF!</definedName>
    <definedName name="tuyoshi" localSheetId="12" hidden="1">'[3]LPG(参考)'!#REF!</definedName>
    <definedName name="tuyoshi" localSheetId="13" hidden="1">'[3]LPG(参考)'!#REF!</definedName>
    <definedName name="tuyoshi" localSheetId="21" hidden="1">'[3]LPG(参考)'!#REF!</definedName>
    <definedName name="tuyoshi" localSheetId="34" hidden="1">'[3]LPG(参考)'!#REF!</definedName>
    <definedName name="tuyoshi" hidden="1">'[3]LPG(参考)'!#REF!</definedName>
    <definedName name="tyj" localSheetId="12" hidden="1">#REF!</definedName>
    <definedName name="tyj" localSheetId="13" hidden="1">#REF!</definedName>
    <definedName name="tyj" localSheetId="21" hidden="1">#REF!</definedName>
    <definedName name="tyj" localSheetId="34" hidden="1">#REF!</definedName>
    <definedName name="tyj" hidden="1">#REF!</definedName>
    <definedName name="u">'[8]プラズマ用灰量計算（低質ごみ）'!$D$7</definedName>
    <definedName name="v">'[8]プラズマ用灰量計算（低質ごみ）'!$D$5</definedName>
    <definedName name="VN">[10]基本定数等!$C$2</definedName>
    <definedName name="w" localSheetId="12" hidden="1">[12]Sheet1!#REF!</definedName>
    <definedName name="w">'[8]プラズマ用灰量計算（低質ごみ）'!$D$16</definedName>
    <definedName name="wedd" localSheetId="12" hidden="1">#REF!</definedName>
    <definedName name="wedd" localSheetId="13" hidden="1">#REF!</definedName>
    <definedName name="wedd" localSheetId="21" hidden="1">#REF!</definedName>
    <definedName name="wedd" localSheetId="34" hidden="1">#REF!</definedName>
    <definedName name="wedd" hidden="1">#REF!</definedName>
    <definedName name="Wex" localSheetId="13">#REF!</definedName>
    <definedName name="Wex" localSheetId="21">#REF!</definedName>
    <definedName name="Wex" localSheetId="34">#REF!</definedName>
    <definedName name="Wex">#REF!</definedName>
    <definedName name="Wfex" localSheetId="13">#REF!</definedName>
    <definedName name="Wfex" localSheetId="21">#REF!</definedName>
    <definedName name="Wfex" localSheetId="34">#REF!</definedName>
    <definedName name="Wfex">#REF!</definedName>
    <definedName name="wrn.PRINT." localSheetId="8" hidden="1">{"P.1",#N/A,FALSE,"ネット表";"P.2",#N/A,FALSE,"ネット表"}</definedName>
    <definedName name="wrn.PRINT." hidden="1">{"P.1",#N/A,FALSE,"ネット表";"P.2",#N/A,FALSE,"ネット表"}</definedName>
    <definedName name="x">'[8]プラズマ用灰量計算（低質ごみ）'!$D$42</definedName>
    <definedName name="xsa" localSheetId="12" hidden="1">#REF!</definedName>
    <definedName name="xsa" localSheetId="13" hidden="1">#REF!</definedName>
    <definedName name="xsa" localSheetId="21" hidden="1">#REF!</definedName>
    <definedName name="xsa" localSheetId="34" hidden="1">#REF!</definedName>
    <definedName name="xsa" hidden="1">#REF!</definedName>
    <definedName name="xxgfdg" localSheetId="12" hidden="1">#REF!</definedName>
    <definedName name="xxgfdg" localSheetId="13" hidden="1">#REF!</definedName>
    <definedName name="xxgfdg" localSheetId="21" hidden="1">#REF!</definedName>
    <definedName name="xxgfdg" localSheetId="34" hidden="1">#REF!</definedName>
    <definedName name="xxgfdg" hidden="1">#REF!</definedName>
    <definedName name="yasuko" localSheetId="12" hidden="1">'[3]LPG(参考)'!#REF!</definedName>
    <definedName name="yasuko" localSheetId="13" hidden="1">'[3]LPG(参考)'!#REF!</definedName>
    <definedName name="yasuko" localSheetId="21" hidden="1">'[3]LPG(参考)'!#REF!</definedName>
    <definedName name="yasuko" localSheetId="34" hidden="1">'[3]LPG(参考)'!#REF!</definedName>
    <definedName name="yasuko" hidden="1">'[3]LPG(参考)'!#REF!</definedName>
    <definedName name="ytrdf" localSheetId="12" hidden="1">#REF!</definedName>
    <definedName name="ytrdf" localSheetId="13" hidden="1">#REF!</definedName>
    <definedName name="ytrdf" localSheetId="21" hidden="1">#REF!</definedName>
    <definedName name="ytrdf" localSheetId="34" hidden="1">#REF!</definedName>
    <definedName name="ytrdf" hidden="1">#REF!</definedName>
    <definedName name="Z_084AE120_92E3_11D5_B1AB_00A0C9E26D76_.wvu.PrintArea" localSheetId="19" hidden="1">'様式第18号-1-1（別紙1）'!$B$1:$Y$59</definedName>
    <definedName name="Z_084AE120_92E3_11D5_B1AB_00A0C9E26D76_.wvu.PrintArea" localSheetId="24" hidden="1">'様式第18号-1-1（別紙6）'!$B$5:$V$6</definedName>
    <definedName name="Z_084AE120_92E3_11D5_B1AB_00A0C9E26D76_.wvu.Rows" localSheetId="19" hidden="1">'様式第18号-1-1（別紙1）'!#REF!</definedName>
    <definedName name="Z_084AE120_92E3_11D5_B1AB_00A0C9E26D76_.wvu.Rows" localSheetId="24" hidden="1">'様式第18号-1-1（別紙6）'!#REF!</definedName>
    <definedName name="Z_742D71E0_95CC_11D5_947E_004026A90764_.wvu.PrintArea" localSheetId="19" hidden="1">'様式第18号-1-1（別紙1）'!$B$1:$Y$59</definedName>
    <definedName name="Z_742D71E0_95CC_11D5_947E_004026A90764_.wvu.PrintArea" localSheetId="24" hidden="1">'様式第18号-1-1（別紙6）'!$B$5:$V$6</definedName>
    <definedName name="Z_742D71E0_95CC_11D5_947E_004026A90764_.wvu.Rows" localSheetId="19" hidden="1">'様式第18号-1-1（別紙1）'!#REF!</definedName>
    <definedName name="Z_742D71E0_95CC_11D5_947E_004026A90764_.wvu.Rows" localSheetId="24" hidden="1">'様式第18号-1-1（別紙6）'!#REF!</definedName>
    <definedName name="Z_DB0B5780_957A_11D5_B6B0_0000F4971045_.wvu.PrintArea" localSheetId="19" hidden="1">'様式第18号-1-1（別紙1）'!$B$1:$Y$59</definedName>
    <definedName name="Z_DB0B5780_957A_11D5_B6B0_0000F4971045_.wvu.PrintArea" localSheetId="24" hidden="1">'様式第18号-1-1（別紙6）'!$B$5:$V$6</definedName>
    <definedName name="Z_DB0B5780_957A_11D5_B6B0_0000F4971045_.wvu.Rows" localSheetId="19" hidden="1">'様式第18号-1-1（別紙1）'!#REF!</definedName>
    <definedName name="Z_DB0B5780_957A_11D5_B6B0_0000F4971045_.wvu.Rows" localSheetId="24" hidden="1">'様式第18号-1-1（別紙6）'!#REF!</definedName>
    <definedName name="zadfvx" localSheetId="12" hidden="1">#REF!</definedName>
    <definedName name="zadfvx" localSheetId="13" hidden="1">#REF!</definedName>
    <definedName name="zadfvx" localSheetId="21" hidden="1">#REF!</definedName>
    <definedName name="zadfvx" localSheetId="34" hidden="1">#REF!</definedName>
    <definedName name="zadfvx" hidden="1">#REF!</definedName>
    <definedName name="ああああ" localSheetId="12" hidden="1">#REF!</definedName>
    <definedName name="ああああ" localSheetId="13" hidden="1">#REF!</definedName>
    <definedName name="ああああ" localSheetId="21" hidden="1">#REF!</definedName>
    <definedName name="ああああ" localSheetId="34" hidden="1">#REF!</definedName>
    <definedName name="ああああ" hidden="1">#REF!</definedName>
    <definedName name="ごみ搬入量">'[17]搬入量予測（市算出）'!$A$3:$F$5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10">#REF!</definedName>
    <definedName name="データ" localSheetId="13">#REF!</definedName>
    <definedName name="データ" localSheetId="21">#REF!</definedName>
    <definedName name="データ" localSheetId="34">#REF!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localSheetId="12" hidden="1">#REF!</definedName>
    <definedName name="維持補修" localSheetId="13" hidden="1">#REF!</definedName>
    <definedName name="維持補修" localSheetId="21" hidden="1">#REF!</definedName>
    <definedName name="維持補修" localSheetId="34" hidden="1">#REF!</definedName>
    <definedName name="維持補修" hidden="1">#REF!</definedName>
    <definedName name="引当先">[15]外形図!$E$48</definedName>
    <definedName name="引当名">[2]BH3!$D$73</definedName>
    <definedName name="撹拌機数量">[1]設備電力!$F$39</definedName>
    <definedName name="撹拌機数量_3">[1]設備電力!$F$61</definedName>
    <definedName name="機器リスト" localSheetId="13">#REF!</definedName>
    <definedName name="機器リスト" localSheetId="21">#REF!</definedName>
    <definedName name="機器リスト" localSheetId="34">#REF!</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[15]寸法!$H$176</definedName>
    <definedName name="吸収塔循環pump常用数量">[15]寸法!$K$354</definedName>
    <definedName name="吸収塔循環pump予備数量">[15]寸法!$N$354</definedName>
    <definedName name="急冷塔循環pump">[15]寸法!$D$176</definedName>
    <definedName name="急冷塔循環pump常用数量">[15]寸法!$K$179</definedName>
    <definedName name="急冷塔循環pump予備数量">[15]寸法!$N$179</definedName>
    <definedName name="供給機数量">[1]設備電力!$F$40</definedName>
    <definedName name="供給機数量_2">[1]設備電力!$F$49</definedName>
    <definedName name="供給機数量_3">[1]設備電力!$F$62</definedName>
    <definedName name="経費" localSheetId="13">#REF!</definedName>
    <definedName name="経費" localSheetId="21">#REF!</definedName>
    <definedName name="経費" localSheetId="34">#REF!</definedName>
    <definedName name="経費">#REF!</definedName>
    <definedName name="計算" localSheetId="10">[18]入力!#REF!</definedName>
    <definedName name="計算" localSheetId="13">[18]入力!#REF!</definedName>
    <definedName name="計算" localSheetId="21">[18]入力!#REF!</definedName>
    <definedName name="計算" localSheetId="34">[18]入力!#REF!</definedName>
    <definedName name="計算">[18]入力!#REF!</definedName>
    <definedName name="計算条件" localSheetId="10">[19]入力!#REF!</definedName>
    <definedName name="計算条件" localSheetId="13">[19]入力!#REF!</definedName>
    <definedName name="計算条件" localSheetId="21">[19]入力!#REF!</definedName>
    <definedName name="計算条件" localSheetId="34">[19]入力!#REF!</definedName>
    <definedName name="計算条件">[19]入力!#REF!</definedName>
    <definedName name="見積表紙" localSheetId="8" hidden="1">[6]総括表!#REF!</definedName>
    <definedName name="見積表紙" localSheetId="12" hidden="1">[7]総括表!#REF!</definedName>
    <definedName name="見積表紙" localSheetId="13" hidden="1">[7]総括表!#REF!</definedName>
    <definedName name="見積表紙" localSheetId="21" hidden="1">[7]総括表!#REF!</definedName>
    <definedName name="見積表紙" localSheetId="34" hidden="1">[7]総括表!#REF!</definedName>
    <definedName name="見積表紙" hidden="1">[7]総括表!#REF!</definedName>
    <definedName name="原価別総括表" localSheetId="8" hidden="1">[20]工事予算総括表!#REF!</definedName>
    <definedName name="原価別総括表" localSheetId="12" hidden="1">[21]工事予算総括表!#REF!</definedName>
    <definedName name="原価別総括表" localSheetId="13" hidden="1">[21]工事予算総括表!#REF!</definedName>
    <definedName name="原価別総括表" localSheetId="21" hidden="1">[21]工事予算総括表!#REF!</definedName>
    <definedName name="原価別総括表" localSheetId="34" hidden="1">[21]工事予算総括表!#REF!</definedName>
    <definedName name="原価別総括表" hidden="1">[21]工事予算総括表!#REF!</definedName>
    <definedName name="査定" localSheetId="13">#REF!</definedName>
    <definedName name="査定" localSheetId="21">#REF!</definedName>
    <definedName name="査定" localSheetId="34">#REF!</definedName>
    <definedName name="査定">#REF!</definedName>
    <definedName name="施設分類" localSheetId="10">#REF!</definedName>
    <definedName name="施設分類" localSheetId="13">#REF!</definedName>
    <definedName name="施設分類" localSheetId="21">#REF!</definedName>
    <definedName name="施設分類" localSheetId="34">#REF!</definedName>
    <definedName name="施設分類">#REF!</definedName>
    <definedName name="集計" localSheetId="10">[22]家庭!#REF!</definedName>
    <definedName name="集計" localSheetId="13">[22]家庭!#REF!</definedName>
    <definedName name="集計" localSheetId="21">[22]家庭!#REF!</definedName>
    <definedName name="集計" localSheetId="34">[22]家庭!#REF!</definedName>
    <definedName name="集計">[22]家庭!#REF!</definedName>
    <definedName name="重複" localSheetId="12" hidden="1">[23]総括表!#REF!</definedName>
    <definedName name="重複" localSheetId="13" hidden="1">[23]総括表!#REF!</definedName>
    <definedName name="重複" localSheetId="21" hidden="1">[23]総括表!#REF!</definedName>
    <definedName name="重複" localSheetId="34" hidden="1">[23]総括表!#REF!</definedName>
    <definedName name="重複" hidden="1">[23]総括表!#REF!</definedName>
    <definedName name="重要度区分">[24]重要度区分!$A$3:$D$6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localSheetId="12" hidden="1">#REF!</definedName>
    <definedName name="上野" localSheetId="13" hidden="1">#REF!</definedName>
    <definedName name="上野" localSheetId="21" hidden="1">#REF!</definedName>
    <definedName name="上野" localSheetId="34" hidden="1">#REF!</definedName>
    <definedName name="上野" hidden="1">#REF!</definedName>
    <definedName name="図版" localSheetId="13">#REF!</definedName>
    <definedName name="図版" localSheetId="21">#REF!</definedName>
    <definedName name="図版" localSheetId="34">#REF!</definedName>
    <definedName name="図版">#REF!</definedName>
    <definedName name="世帯数" localSheetId="13">#REF!</definedName>
    <definedName name="世帯数" localSheetId="21">#REF!</definedName>
    <definedName name="世帯数" localSheetId="34">#REF!</definedName>
    <definedName name="世帯数">#REF!</definedName>
    <definedName name="設定項目1">#N/A</definedName>
    <definedName name="中吹" localSheetId="12" hidden="1">[25]総括表!#REF!</definedName>
    <definedName name="中吹" localSheetId="13" hidden="1">[25]総括表!#REF!</definedName>
    <definedName name="中吹" localSheetId="21" hidden="1">[25]総括表!#REF!</definedName>
    <definedName name="中吹" localSheetId="34" hidden="1">[25]総括表!#REF!</definedName>
    <definedName name="中吹" hidden="1">[25]総括表!#REF!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10">#REF!</definedName>
    <definedName name="内海築炉" localSheetId="13">#REF!</definedName>
    <definedName name="内海築炉" localSheetId="21">#REF!</definedName>
    <definedName name="内海築炉" localSheetId="34">#REF!</definedName>
    <definedName name="内海築炉">#REF!</definedName>
    <definedName name="内訳外" localSheetId="13">#REF!</definedName>
    <definedName name="内訳外" localSheetId="21">#REF!</definedName>
    <definedName name="内訳外" localSheetId="34">#REF!</definedName>
    <definedName name="内訳外">#REF!</definedName>
    <definedName name="内訳内1" localSheetId="13">#REF!</definedName>
    <definedName name="内訳内1" localSheetId="21">#REF!</definedName>
    <definedName name="内訳内1" localSheetId="34">#REF!</definedName>
    <definedName name="内訳内1">#REF!</definedName>
    <definedName name="内訳内2" localSheetId="13">#REF!</definedName>
    <definedName name="内訳内2" localSheetId="21">#REF!</definedName>
    <definedName name="内訳内2" localSheetId="34">#REF!</definedName>
    <definedName name="内訳内2">#REF!</definedName>
    <definedName name="明細1" localSheetId="10">#REF!</definedName>
    <definedName name="明細1" localSheetId="13">#REF!</definedName>
    <definedName name="明細1" localSheetId="21">#REF!</definedName>
    <definedName name="明細1" localSheetId="34">#REF!</definedName>
    <definedName name="明細1">#REF!</definedName>
    <definedName name="明細3" localSheetId="10">#REF!</definedName>
    <definedName name="明細3" localSheetId="13">#REF!</definedName>
    <definedName name="明細3" localSheetId="21">#REF!</definedName>
    <definedName name="明細3" localSheetId="34">#REF!</definedName>
    <definedName name="明細3">#REF!</definedName>
    <definedName name="薬剤定量フィーダ数量">[1]設備電力!$F$53</definedName>
    <definedName name="輸送用ブロワ">[1]設備電力!$C$63</definedName>
    <definedName name="曜日" localSheetId="10">#REF!</definedName>
    <definedName name="曜日" localSheetId="13">#REF!</definedName>
    <definedName name="曜日" localSheetId="21">#REF!</definedName>
    <definedName name="曜日" localSheetId="34">#REF!</definedName>
    <definedName name="曜日">#REF!</definedName>
    <definedName name="落ち口ヒータ">[1]設備電力!$J$101</definedName>
    <definedName name="劣化パターンと保全方式">[24]劣化パターンと保全方式!$A$4:$D$6</definedName>
    <definedName name="炉数">[2]寸法計画!$H$31</definedName>
    <definedName name="攪拌機数量_2">[1]設備電力!$F$48</definedName>
  </definedNames>
  <calcPr calcId="162913"/>
</workbook>
</file>

<file path=xl/calcChain.xml><?xml version="1.0" encoding="utf-8"?>
<calcChain xmlns="http://schemas.openxmlformats.org/spreadsheetml/2006/main">
  <c r="O8" i="51" l="1"/>
  <c r="M15" i="51"/>
  <c r="M16" i="51" s="1"/>
  <c r="M32" i="51"/>
  <c r="O24" i="51"/>
  <c r="N15" i="51"/>
  <c r="N16" i="51" s="1"/>
  <c r="M25" i="51"/>
  <c r="N25" i="51"/>
  <c r="N26" i="51" s="1"/>
  <c r="M26" i="51"/>
  <c r="G28" i="82" l="1"/>
  <c r="G25" i="82"/>
  <c r="G30" i="82" l="1"/>
  <c r="G26" i="82"/>
  <c r="G17" i="82"/>
  <c r="G29" i="82" s="1"/>
  <c r="H17" i="82"/>
  <c r="I17" i="82"/>
  <c r="H26" i="82"/>
  <c r="I26" i="82"/>
  <c r="G27" i="82"/>
  <c r="H27" i="82"/>
  <c r="I27" i="82"/>
  <c r="H32" i="72" l="1"/>
  <c r="H33" i="72" s="1"/>
  <c r="H14" i="72"/>
  <c r="H15" i="72" s="1"/>
  <c r="H16" i="72" s="1"/>
  <c r="F13" i="23" l="1"/>
  <c r="G13" i="23"/>
  <c r="G21" i="77"/>
  <c r="F8" i="78"/>
  <c r="T12" i="75"/>
  <c r="G22" i="74"/>
  <c r="F22" i="74" s="1"/>
  <c r="G35" i="74"/>
  <c r="F35" i="74"/>
  <c r="G36" i="73"/>
  <c r="G10" i="73" s="1"/>
  <c r="S36" i="73" l="1"/>
  <c r="S10" i="73" s="1"/>
  <c r="U36" i="73"/>
  <c r="U10" i="73" s="1"/>
  <c r="H24" i="73"/>
  <c r="H7" i="73" s="1"/>
  <c r="H8" i="73" s="1"/>
  <c r="H9" i="73" s="1"/>
  <c r="I24" i="73"/>
  <c r="I7" i="73" s="1"/>
  <c r="I8" i="73" s="1"/>
  <c r="I9" i="73" s="1"/>
  <c r="J24" i="73"/>
  <c r="J7" i="73" s="1"/>
  <c r="J8" i="73" s="1"/>
  <c r="J9" i="73" s="1"/>
  <c r="K24" i="73"/>
  <c r="K7" i="73" s="1"/>
  <c r="K8" i="73" s="1"/>
  <c r="K9" i="73" s="1"/>
  <c r="L24" i="73"/>
  <c r="M24" i="73"/>
  <c r="M7" i="73" s="1"/>
  <c r="M8" i="73" s="1"/>
  <c r="M9" i="73" s="1"/>
  <c r="N24" i="73"/>
  <c r="N7" i="73" s="1"/>
  <c r="N8" i="73" s="1"/>
  <c r="N9" i="73" s="1"/>
  <c r="O24" i="73"/>
  <c r="O7" i="73" s="1"/>
  <c r="O8" i="73" s="1"/>
  <c r="O9" i="73" s="1"/>
  <c r="P24" i="73"/>
  <c r="P7" i="73" s="1"/>
  <c r="P8" i="73" s="1"/>
  <c r="P9" i="73" s="1"/>
  <c r="Q24" i="73"/>
  <c r="Q7" i="73" s="1"/>
  <c r="Q8" i="73" s="1"/>
  <c r="Q9" i="73" s="1"/>
  <c r="R24" i="73"/>
  <c r="R7" i="73" s="1"/>
  <c r="R8" i="73" s="1"/>
  <c r="R9" i="73" s="1"/>
  <c r="S24" i="73"/>
  <c r="S7" i="73" s="1"/>
  <c r="S8" i="73" s="1"/>
  <c r="S9" i="73" s="1"/>
  <c r="T24" i="73"/>
  <c r="T7" i="73" s="1"/>
  <c r="T8" i="73" s="1"/>
  <c r="T9" i="73" s="1"/>
  <c r="U24" i="73"/>
  <c r="U7" i="73" s="1"/>
  <c r="U8" i="73" s="1"/>
  <c r="U9" i="73" s="1"/>
  <c r="G24" i="73"/>
  <c r="I21" i="72"/>
  <c r="I22" i="72" s="1"/>
  <c r="I20" i="72"/>
  <c r="U14" i="72"/>
  <c r="V11" i="72"/>
  <c r="F8" i="80"/>
  <c r="J66" i="69"/>
  <c r="N12" i="69"/>
  <c r="N10" i="69" s="1"/>
  <c r="O12" i="69"/>
  <c r="O10" i="69" s="1"/>
  <c r="P12" i="69"/>
  <c r="P10" i="69" s="1"/>
  <c r="Q12" i="69"/>
  <c r="Q10" i="69" s="1"/>
  <c r="R12" i="69"/>
  <c r="R10" i="69" s="1"/>
  <c r="S12" i="69"/>
  <c r="S10" i="69" s="1"/>
  <c r="T12" i="69"/>
  <c r="T10" i="69" s="1"/>
  <c r="U12" i="69"/>
  <c r="U10" i="69" s="1"/>
  <c r="V12" i="69"/>
  <c r="V10" i="69" s="1"/>
  <c r="W12" i="69"/>
  <c r="W10" i="69" s="1"/>
  <c r="X12" i="69"/>
  <c r="X10" i="69" s="1"/>
  <c r="N17" i="69"/>
  <c r="N15" i="69" s="1"/>
  <c r="O17" i="69"/>
  <c r="O15" i="69" s="1"/>
  <c r="P17" i="69"/>
  <c r="P15" i="69" s="1"/>
  <c r="Q17" i="69"/>
  <c r="Q15" i="69" s="1"/>
  <c r="R17" i="69"/>
  <c r="R15" i="69" s="1"/>
  <c r="S17" i="69"/>
  <c r="S15" i="69" s="1"/>
  <c r="T17" i="69"/>
  <c r="T15" i="69" s="1"/>
  <c r="U17" i="69"/>
  <c r="U15" i="69" s="1"/>
  <c r="V17" i="69"/>
  <c r="V15" i="69" s="1"/>
  <c r="W17" i="69"/>
  <c r="W15" i="69" s="1"/>
  <c r="X17" i="69"/>
  <c r="X15" i="69" s="1"/>
  <c r="N21" i="69"/>
  <c r="N20" i="69" s="1"/>
  <c r="O21" i="69"/>
  <c r="O20" i="69" s="1"/>
  <c r="P21" i="69"/>
  <c r="P20" i="69" s="1"/>
  <c r="Q21" i="69"/>
  <c r="Q20" i="69" s="1"/>
  <c r="R21" i="69"/>
  <c r="R20" i="69" s="1"/>
  <c r="S21" i="69"/>
  <c r="S20" i="69" s="1"/>
  <c r="T21" i="69"/>
  <c r="T20" i="69" s="1"/>
  <c r="U21" i="69"/>
  <c r="U20" i="69" s="1"/>
  <c r="V21" i="69"/>
  <c r="V20" i="69" s="1"/>
  <c r="W21" i="69"/>
  <c r="W20" i="69" s="1"/>
  <c r="X21" i="69"/>
  <c r="X20" i="69" s="1"/>
  <c r="N25" i="69"/>
  <c r="N28" i="69" s="1"/>
  <c r="O25" i="69"/>
  <c r="O28" i="69" s="1"/>
  <c r="P25" i="69"/>
  <c r="Q25" i="69"/>
  <c r="Q28" i="69" s="1"/>
  <c r="R25" i="69"/>
  <c r="R28" i="69" s="1"/>
  <c r="S25" i="69"/>
  <c r="S28" i="69" s="1"/>
  <c r="T25" i="69"/>
  <c r="U25" i="69"/>
  <c r="U28" i="69" s="1"/>
  <c r="V25" i="69"/>
  <c r="V28" i="69" s="1"/>
  <c r="W25" i="69"/>
  <c r="W28" i="69" s="1"/>
  <c r="X25" i="69"/>
  <c r="X28" i="69" s="1"/>
  <c r="P28" i="69"/>
  <c r="T28" i="69"/>
  <c r="N30" i="69"/>
  <c r="O30" i="69"/>
  <c r="P30" i="69"/>
  <c r="Q30" i="69"/>
  <c r="R30" i="69"/>
  <c r="S30" i="69"/>
  <c r="T30" i="69"/>
  <c r="U30" i="69"/>
  <c r="V30" i="69"/>
  <c r="W30" i="69"/>
  <c r="X30" i="69"/>
  <c r="J12" i="69"/>
  <c r="J10" i="69" s="1"/>
  <c r="J17" i="69"/>
  <c r="J15" i="69" s="1"/>
  <c r="J21" i="69"/>
  <c r="J20" i="69" s="1"/>
  <c r="J25" i="69"/>
  <c r="J28" i="69" s="1"/>
  <c r="J30" i="69"/>
  <c r="U21" i="79"/>
  <c r="U7" i="79" s="1"/>
  <c r="U8" i="79" s="1"/>
  <c r="U9" i="79" s="1"/>
  <c r="T21" i="79"/>
  <c r="T7" i="79" s="1"/>
  <c r="T8" i="79" s="1"/>
  <c r="T9" i="79" s="1"/>
  <c r="S21" i="79"/>
  <c r="S7" i="79" s="1"/>
  <c r="S8" i="79" s="1"/>
  <c r="S9" i="79" s="1"/>
  <c r="R21" i="79"/>
  <c r="Q21" i="79"/>
  <c r="Q7" i="79" s="1"/>
  <c r="Q8" i="79" s="1"/>
  <c r="Q9" i="79" s="1"/>
  <c r="P21" i="79"/>
  <c r="P7" i="79" s="1"/>
  <c r="P8" i="79" s="1"/>
  <c r="P9" i="79" s="1"/>
  <c r="O21" i="79"/>
  <c r="O7" i="79" s="1"/>
  <c r="O8" i="79" s="1"/>
  <c r="O9" i="79" s="1"/>
  <c r="N21" i="79"/>
  <c r="N7" i="79" s="1"/>
  <c r="N8" i="79" s="1"/>
  <c r="N9" i="79" s="1"/>
  <c r="M21" i="79"/>
  <c r="M7" i="79" s="1"/>
  <c r="M8" i="79" s="1"/>
  <c r="M9" i="79" s="1"/>
  <c r="L21" i="79"/>
  <c r="L7" i="79" s="1"/>
  <c r="L8" i="79" s="1"/>
  <c r="L9" i="79" s="1"/>
  <c r="K21" i="79"/>
  <c r="J21" i="79"/>
  <c r="J7" i="79" s="1"/>
  <c r="J8" i="79" s="1"/>
  <c r="J9" i="79" s="1"/>
  <c r="I21" i="79"/>
  <c r="I7" i="79" s="1"/>
  <c r="I8" i="79" s="1"/>
  <c r="I9" i="79" s="1"/>
  <c r="H21" i="79"/>
  <c r="H7" i="79" s="1"/>
  <c r="H8" i="79" s="1"/>
  <c r="H9" i="79" s="1"/>
  <c r="G21" i="79"/>
  <c r="G7" i="79" s="1"/>
  <c r="G8" i="79" s="1"/>
  <c r="R7" i="79"/>
  <c r="R8" i="79" s="1"/>
  <c r="R9" i="79" s="1"/>
  <c r="K7" i="79"/>
  <c r="K8" i="79" s="1"/>
  <c r="K9" i="79" s="1"/>
  <c r="U21" i="77"/>
  <c r="T21" i="77"/>
  <c r="T7" i="77" s="1"/>
  <c r="T8" i="77" s="1"/>
  <c r="T9" i="77" s="1"/>
  <c r="S21" i="77"/>
  <c r="S7" i="77" s="1"/>
  <c r="S8" i="77" s="1"/>
  <c r="S9" i="77" s="1"/>
  <c r="R21" i="77"/>
  <c r="R7" i="77" s="1"/>
  <c r="R8" i="77" s="1"/>
  <c r="R9" i="77" s="1"/>
  <c r="Q21" i="77"/>
  <c r="Q7" i="77" s="1"/>
  <c r="Q8" i="77" s="1"/>
  <c r="Q9" i="77" s="1"/>
  <c r="P21" i="77"/>
  <c r="P7" i="77" s="1"/>
  <c r="P8" i="77" s="1"/>
  <c r="P9" i="77" s="1"/>
  <c r="O21" i="77"/>
  <c r="O7" i="77" s="1"/>
  <c r="O8" i="77" s="1"/>
  <c r="O9" i="77" s="1"/>
  <c r="N21" i="77"/>
  <c r="N7" i="77" s="1"/>
  <c r="N8" i="77" s="1"/>
  <c r="N9" i="77" s="1"/>
  <c r="M21" i="77"/>
  <c r="M7" i="77" s="1"/>
  <c r="M8" i="77" s="1"/>
  <c r="M9" i="77" s="1"/>
  <c r="L21" i="77"/>
  <c r="L7" i="77" s="1"/>
  <c r="L8" i="77" s="1"/>
  <c r="L9" i="77" s="1"/>
  <c r="K21" i="77"/>
  <c r="K7" i="77" s="1"/>
  <c r="K8" i="77" s="1"/>
  <c r="K9" i="77" s="1"/>
  <c r="J21" i="77"/>
  <c r="J7" i="77" s="1"/>
  <c r="J8" i="77" s="1"/>
  <c r="J9" i="77" s="1"/>
  <c r="I21" i="77"/>
  <c r="I7" i="77" s="1"/>
  <c r="I8" i="77" s="1"/>
  <c r="I9" i="77" s="1"/>
  <c r="H21" i="77"/>
  <c r="H7" i="77" s="1"/>
  <c r="H8" i="77" s="1"/>
  <c r="H9" i="77" s="1"/>
  <c r="U7" i="77"/>
  <c r="U8" i="77" s="1"/>
  <c r="U9" i="77" s="1"/>
  <c r="G7" i="77"/>
  <c r="G8" i="77" s="1"/>
  <c r="F8" i="76"/>
  <c r="T18" i="75"/>
  <c r="T19" i="75" s="1"/>
  <c r="S18" i="75"/>
  <c r="R18" i="75"/>
  <c r="Q18" i="75"/>
  <c r="P18" i="75"/>
  <c r="O18" i="75"/>
  <c r="N18" i="75"/>
  <c r="M18" i="75"/>
  <c r="L18" i="75"/>
  <c r="K18" i="75"/>
  <c r="J18" i="75"/>
  <c r="I18" i="75"/>
  <c r="H18" i="75"/>
  <c r="G18" i="75"/>
  <c r="F18" i="75"/>
  <c r="S12" i="75"/>
  <c r="R12" i="75"/>
  <c r="Q12" i="75"/>
  <c r="P12" i="75"/>
  <c r="P19" i="75" s="1"/>
  <c r="O12" i="75"/>
  <c r="N12" i="75"/>
  <c r="M12" i="75"/>
  <c r="L12" i="75"/>
  <c r="K12" i="75"/>
  <c r="J12" i="75"/>
  <c r="I12" i="75"/>
  <c r="H12" i="75"/>
  <c r="G12" i="75"/>
  <c r="F12" i="75"/>
  <c r="G36" i="74"/>
  <c r="F36" i="74"/>
  <c r="T36" i="73"/>
  <c r="T10" i="73" s="1"/>
  <c r="R36" i="73"/>
  <c r="R10" i="73" s="1"/>
  <c r="Q36" i="73"/>
  <c r="Q10" i="73" s="1"/>
  <c r="P36" i="73"/>
  <c r="P10" i="73" s="1"/>
  <c r="O36" i="73"/>
  <c r="O10" i="73" s="1"/>
  <c r="N36" i="73"/>
  <c r="N10" i="73" s="1"/>
  <c r="M36" i="73"/>
  <c r="M10" i="73" s="1"/>
  <c r="L36" i="73"/>
  <c r="L10" i="73" s="1"/>
  <c r="K36" i="73"/>
  <c r="K10" i="73" s="1"/>
  <c r="J36" i="73"/>
  <c r="J10" i="73" s="1"/>
  <c r="I36" i="73"/>
  <c r="I10" i="73" s="1"/>
  <c r="H36" i="73"/>
  <c r="H10" i="73" s="1"/>
  <c r="L7" i="73"/>
  <c r="L8" i="73" s="1"/>
  <c r="L9" i="73" s="1"/>
  <c r="V32" i="72"/>
  <c r="V33" i="72" s="1"/>
  <c r="V34" i="72" s="1"/>
  <c r="U32" i="72"/>
  <c r="U33" i="72" s="1"/>
  <c r="U34" i="72" s="1"/>
  <c r="T32" i="72"/>
  <c r="T33" i="72" s="1"/>
  <c r="T34" i="72" s="1"/>
  <c r="S32" i="72"/>
  <c r="S33" i="72" s="1"/>
  <c r="S34" i="72" s="1"/>
  <c r="R32" i="72"/>
  <c r="R33" i="72" s="1"/>
  <c r="R34" i="72" s="1"/>
  <c r="Q32" i="72"/>
  <c r="Q33" i="72" s="1"/>
  <c r="Q34" i="72" s="1"/>
  <c r="P32" i="72"/>
  <c r="P33" i="72" s="1"/>
  <c r="P34" i="72" s="1"/>
  <c r="O32" i="72"/>
  <c r="O33" i="72" s="1"/>
  <c r="O34" i="72" s="1"/>
  <c r="N32" i="72"/>
  <c r="N33" i="72" s="1"/>
  <c r="N34" i="72" s="1"/>
  <c r="M32" i="72"/>
  <c r="M33" i="72" s="1"/>
  <c r="M34" i="72" s="1"/>
  <c r="L32" i="72"/>
  <c r="L33" i="72" s="1"/>
  <c r="L34" i="72" s="1"/>
  <c r="K32" i="72"/>
  <c r="K33" i="72" s="1"/>
  <c r="K34" i="72" s="1"/>
  <c r="J32" i="72"/>
  <c r="J33" i="72" s="1"/>
  <c r="J34" i="72" s="1"/>
  <c r="I32" i="72"/>
  <c r="I33" i="72" s="1"/>
  <c r="I34" i="72" s="1"/>
  <c r="V26" i="72"/>
  <c r="V27" i="72" s="1"/>
  <c r="V28" i="72" s="1"/>
  <c r="U26" i="72"/>
  <c r="U27" i="72" s="1"/>
  <c r="U28" i="72" s="1"/>
  <c r="T26" i="72"/>
  <c r="T27" i="72" s="1"/>
  <c r="T28" i="72" s="1"/>
  <c r="S26" i="72"/>
  <c r="S27" i="72" s="1"/>
  <c r="S28" i="72" s="1"/>
  <c r="R26" i="72"/>
  <c r="R27" i="72" s="1"/>
  <c r="R28" i="72" s="1"/>
  <c r="Q26" i="72"/>
  <c r="Q27" i="72" s="1"/>
  <c r="Q28" i="72" s="1"/>
  <c r="P26" i="72"/>
  <c r="P27" i="72" s="1"/>
  <c r="P28" i="72" s="1"/>
  <c r="O26" i="72"/>
  <c r="O27" i="72" s="1"/>
  <c r="O28" i="72" s="1"/>
  <c r="N26" i="72"/>
  <c r="N27" i="72" s="1"/>
  <c r="N28" i="72" s="1"/>
  <c r="M26" i="72"/>
  <c r="M27" i="72" s="1"/>
  <c r="M28" i="72" s="1"/>
  <c r="L26" i="72"/>
  <c r="L27" i="72" s="1"/>
  <c r="L28" i="72" s="1"/>
  <c r="K26" i="72"/>
  <c r="K27" i="72" s="1"/>
  <c r="K28" i="72" s="1"/>
  <c r="J26" i="72"/>
  <c r="J27" i="72" s="1"/>
  <c r="J28" i="72" s="1"/>
  <c r="I26" i="72"/>
  <c r="I27" i="72" s="1"/>
  <c r="I28" i="72" s="1"/>
  <c r="H26" i="72"/>
  <c r="H27" i="72" s="1"/>
  <c r="V20" i="72"/>
  <c r="V21" i="72" s="1"/>
  <c r="V22" i="72" s="1"/>
  <c r="U20" i="72"/>
  <c r="U21" i="72" s="1"/>
  <c r="U22" i="72" s="1"/>
  <c r="T20" i="72"/>
  <c r="T21" i="72" s="1"/>
  <c r="T22" i="72" s="1"/>
  <c r="S20" i="72"/>
  <c r="S21" i="72" s="1"/>
  <c r="S22" i="72" s="1"/>
  <c r="R20" i="72"/>
  <c r="R21" i="72" s="1"/>
  <c r="R22" i="72" s="1"/>
  <c r="Q20" i="72"/>
  <c r="Q21" i="72" s="1"/>
  <c r="Q22" i="72" s="1"/>
  <c r="P20" i="72"/>
  <c r="P21" i="72" s="1"/>
  <c r="P22" i="72" s="1"/>
  <c r="O20" i="72"/>
  <c r="O21" i="72" s="1"/>
  <c r="O22" i="72" s="1"/>
  <c r="N20" i="72"/>
  <c r="N21" i="72" s="1"/>
  <c r="N22" i="72" s="1"/>
  <c r="M20" i="72"/>
  <c r="M21" i="72" s="1"/>
  <c r="M22" i="72" s="1"/>
  <c r="L20" i="72"/>
  <c r="L21" i="72" s="1"/>
  <c r="L22" i="72" s="1"/>
  <c r="K20" i="72"/>
  <c r="K21" i="72" s="1"/>
  <c r="K22" i="72" s="1"/>
  <c r="J20" i="72"/>
  <c r="J21" i="72" s="1"/>
  <c r="J22" i="72" s="1"/>
  <c r="H20" i="72"/>
  <c r="V14" i="72"/>
  <c r="V15" i="72" s="1"/>
  <c r="V16" i="72" s="1"/>
  <c r="U15" i="72"/>
  <c r="U16" i="72" s="1"/>
  <c r="T14" i="72"/>
  <c r="T15" i="72" s="1"/>
  <c r="T16" i="72" s="1"/>
  <c r="S14" i="72"/>
  <c r="S15" i="72" s="1"/>
  <c r="S16" i="72" s="1"/>
  <c r="R14" i="72"/>
  <c r="R15" i="72" s="1"/>
  <c r="R16" i="72" s="1"/>
  <c r="Q14" i="72"/>
  <c r="Q15" i="72" s="1"/>
  <c r="Q16" i="72" s="1"/>
  <c r="P14" i="72"/>
  <c r="P15" i="72" s="1"/>
  <c r="P16" i="72" s="1"/>
  <c r="O14" i="72"/>
  <c r="O15" i="72" s="1"/>
  <c r="O16" i="72" s="1"/>
  <c r="N14" i="72"/>
  <c r="N15" i="72" s="1"/>
  <c r="N16" i="72" s="1"/>
  <c r="M14" i="72"/>
  <c r="M15" i="72" s="1"/>
  <c r="M16" i="72" s="1"/>
  <c r="L14" i="72"/>
  <c r="L15" i="72" s="1"/>
  <c r="L16" i="72" s="1"/>
  <c r="K14" i="72"/>
  <c r="K15" i="72" s="1"/>
  <c r="K16" i="72" s="1"/>
  <c r="J14" i="72"/>
  <c r="J15" i="72" s="1"/>
  <c r="J16" i="72" s="1"/>
  <c r="I14" i="72"/>
  <c r="I15" i="72" s="1"/>
  <c r="I16" i="72" s="1"/>
  <c r="U11" i="72"/>
  <c r="T11" i="72"/>
  <c r="S11" i="72"/>
  <c r="R11" i="72"/>
  <c r="Q11" i="72"/>
  <c r="P11" i="72"/>
  <c r="O11" i="72"/>
  <c r="N11" i="72"/>
  <c r="M11" i="72"/>
  <c r="L11" i="72"/>
  <c r="K11" i="72"/>
  <c r="J11" i="72"/>
  <c r="I11" i="72"/>
  <c r="H11" i="72"/>
  <c r="F8" i="70"/>
  <c r="Y66" i="69"/>
  <c r="X66" i="69"/>
  <c r="W66" i="69"/>
  <c r="V66" i="69"/>
  <c r="U66" i="69"/>
  <c r="T66" i="69"/>
  <c r="S66" i="69"/>
  <c r="R66" i="69"/>
  <c r="Q66" i="69"/>
  <c r="P66" i="69"/>
  <c r="O66" i="69"/>
  <c r="N66" i="69"/>
  <c r="M66" i="69"/>
  <c r="L66" i="69"/>
  <c r="K66" i="69"/>
  <c r="I66" i="69"/>
  <c r="H66" i="69"/>
  <c r="G66" i="69"/>
  <c r="F66" i="69"/>
  <c r="Y30" i="69"/>
  <c r="M30" i="69"/>
  <c r="L30" i="69"/>
  <c r="K30" i="69"/>
  <c r="I30" i="69"/>
  <c r="H30" i="69"/>
  <c r="G30" i="69"/>
  <c r="F30" i="69"/>
  <c r="Y25" i="69"/>
  <c r="Y28" i="69" s="1"/>
  <c r="M25" i="69"/>
  <c r="M28" i="69" s="1"/>
  <c r="L25" i="69"/>
  <c r="L28" i="69" s="1"/>
  <c r="K25" i="69"/>
  <c r="K28" i="69" s="1"/>
  <c r="I25" i="69"/>
  <c r="I28" i="69" s="1"/>
  <c r="H25" i="69"/>
  <c r="H28" i="69" s="1"/>
  <c r="G25" i="69"/>
  <c r="G28" i="69" s="1"/>
  <c r="F25" i="69"/>
  <c r="F28" i="69" s="1"/>
  <c r="Y21" i="69"/>
  <c r="Y20" i="69" s="1"/>
  <c r="M21" i="69"/>
  <c r="M20" i="69" s="1"/>
  <c r="L21" i="69"/>
  <c r="L20" i="69" s="1"/>
  <c r="K21" i="69"/>
  <c r="K20" i="69" s="1"/>
  <c r="I21" i="69"/>
  <c r="I20" i="69" s="1"/>
  <c r="H21" i="69"/>
  <c r="H20" i="69" s="1"/>
  <c r="G21" i="69"/>
  <c r="G20" i="69" s="1"/>
  <c r="F21" i="69"/>
  <c r="F20" i="69" s="1"/>
  <c r="Y17" i="69"/>
  <c r="Y15" i="69" s="1"/>
  <c r="M17" i="69"/>
  <c r="M15" i="69" s="1"/>
  <c r="L17" i="69"/>
  <c r="L15" i="69" s="1"/>
  <c r="K17" i="69"/>
  <c r="K15" i="69" s="1"/>
  <c r="I17" i="69"/>
  <c r="I15" i="69" s="1"/>
  <c r="H17" i="69"/>
  <c r="H15" i="69" s="1"/>
  <c r="G17" i="69"/>
  <c r="G15" i="69" s="1"/>
  <c r="F17" i="69"/>
  <c r="F15" i="69" s="1"/>
  <c r="Y12" i="69"/>
  <c r="Y10" i="69" s="1"/>
  <c r="Y9" i="69" s="1"/>
  <c r="M12" i="69"/>
  <c r="M10" i="69" s="1"/>
  <c r="L12" i="69"/>
  <c r="L10" i="69" s="1"/>
  <c r="K12" i="69"/>
  <c r="K10" i="69" s="1"/>
  <c r="I12" i="69"/>
  <c r="I10" i="69" s="1"/>
  <c r="H12" i="69"/>
  <c r="H10" i="69" s="1"/>
  <c r="G12" i="69"/>
  <c r="G10" i="69" s="1"/>
  <c r="F12" i="69"/>
  <c r="F10" i="69" s="1"/>
  <c r="AB18" i="55"/>
  <c r="AB19" i="55" s="1"/>
  <c r="AB14" i="55"/>
  <c r="AB10" i="55"/>
  <c r="AB9" i="55"/>
  <c r="L12" i="55"/>
  <c r="L15" i="55"/>
  <c r="L17" i="55"/>
  <c r="I11" i="54"/>
  <c r="I12" i="54" s="1"/>
  <c r="I16" i="54"/>
  <c r="O29" i="51"/>
  <c r="N32" i="51"/>
  <c r="I32" i="51"/>
  <c r="H32" i="51"/>
  <c r="H33" i="51" s="1"/>
  <c r="O13" i="51"/>
  <c r="O23" i="51"/>
  <c r="L25" i="51"/>
  <c r="L26" i="51" s="1"/>
  <c r="K25" i="51"/>
  <c r="L15" i="51"/>
  <c r="L16" i="51" s="1"/>
  <c r="K15" i="51"/>
  <c r="K16" i="51" s="1"/>
  <c r="O7" i="51"/>
  <c r="M19" i="75" l="1"/>
  <c r="H19" i="75"/>
  <c r="L19" i="75"/>
  <c r="I9" i="69"/>
  <c r="I24" i="69" s="1"/>
  <c r="I29" i="69" s="1"/>
  <c r="I33" i="69" s="1"/>
  <c r="K9" i="69"/>
  <c r="K24" i="69" s="1"/>
  <c r="K29" i="69" s="1"/>
  <c r="K33" i="69" s="1"/>
  <c r="Q19" i="75"/>
  <c r="F9" i="69"/>
  <c r="I19" i="75"/>
  <c r="F19" i="75"/>
  <c r="N19" i="75"/>
  <c r="G19" i="75"/>
  <c r="K19" i="75"/>
  <c r="O19" i="75"/>
  <c r="S19" i="75"/>
  <c r="J19" i="75"/>
  <c r="R19" i="75"/>
  <c r="L9" i="69"/>
  <c r="L24" i="69" s="1"/>
  <c r="L29" i="69" s="1"/>
  <c r="L33" i="69" s="1"/>
  <c r="H9" i="69"/>
  <c r="H24" i="69" s="1"/>
  <c r="H29" i="69" s="1"/>
  <c r="H33" i="69" s="1"/>
  <c r="M9" i="69"/>
  <c r="G9" i="69"/>
  <c r="G24" i="69" s="1"/>
  <c r="G29" i="69" s="1"/>
  <c r="G33" i="69" s="1"/>
  <c r="U9" i="69"/>
  <c r="U24" i="69" s="1"/>
  <c r="U29" i="69" s="1"/>
  <c r="U33" i="69" s="1"/>
  <c r="Q9" i="69"/>
  <c r="Q24" i="69" s="1"/>
  <c r="Q29" i="69" s="1"/>
  <c r="Q33" i="69" s="1"/>
  <c r="G7" i="73"/>
  <c r="G8" i="73" s="1"/>
  <c r="G9" i="73" s="1"/>
  <c r="R11" i="73"/>
  <c r="R12" i="73" s="1"/>
  <c r="I11" i="73"/>
  <c r="I12" i="73" s="1"/>
  <c r="M11" i="73"/>
  <c r="M12" i="73" s="1"/>
  <c r="Q11" i="73"/>
  <c r="Q12" i="73" s="1"/>
  <c r="U11" i="73"/>
  <c r="U12" i="73" s="1"/>
  <c r="K11" i="73"/>
  <c r="K12" i="73" s="1"/>
  <c r="O11" i="73"/>
  <c r="O12" i="73" s="1"/>
  <c r="S11" i="73"/>
  <c r="S12" i="73" s="1"/>
  <c r="H11" i="73"/>
  <c r="H12" i="73" s="1"/>
  <c r="L11" i="73"/>
  <c r="L12" i="73" s="1"/>
  <c r="P11" i="73"/>
  <c r="P12" i="73" s="1"/>
  <c r="T11" i="73"/>
  <c r="T12" i="73" s="1"/>
  <c r="I35" i="72"/>
  <c r="K35" i="72"/>
  <c r="O35" i="72"/>
  <c r="S35" i="72"/>
  <c r="L35" i="72"/>
  <c r="P35" i="72"/>
  <c r="T35" i="72"/>
  <c r="V35" i="72"/>
  <c r="V9" i="69"/>
  <c r="V24" i="69" s="1"/>
  <c r="V29" i="69" s="1"/>
  <c r="V33" i="69" s="1"/>
  <c r="R9" i="69"/>
  <c r="R24" i="69" s="1"/>
  <c r="R29" i="69" s="1"/>
  <c r="R33" i="69" s="1"/>
  <c r="N9" i="69"/>
  <c r="N24" i="69" s="1"/>
  <c r="N29" i="69" s="1"/>
  <c r="N33" i="69" s="1"/>
  <c r="W9" i="69"/>
  <c r="W24" i="69" s="1"/>
  <c r="W29" i="69" s="1"/>
  <c r="W33" i="69" s="1"/>
  <c r="X9" i="69"/>
  <c r="X24" i="69" s="1"/>
  <c r="X29" i="69" s="1"/>
  <c r="X33" i="69" s="1"/>
  <c r="T9" i="69"/>
  <c r="T24" i="69" s="1"/>
  <c r="T29" i="69" s="1"/>
  <c r="T33" i="69" s="1"/>
  <c r="P9" i="69"/>
  <c r="P24" i="69" s="1"/>
  <c r="P29" i="69" s="1"/>
  <c r="P33" i="69" s="1"/>
  <c r="S9" i="69"/>
  <c r="S24" i="69" s="1"/>
  <c r="S29" i="69" s="1"/>
  <c r="S33" i="69" s="1"/>
  <c r="O9" i="69"/>
  <c r="O24" i="69" s="1"/>
  <c r="O29" i="69" s="1"/>
  <c r="O33" i="69" s="1"/>
  <c r="J9" i="69"/>
  <c r="J24" i="69" s="1"/>
  <c r="J29" i="69" s="1"/>
  <c r="J33" i="69" s="1"/>
  <c r="J11" i="73"/>
  <c r="J12" i="73" s="1"/>
  <c r="N11" i="73"/>
  <c r="N12" i="73" s="1"/>
  <c r="Y24" i="69"/>
  <c r="Y29" i="69" s="1"/>
  <c r="Y33" i="69" s="1"/>
  <c r="M24" i="69"/>
  <c r="M29" i="69" s="1"/>
  <c r="M33" i="69" s="1"/>
  <c r="J35" i="72"/>
  <c r="N35" i="72"/>
  <c r="R35" i="72"/>
  <c r="U35" i="72"/>
  <c r="Q35" i="72"/>
  <c r="M35" i="72"/>
  <c r="H21" i="72"/>
  <c r="G9" i="77"/>
  <c r="G9" i="79"/>
  <c r="H34" i="72"/>
  <c r="H22" i="72" l="1"/>
  <c r="F24" i="69"/>
  <c r="H28" i="72"/>
  <c r="H35" i="72" l="1"/>
  <c r="F29" i="69"/>
  <c r="G11" i="73"/>
  <c r="G12" i="73" s="1"/>
  <c r="F33" i="69" l="1"/>
  <c r="K26" i="51" l="1"/>
  <c r="J25" i="51"/>
  <c r="J26" i="51" s="1"/>
  <c r="I25" i="51"/>
  <c r="I26" i="51" s="1"/>
  <c r="H25" i="51"/>
  <c r="H26" i="51" s="1"/>
  <c r="O22" i="51"/>
  <c r="O21" i="51"/>
  <c r="O20" i="51"/>
  <c r="O19" i="51"/>
  <c r="O18" i="51"/>
  <c r="O17" i="51"/>
  <c r="O25" i="51" l="1"/>
  <c r="O26" i="51" s="1"/>
  <c r="H65" i="66"/>
  <c r="W56" i="66" l="1"/>
  <c r="W57" i="66" s="1"/>
  <c r="W52" i="66"/>
  <c r="W49" i="66"/>
  <c r="W53" i="66" s="1"/>
  <c r="R121" i="66" l="1"/>
  <c r="R122" i="66"/>
  <c r="S123" i="66" s="1"/>
  <c r="S124" i="66" s="1"/>
  <c r="M134" i="66"/>
  <c r="G134" i="66" s="1"/>
  <c r="DU80" i="67"/>
  <c r="DT80" i="67"/>
  <c r="DS80" i="67"/>
  <c r="DR80" i="67"/>
  <c r="DQ80" i="67"/>
  <c r="DP80" i="67"/>
  <c r="DO80" i="67"/>
  <c r="DN80" i="67"/>
  <c r="DM80" i="67"/>
  <c r="DL80" i="67"/>
  <c r="DK80" i="67"/>
  <c r="DJ80" i="67"/>
  <c r="DI80" i="67"/>
  <c r="DH80" i="67"/>
  <c r="DG80" i="67"/>
  <c r="DF80" i="67"/>
  <c r="DE80" i="67"/>
  <c r="DD80" i="67"/>
  <c r="DC80" i="67"/>
  <c r="DB80" i="67"/>
  <c r="DA80" i="67"/>
  <c r="CZ80" i="67"/>
  <c r="CY80" i="67"/>
  <c r="CX80" i="67"/>
  <c r="CW80" i="67"/>
  <c r="CV80" i="67"/>
  <c r="CU80" i="67"/>
  <c r="CT80" i="67"/>
  <c r="CS80" i="67"/>
  <c r="CR80" i="67"/>
  <c r="CQ80" i="67"/>
  <c r="CP80" i="67"/>
  <c r="CO80" i="67"/>
  <c r="CN80" i="67"/>
  <c r="CM80" i="67"/>
  <c r="CL80" i="67"/>
  <c r="CK80" i="67"/>
  <c r="CJ80" i="67"/>
  <c r="CI80" i="67"/>
  <c r="CH80" i="67"/>
  <c r="CG80" i="67"/>
  <c r="CF80" i="67"/>
  <c r="CE80" i="67"/>
  <c r="CD80" i="67"/>
  <c r="CC80" i="67"/>
  <c r="CB80" i="67"/>
  <c r="CA80" i="67"/>
  <c r="BZ80" i="67"/>
  <c r="BY80" i="67"/>
  <c r="BX80" i="67"/>
  <c r="BW80" i="67"/>
  <c r="BV80" i="67"/>
  <c r="BU80" i="67"/>
  <c r="BT80" i="67"/>
  <c r="BS80" i="67"/>
  <c r="BR80" i="67"/>
  <c r="BQ80" i="67"/>
  <c r="BP80" i="67"/>
  <c r="BO80" i="67"/>
  <c r="BN80" i="67"/>
  <c r="BM80" i="67"/>
  <c r="BL80" i="67"/>
  <c r="BK80" i="67"/>
  <c r="BJ80" i="67"/>
  <c r="BI80" i="67"/>
  <c r="BH80" i="67"/>
  <c r="BG80" i="67"/>
  <c r="BF80" i="67"/>
  <c r="BE80" i="67"/>
  <c r="BD80" i="67"/>
  <c r="BC80" i="67"/>
  <c r="BB80" i="67"/>
  <c r="BA80" i="67"/>
  <c r="AZ80" i="67"/>
  <c r="AY80" i="67"/>
  <c r="AX80" i="67"/>
  <c r="AW80" i="67"/>
  <c r="AV80" i="67"/>
  <c r="AU80" i="67"/>
  <c r="AT80" i="67"/>
  <c r="AS80" i="67"/>
  <c r="AR80" i="67"/>
  <c r="AQ80" i="67"/>
  <c r="AP80" i="67"/>
  <c r="AO80" i="67"/>
  <c r="AN80" i="67"/>
  <c r="AM80" i="67"/>
  <c r="AL80" i="67"/>
  <c r="AK80" i="67"/>
  <c r="AJ80" i="67"/>
  <c r="AI80" i="67"/>
  <c r="AH80" i="67"/>
  <c r="AG80" i="67"/>
  <c r="AF80" i="67"/>
  <c r="AE80" i="67"/>
  <c r="AD80" i="67"/>
  <c r="AC80" i="67"/>
  <c r="AB80" i="67"/>
  <c r="AA80" i="67"/>
  <c r="Z80" i="67"/>
  <c r="Y80" i="67"/>
  <c r="X80" i="67"/>
  <c r="W80" i="67"/>
  <c r="V80" i="67"/>
  <c r="U80" i="67"/>
  <c r="T80" i="67"/>
  <c r="S80" i="67"/>
  <c r="R80" i="67"/>
  <c r="Q80" i="67"/>
  <c r="P80" i="67"/>
  <c r="O80" i="67"/>
  <c r="N80" i="67"/>
  <c r="M80" i="67"/>
  <c r="L80" i="67"/>
  <c r="K80" i="67"/>
  <c r="J80" i="67"/>
  <c r="I80" i="67"/>
  <c r="H80" i="67"/>
  <c r="G80" i="67"/>
  <c r="F80" i="67"/>
  <c r="E80" i="67"/>
  <c r="DV79" i="67"/>
  <c r="DU79" i="67"/>
  <c r="DT79" i="67"/>
  <c r="DS79" i="67"/>
  <c r="DR79" i="67"/>
  <c r="DQ79" i="67"/>
  <c r="DP79" i="67"/>
  <c r="DO79" i="67"/>
  <c r="DN79" i="67"/>
  <c r="DM79" i="67"/>
  <c r="DL79" i="67"/>
  <c r="DK79" i="67"/>
  <c r="DJ79" i="67"/>
  <c r="DI79" i="67"/>
  <c r="DH79" i="67"/>
  <c r="DG79" i="67"/>
  <c r="DF79" i="67"/>
  <c r="DE79" i="67"/>
  <c r="DD79" i="67"/>
  <c r="DC79" i="67"/>
  <c r="DB79" i="67"/>
  <c r="DA79" i="67"/>
  <c r="CZ79" i="67"/>
  <c r="CY79" i="67"/>
  <c r="CX79" i="67"/>
  <c r="CW79" i="67"/>
  <c r="CV79" i="67"/>
  <c r="CU79" i="67"/>
  <c r="CT79" i="67"/>
  <c r="CS79" i="67"/>
  <c r="CR79" i="67"/>
  <c r="CQ79" i="67"/>
  <c r="CP79" i="67"/>
  <c r="CO79" i="67"/>
  <c r="CN79" i="67"/>
  <c r="CM79" i="67"/>
  <c r="CL79" i="67"/>
  <c r="CK79" i="67"/>
  <c r="CJ79" i="67"/>
  <c r="CI79" i="67"/>
  <c r="CH79" i="67"/>
  <c r="CG79" i="67"/>
  <c r="CF79" i="67"/>
  <c r="CE79" i="67"/>
  <c r="CD79" i="67"/>
  <c r="CC79" i="67"/>
  <c r="CB79" i="67"/>
  <c r="CA79" i="67"/>
  <c r="BZ79" i="67"/>
  <c r="BY79" i="67"/>
  <c r="BX79" i="67"/>
  <c r="BW79" i="67"/>
  <c r="BV79" i="67"/>
  <c r="BU79" i="67"/>
  <c r="BT79" i="67"/>
  <c r="BS79" i="67"/>
  <c r="BR79" i="67"/>
  <c r="BQ79" i="67"/>
  <c r="BP79" i="67"/>
  <c r="BO79" i="67"/>
  <c r="BN79" i="67"/>
  <c r="BM79" i="67"/>
  <c r="BL79" i="67"/>
  <c r="BK79" i="67"/>
  <c r="BJ79" i="67"/>
  <c r="BI79" i="67"/>
  <c r="BH79" i="67"/>
  <c r="BG79" i="67"/>
  <c r="BF79" i="67"/>
  <c r="BE79" i="67"/>
  <c r="BD79" i="67"/>
  <c r="BC79" i="67"/>
  <c r="BB79" i="67"/>
  <c r="BA79" i="67"/>
  <c r="AZ79" i="67"/>
  <c r="AY79" i="67"/>
  <c r="AX79" i="67"/>
  <c r="AW79" i="67"/>
  <c r="AV79" i="67"/>
  <c r="AU79" i="67"/>
  <c r="AT79" i="67"/>
  <c r="AS79" i="67"/>
  <c r="AR79" i="67"/>
  <c r="AQ79" i="67"/>
  <c r="AP79" i="67"/>
  <c r="AO79" i="67"/>
  <c r="AN79" i="67"/>
  <c r="AM79" i="67"/>
  <c r="AL79" i="67"/>
  <c r="AK79" i="67"/>
  <c r="AJ79" i="67"/>
  <c r="AI79" i="67"/>
  <c r="AH79" i="67"/>
  <c r="AG79" i="67"/>
  <c r="AF79" i="67"/>
  <c r="AE79" i="67"/>
  <c r="AD79" i="67"/>
  <c r="AC79" i="67"/>
  <c r="AB79" i="67"/>
  <c r="AA79" i="67"/>
  <c r="Z79" i="67"/>
  <c r="Y79" i="67"/>
  <c r="X79" i="67"/>
  <c r="W79" i="67"/>
  <c r="V79" i="67"/>
  <c r="U79" i="67"/>
  <c r="T79" i="67"/>
  <c r="S79" i="67"/>
  <c r="R79" i="67"/>
  <c r="Q79" i="67"/>
  <c r="P79" i="67"/>
  <c r="O79" i="67"/>
  <c r="N79" i="67"/>
  <c r="M79" i="67"/>
  <c r="L79" i="67"/>
  <c r="K79" i="67"/>
  <c r="J79" i="67"/>
  <c r="I79" i="67"/>
  <c r="H79" i="67"/>
  <c r="G79" i="67"/>
  <c r="F79" i="67"/>
  <c r="E79" i="67"/>
  <c r="DV78" i="67"/>
  <c r="DU78" i="67"/>
  <c r="DT78" i="67"/>
  <c r="DS78" i="67"/>
  <c r="DR78" i="67"/>
  <c r="DQ78" i="67"/>
  <c r="DP78" i="67"/>
  <c r="DO78" i="67"/>
  <c r="DN78" i="67"/>
  <c r="DM78" i="67"/>
  <c r="DL78" i="67"/>
  <c r="DK78" i="67"/>
  <c r="DJ78" i="67"/>
  <c r="DI78" i="67"/>
  <c r="DH78" i="67"/>
  <c r="DG78" i="67"/>
  <c r="DF78" i="67"/>
  <c r="DE78" i="67"/>
  <c r="DD78" i="67"/>
  <c r="DC78" i="67"/>
  <c r="DB78" i="67"/>
  <c r="DA78" i="67"/>
  <c r="CZ78" i="67"/>
  <c r="CY78" i="67"/>
  <c r="CX78" i="67"/>
  <c r="CW78" i="67"/>
  <c r="CV78" i="67"/>
  <c r="CU78" i="67"/>
  <c r="CT78" i="67"/>
  <c r="CS78" i="67"/>
  <c r="CR78" i="67"/>
  <c r="CQ78" i="67"/>
  <c r="CP78" i="67"/>
  <c r="CO78" i="67"/>
  <c r="CN78" i="67"/>
  <c r="CM78" i="67"/>
  <c r="CL78" i="67"/>
  <c r="CK78" i="67"/>
  <c r="CJ78" i="67"/>
  <c r="CI78" i="67"/>
  <c r="CH78" i="67"/>
  <c r="CG78" i="67"/>
  <c r="CF78" i="67"/>
  <c r="CE78" i="67"/>
  <c r="CD78" i="67"/>
  <c r="CC78" i="67"/>
  <c r="CB78" i="67"/>
  <c r="CA78" i="67"/>
  <c r="BZ78" i="67"/>
  <c r="BY78" i="67"/>
  <c r="BX78" i="67"/>
  <c r="BW78" i="67"/>
  <c r="BV78" i="67"/>
  <c r="BU78" i="67"/>
  <c r="BT78" i="67"/>
  <c r="BS78" i="67"/>
  <c r="BR78" i="67"/>
  <c r="BQ78" i="67"/>
  <c r="BP78" i="67"/>
  <c r="BO78" i="67"/>
  <c r="BN78" i="67"/>
  <c r="BM78" i="67"/>
  <c r="BL78" i="67"/>
  <c r="BK78" i="67"/>
  <c r="BJ78" i="67"/>
  <c r="BI78" i="67"/>
  <c r="BH78" i="67"/>
  <c r="BG78" i="67"/>
  <c r="BF78" i="67"/>
  <c r="BE78" i="67"/>
  <c r="BD78" i="67"/>
  <c r="BC78" i="67"/>
  <c r="BB78" i="67"/>
  <c r="BA78" i="67"/>
  <c r="AZ78" i="67"/>
  <c r="AY78" i="67"/>
  <c r="AX78" i="67"/>
  <c r="AW78" i="67"/>
  <c r="AV78" i="67"/>
  <c r="AU78" i="67"/>
  <c r="AT78" i="67"/>
  <c r="AS78" i="67"/>
  <c r="AR78" i="67"/>
  <c r="AQ78" i="67"/>
  <c r="AP78" i="67"/>
  <c r="AO78" i="67"/>
  <c r="AN78" i="67"/>
  <c r="AM78" i="67"/>
  <c r="AL78" i="67"/>
  <c r="AK78" i="67"/>
  <c r="AJ78" i="67"/>
  <c r="AI78" i="67"/>
  <c r="AH78" i="67"/>
  <c r="AG78" i="67"/>
  <c r="AF78" i="67"/>
  <c r="AE78" i="67"/>
  <c r="AD78" i="67"/>
  <c r="AC78" i="67"/>
  <c r="AB78" i="67"/>
  <c r="AA78" i="67"/>
  <c r="Z78" i="67"/>
  <c r="Y78" i="67"/>
  <c r="X78" i="67"/>
  <c r="W78" i="67"/>
  <c r="V78" i="67"/>
  <c r="U78" i="67"/>
  <c r="T78" i="67"/>
  <c r="S78" i="67"/>
  <c r="R78" i="67"/>
  <c r="Q78" i="67"/>
  <c r="P78" i="67"/>
  <c r="O78" i="67"/>
  <c r="N78" i="67"/>
  <c r="M78" i="67"/>
  <c r="L78" i="67"/>
  <c r="K78" i="67"/>
  <c r="J78" i="67"/>
  <c r="I78" i="67"/>
  <c r="H78" i="67"/>
  <c r="G78" i="67"/>
  <c r="F78" i="67"/>
  <c r="E78" i="67"/>
  <c r="DV62" i="67"/>
  <c r="DU62" i="67"/>
  <c r="DT62" i="67"/>
  <c r="DS62" i="67"/>
  <c r="DR62" i="67"/>
  <c r="DQ62" i="67"/>
  <c r="DP62" i="67"/>
  <c r="DO62" i="67"/>
  <c r="DN62" i="67"/>
  <c r="DM62" i="67"/>
  <c r="DL62" i="67"/>
  <c r="DK62" i="67"/>
  <c r="DJ62" i="67"/>
  <c r="DI62" i="67"/>
  <c r="DH62" i="67"/>
  <c r="DG62" i="67"/>
  <c r="DF62" i="67"/>
  <c r="DE62" i="67"/>
  <c r="DD62" i="67"/>
  <c r="DC62" i="67"/>
  <c r="DB62" i="67"/>
  <c r="DA62" i="67"/>
  <c r="CZ62" i="67"/>
  <c r="CY62" i="67"/>
  <c r="CX62" i="67"/>
  <c r="CW62" i="67"/>
  <c r="CV62" i="67"/>
  <c r="CU62" i="67"/>
  <c r="CT62" i="67"/>
  <c r="CS62" i="67"/>
  <c r="CR62" i="67"/>
  <c r="CQ62" i="67"/>
  <c r="CP62" i="67"/>
  <c r="CO62" i="67"/>
  <c r="CN62" i="67"/>
  <c r="CM62" i="67"/>
  <c r="CL62" i="67"/>
  <c r="CK62" i="67"/>
  <c r="CJ62" i="67"/>
  <c r="CI62" i="67"/>
  <c r="CH62" i="67"/>
  <c r="CG62" i="67"/>
  <c r="CF62" i="67"/>
  <c r="CE62" i="67"/>
  <c r="CD62" i="67"/>
  <c r="CC62" i="67"/>
  <c r="CB62" i="67"/>
  <c r="CA62" i="67"/>
  <c r="BZ62" i="67"/>
  <c r="BY62" i="67"/>
  <c r="BX62" i="67"/>
  <c r="BW62" i="67"/>
  <c r="BV62" i="67"/>
  <c r="BU62" i="67"/>
  <c r="BT62" i="67"/>
  <c r="BS62" i="67"/>
  <c r="BR62" i="67"/>
  <c r="BQ62" i="67"/>
  <c r="BP62" i="67"/>
  <c r="BO62" i="67"/>
  <c r="BN62" i="67"/>
  <c r="BM62" i="67"/>
  <c r="BL62" i="67"/>
  <c r="BK62" i="67"/>
  <c r="BJ62" i="67"/>
  <c r="BI62" i="67"/>
  <c r="BH62" i="67"/>
  <c r="BG62" i="67"/>
  <c r="BF62" i="67"/>
  <c r="BE62" i="67"/>
  <c r="BD62" i="67"/>
  <c r="BC62" i="67"/>
  <c r="BB62" i="67"/>
  <c r="BA62" i="67"/>
  <c r="AZ62" i="67"/>
  <c r="AY62" i="67"/>
  <c r="AX62" i="67"/>
  <c r="AW62" i="67"/>
  <c r="AV62" i="67"/>
  <c r="AU62" i="67"/>
  <c r="AT62" i="67"/>
  <c r="AS62" i="67"/>
  <c r="AR62" i="67"/>
  <c r="AQ62" i="67"/>
  <c r="AP62" i="67"/>
  <c r="AO62" i="67"/>
  <c r="AN62" i="67"/>
  <c r="AM62" i="67"/>
  <c r="AL62" i="67"/>
  <c r="AK62" i="67"/>
  <c r="AJ62" i="67"/>
  <c r="AI62" i="67"/>
  <c r="AH62" i="67"/>
  <c r="AG62" i="67"/>
  <c r="AF62" i="67"/>
  <c r="AE62" i="67"/>
  <c r="AD62" i="67"/>
  <c r="AC62" i="67"/>
  <c r="AB62" i="67"/>
  <c r="AA62" i="67"/>
  <c r="Z62" i="67"/>
  <c r="Y62" i="67"/>
  <c r="X62" i="67"/>
  <c r="W62" i="67"/>
  <c r="V62" i="67"/>
  <c r="U62" i="67"/>
  <c r="T62" i="67"/>
  <c r="S62" i="67"/>
  <c r="R62" i="67"/>
  <c r="Q62" i="67"/>
  <c r="P62" i="67"/>
  <c r="O62" i="67"/>
  <c r="N62" i="67"/>
  <c r="M62" i="67"/>
  <c r="L62" i="67"/>
  <c r="K62" i="67"/>
  <c r="J62" i="67"/>
  <c r="I62" i="67"/>
  <c r="H62" i="67"/>
  <c r="G62" i="67"/>
  <c r="F62" i="67"/>
  <c r="E62" i="67"/>
  <c r="DV61" i="67"/>
  <c r="DU61" i="67"/>
  <c r="DT61" i="67"/>
  <c r="DS61" i="67"/>
  <c r="DR61" i="67"/>
  <c r="DQ61" i="67"/>
  <c r="DP61" i="67"/>
  <c r="DO61" i="67"/>
  <c r="DN61" i="67"/>
  <c r="DM61" i="67"/>
  <c r="DL61" i="67"/>
  <c r="DK61" i="67"/>
  <c r="DJ61" i="67"/>
  <c r="DI61" i="67"/>
  <c r="DH61" i="67"/>
  <c r="DG61" i="67"/>
  <c r="DF61" i="67"/>
  <c r="DE61" i="67"/>
  <c r="DD61" i="67"/>
  <c r="DC61" i="67"/>
  <c r="DB61" i="67"/>
  <c r="DA61" i="67"/>
  <c r="CZ61" i="67"/>
  <c r="CY61" i="67"/>
  <c r="CX61" i="67"/>
  <c r="CW61" i="67"/>
  <c r="CV61" i="67"/>
  <c r="CU61" i="67"/>
  <c r="CT61" i="67"/>
  <c r="CS61" i="67"/>
  <c r="CR61" i="67"/>
  <c r="CQ61" i="67"/>
  <c r="CP61" i="67"/>
  <c r="CO61" i="67"/>
  <c r="CN61" i="67"/>
  <c r="CM61" i="67"/>
  <c r="CL61" i="67"/>
  <c r="CK61" i="67"/>
  <c r="CJ61" i="67"/>
  <c r="CI61" i="67"/>
  <c r="CH61" i="67"/>
  <c r="CG61" i="67"/>
  <c r="CF61" i="67"/>
  <c r="CE61" i="67"/>
  <c r="CD61" i="67"/>
  <c r="CC61" i="67"/>
  <c r="CB61" i="67"/>
  <c r="CA61" i="67"/>
  <c r="BZ61" i="67"/>
  <c r="BY61" i="67"/>
  <c r="BX61" i="67"/>
  <c r="BW61" i="67"/>
  <c r="BV61" i="67"/>
  <c r="BU61" i="67"/>
  <c r="BT61" i="67"/>
  <c r="BS61" i="67"/>
  <c r="BR61" i="67"/>
  <c r="BQ61" i="67"/>
  <c r="BP61" i="67"/>
  <c r="BO61" i="67"/>
  <c r="BN61" i="67"/>
  <c r="BM61" i="67"/>
  <c r="BL61" i="67"/>
  <c r="BK61" i="67"/>
  <c r="BJ61" i="67"/>
  <c r="BI61" i="67"/>
  <c r="BH61" i="67"/>
  <c r="BG61" i="67"/>
  <c r="BF61" i="67"/>
  <c r="BE61" i="67"/>
  <c r="BD61" i="67"/>
  <c r="BC61" i="67"/>
  <c r="BB61" i="67"/>
  <c r="BA61" i="67"/>
  <c r="AZ61" i="67"/>
  <c r="AY61" i="67"/>
  <c r="AX61" i="67"/>
  <c r="AW61" i="67"/>
  <c r="AV61" i="67"/>
  <c r="AU61" i="67"/>
  <c r="AT61" i="67"/>
  <c r="AS61" i="67"/>
  <c r="AR61" i="67"/>
  <c r="AQ61" i="67"/>
  <c r="AP61" i="67"/>
  <c r="AO61" i="67"/>
  <c r="AN61" i="67"/>
  <c r="AM61" i="67"/>
  <c r="AL61" i="67"/>
  <c r="AK61" i="67"/>
  <c r="AJ61" i="67"/>
  <c r="AI61" i="67"/>
  <c r="AH61" i="67"/>
  <c r="AG61" i="67"/>
  <c r="AF61" i="67"/>
  <c r="AE61" i="67"/>
  <c r="AD61" i="67"/>
  <c r="AC61" i="67"/>
  <c r="AB61" i="67"/>
  <c r="AA61" i="67"/>
  <c r="Z61" i="67"/>
  <c r="Y61" i="67"/>
  <c r="X61" i="67"/>
  <c r="W61" i="67"/>
  <c r="V61" i="67"/>
  <c r="U61" i="67"/>
  <c r="T61" i="67"/>
  <c r="S61" i="67"/>
  <c r="R61" i="67"/>
  <c r="Q61" i="67"/>
  <c r="P61" i="67"/>
  <c r="O61" i="67"/>
  <c r="N61" i="67"/>
  <c r="M61" i="67"/>
  <c r="L61" i="67"/>
  <c r="K61" i="67"/>
  <c r="J61" i="67"/>
  <c r="I61" i="67"/>
  <c r="H61" i="67"/>
  <c r="G61" i="67"/>
  <c r="F61" i="67"/>
  <c r="E61" i="67"/>
  <c r="DV60" i="67"/>
  <c r="DU60" i="67"/>
  <c r="DT60" i="67"/>
  <c r="DS60" i="67"/>
  <c r="DR60" i="67"/>
  <c r="DQ60" i="67"/>
  <c r="DP60" i="67"/>
  <c r="DO60" i="67"/>
  <c r="DN60" i="67"/>
  <c r="DM60" i="67"/>
  <c r="DL60" i="67"/>
  <c r="DK60" i="67"/>
  <c r="DJ60" i="67"/>
  <c r="DI60" i="67"/>
  <c r="DH60" i="67"/>
  <c r="DG60" i="67"/>
  <c r="DF60" i="67"/>
  <c r="DE60" i="67"/>
  <c r="DD60" i="67"/>
  <c r="DC60" i="67"/>
  <c r="DB60" i="67"/>
  <c r="DA60" i="67"/>
  <c r="CZ60" i="67"/>
  <c r="CY60" i="67"/>
  <c r="CX60" i="67"/>
  <c r="CW60" i="67"/>
  <c r="CV60" i="67"/>
  <c r="CU60" i="67"/>
  <c r="CT60" i="67"/>
  <c r="CS60" i="67"/>
  <c r="CR60" i="67"/>
  <c r="CQ60" i="67"/>
  <c r="CP60" i="67"/>
  <c r="CO60" i="67"/>
  <c r="CN60" i="67"/>
  <c r="CM60" i="67"/>
  <c r="CL60" i="67"/>
  <c r="CK60" i="67"/>
  <c r="CJ60" i="67"/>
  <c r="CI60" i="67"/>
  <c r="CH60" i="67"/>
  <c r="CG60" i="67"/>
  <c r="CF60" i="67"/>
  <c r="CE60" i="67"/>
  <c r="CD60" i="67"/>
  <c r="CC60" i="67"/>
  <c r="CB60" i="67"/>
  <c r="CA60" i="67"/>
  <c r="BZ60" i="67"/>
  <c r="BY60" i="67"/>
  <c r="BX60" i="67"/>
  <c r="BW60" i="67"/>
  <c r="BV60" i="67"/>
  <c r="BU60" i="67"/>
  <c r="BT60" i="67"/>
  <c r="BS60" i="67"/>
  <c r="BR60" i="67"/>
  <c r="BQ60" i="67"/>
  <c r="BP60" i="67"/>
  <c r="BO60" i="67"/>
  <c r="BN60" i="67"/>
  <c r="BM60" i="67"/>
  <c r="BL60" i="67"/>
  <c r="BK60" i="67"/>
  <c r="BJ60" i="67"/>
  <c r="BI60" i="67"/>
  <c r="BH60" i="67"/>
  <c r="BG60" i="67"/>
  <c r="BF60" i="67"/>
  <c r="BE60" i="67"/>
  <c r="BD60" i="67"/>
  <c r="BC60" i="67"/>
  <c r="BB60" i="67"/>
  <c r="BA60" i="67"/>
  <c r="AZ60" i="67"/>
  <c r="AY60" i="67"/>
  <c r="AX60" i="67"/>
  <c r="AW60" i="67"/>
  <c r="AV60" i="67"/>
  <c r="AU60" i="67"/>
  <c r="AT60" i="67"/>
  <c r="AS60" i="67"/>
  <c r="AR60" i="67"/>
  <c r="AQ60" i="67"/>
  <c r="AP60" i="67"/>
  <c r="AO60" i="67"/>
  <c r="AN60" i="67"/>
  <c r="AM60" i="67"/>
  <c r="AL60" i="67"/>
  <c r="AK60" i="67"/>
  <c r="AJ60" i="67"/>
  <c r="AI60" i="67"/>
  <c r="AH60" i="67"/>
  <c r="AG60" i="67"/>
  <c r="AF60" i="67"/>
  <c r="AE60" i="67"/>
  <c r="AD60" i="67"/>
  <c r="AC60" i="67"/>
  <c r="AB60" i="67"/>
  <c r="AA60" i="67"/>
  <c r="Z60" i="67"/>
  <c r="Y60" i="67"/>
  <c r="X60" i="67"/>
  <c r="W60" i="67"/>
  <c r="V60" i="67"/>
  <c r="U60" i="67"/>
  <c r="T60" i="67"/>
  <c r="S60" i="67"/>
  <c r="R60" i="67"/>
  <c r="Q60" i="67"/>
  <c r="P60" i="67"/>
  <c r="O60" i="67"/>
  <c r="N60" i="67"/>
  <c r="M60" i="67"/>
  <c r="L60" i="67"/>
  <c r="K60" i="67"/>
  <c r="J60" i="67"/>
  <c r="I60" i="67"/>
  <c r="H60" i="67"/>
  <c r="G60" i="67"/>
  <c r="F60" i="67"/>
  <c r="E60" i="67"/>
  <c r="DV59" i="67"/>
  <c r="DU59" i="67"/>
  <c r="DT59" i="67"/>
  <c r="DS59" i="67"/>
  <c r="DR59" i="67"/>
  <c r="DQ59" i="67"/>
  <c r="DP59" i="67"/>
  <c r="DO59" i="67"/>
  <c r="DN59" i="67"/>
  <c r="DM59" i="67"/>
  <c r="DL59" i="67"/>
  <c r="DK59" i="67"/>
  <c r="DJ59" i="67"/>
  <c r="DI59" i="67"/>
  <c r="DH59" i="67"/>
  <c r="DG59" i="67"/>
  <c r="DF59" i="67"/>
  <c r="DE59" i="67"/>
  <c r="DD59" i="67"/>
  <c r="DC59" i="67"/>
  <c r="DB59" i="67"/>
  <c r="DA59" i="67"/>
  <c r="CZ59" i="67"/>
  <c r="CY59" i="67"/>
  <c r="CX59" i="67"/>
  <c r="CW59" i="67"/>
  <c r="CV59" i="67"/>
  <c r="CU59" i="67"/>
  <c r="CT59" i="67"/>
  <c r="CS59" i="67"/>
  <c r="CR59" i="67"/>
  <c r="CQ59" i="67"/>
  <c r="CP59" i="67"/>
  <c r="CO59" i="67"/>
  <c r="CN59" i="67"/>
  <c r="CM59" i="67"/>
  <c r="CL59" i="67"/>
  <c r="CK59" i="67"/>
  <c r="CJ59" i="67"/>
  <c r="CI59" i="67"/>
  <c r="CH59" i="67"/>
  <c r="CG59" i="67"/>
  <c r="CF59" i="67"/>
  <c r="CE59" i="67"/>
  <c r="CD59" i="67"/>
  <c r="CC59" i="67"/>
  <c r="CB59" i="67"/>
  <c r="CA59" i="67"/>
  <c r="BZ59" i="67"/>
  <c r="BY59" i="67"/>
  <c r="BX59" i="67"/>
  <c r="BW59" i="67"/>
  <c r="BV59" i="67"/>
  <c r="BU59" i="67"/>
  <c r="BT59" i="67"/>
  <c r="BS59" i="67"/>
  <c r="BR59" i="67"/>
  <c r="BQ59" i="67"/>
  <c r="BP59" i="67"/>
  <c r="BO59" i="67"/>
  <c r="BN59" i="67"/>
  <c r="BM59" i="67"/>
  <c r="BL59" i="67"/>
  <c r="BK59" i="67"/>
  <c r="BJ59" i="67"/>
  <c r="BI59" i="67"/>
  <c r="BH59" i="67"/>
  <c r="BG59" i="67"/>
  <c r="BF59" i="67"/>
  <c r="BE59" i="67"/>
  <c r="BD59" i="67"/>
  <c r="BC59" i="67"/>
  <c r="BB59" i="67"/>
  <c r="BA59" i="67"/>
  <c r="AZ59" i="67"/>
  <c r="AY59" i="67"/>
  <c r="AX59" i="67"/>
  <c r="AW59" i="67"/>
  <c r="AV59" i="67"/>
  <c r="AU59" i="67"/>
  <c r="AT59" i="67"/>
  <c r="AS59" i="67"/>
  <c r="AR59" i="67"/>
  <c r="AQ59" i="67"/>
  <c r="AP59" i="67"/>
  <c r="AO59" i="67"/>
  <c r="AN59" i="67"/>
  <c r="AM59" i="67"/>
  <c r="AL59" i="67"/>
  <c r="AK59" i="67"/>
  <c r="AJ59" i="67"/>
  <c r="AI59" i="67"/>
  <c r="AH59" i="67"/>
  <c r="AG59" i="67"/>
  <c r="AF59" i="67"/>
  <c r="AE59" i="67"/>
  <c r="AD59" i="67"/>
  <c r="AC59" i="67"/>
  <c r="AB59" i="67"/>
  <c r="AA59" i="67"/>
  <c r="Z59" i="67"/>
  <c r="Y59" i="67"/>
  <c r="X59" i="67"/>
  <c r="W59" i="67"/>
  <c r="V59" i="67"/>
  <c r="U59" i="67"/>
  <c r="T59" i="67"/>
  <c r="S59" i="67"/>
  <c r="R59" i="67"/>
  <c r="Q59" i="67"/>
  <c r="P59" i="67"/>
  <c r="O59" i="67"/>
  <c r="N59" i="67"/>
  <c r="M59" i="67"/>
  <c r="L59" i="67"/>
  <c r="K59" i="67"/>
  <c r="J59" i="67"/>
  <c r="I59" i="67"/>
  <c r="H59" i="67"/>
  <c r="G59" i="67"/>
  <c r="F59" i="67"/>
  <c r="E59" i="67"/>
  <c r="DV58" i="67"/>
  <c r="DU58" i="67"/>
  <c r="DT58" i="67"/>
  <c r="DS58" i="67"/>
  <c r="DR58" i="67"/>
  <c r="DQ58" i="67"/>
  <c r="DP58" i="67"/>
  <c r="DO58" i="67"/>
  <c r="DN58" i="67"/>
  <c r="DM58" i="67"/>
  <c r="DL58" i="67"/>
  <c r="DK58" i="67"/>
  <c r="DJ58" i="67"/>
  <c r="DI58" i="67"/>
  <c r="DH58" i="67"/>
  <c r="DG58" i="67"/>
  <c r="DF58" i="67"/>
  <c r="DE58" i="67"/>
  <c r="DD58" i="67"/>
  <c r="DC58" i="67"/>
  <c r="DB58" i="67"/>
  <c r="DA58" i="67"/>
  <c r="CZ58" i="67"/>
  <c r="CY58" i="67"/>
  <c r="CX58" i="67"/>
  <c r="CW58" i="67"/>
  <c r="CV58" i="67"/>
  <c r="CU58" i="67"/>
  <c r="CT58" i="67"/>
  <c r="CS58" i="67"/>
  <c r="CR58" i="67"/>
  <c r="CQ58" i="67"/>
  <c r="CP58" i="67"/>
  <c r="CO58" i="67"/>
  <c r="CN58" i="67"/>
  <c r="CM58" i="67"/>
  <c r="CL58" i="67"/>
  <c r="CK58" i="67"/>
  <c r="CJ58" i="67"/>
  <c r="CI58" i="67"/>
  <c r="CH58" i="67"/>
  <c r="CG58" i="67"/>
  <c r="CF58" i="67"/>
  <c r="CE58" i="67"/>
  <c r="CD58" i="67"/>
  <c r="CC58" i="67"/>
  <c r="CB58" i="67"/>
  <c r="CA58" i="67"/>
  <c r="BZ58" i="67"/>
  <c r="BY58" i="67"/>
  <c r="BX58" i="67"/>
  <c r="BW58" i="67"/>
  <c r="BV58" i="67"/>
  <c r="BU58" i="67"/>
  <c r="BT58" i="67"/>
  <c r="BS58" i="67"/>
  <c r="BR58" i="67"/>
  <c r="BQ58" i="67"/>
  <c r="BP58" i="67"/>
  <c r="BO58" i="67"/>
  <c r="BN58" i="67"/>
  <c r="BM58" i="67"/>
  <c r="BL58" i="67"/>
  <c r="BK58" i="67"/>
  <c r="BJ58" i="67"/>
  <c r="BI58" i="67"/>
  <c r="BH58" i="67"/>
  <c r="BG58" i="67"/>
  <c r="BF58" i="67"/>
  <c r="BE58" i="67"/>
  <c r="BD58" i="67"/>
  <c r="BC58" i="67"/>
  <c r="BB58" i="67"/>
  <c r="BA58" i="67"/>
  <c r="AZ58" i="67"/>
  <c r="AY58" i="67"/>
  <c r="AX58" i="67"/>
  <c r="AW58" i="67"/>
  <c r="AV58" i="67"/>
  <c r="AU58" i="67"/>
  <c r="AT58" i="67"/>
  <c r="AS58" i="67"/>
  <c r="AR58" i="67"/>
  <c r="AQ58" i="67"/>
  <c r="AP58" i="67"/>
  <c r="AO58" i="67"/>
  <c r="AN58" i="67"/>
  <c r="AM58" i="67"/>
  <c r="AL58" i="67"/>
  <c r="AK58" i="67"/>
  <c r="AJ58" i="67"/>
  <c r="AI58" i="67"/>
  <c r="AH58" i="67"/>
  <c r="AG58" i="67"/>
  <c r="AF58" i="67"/>
  <c r="AE58" i="67"/>
  <c r="AD58" i="67"/>
  <c r="AC58" i="67"/>
  <c r="AB58" i="67"/>
  <c r="AA58" i="67"/>
  <c r="Z58" i="67"/>
  <c r="Y58" i="67"/>
  <c r="X58" i="67"/>
  <c r="W58" i="67"/>
  <c r="V58" i="67"/>
  <c r="U58" i="67"/>
  <c r="T58" i="67"/>
  <c r="S58" i="67"/>
  <c r="R58" i="67"/>
  <c r="Q58" i="67"/>
  <c r="P58" i="67"/>
  <c r="O58" i="67"/>
  <c r="N58" i="67"/>
  <c r="M58" i="67"/>
  <c r="L58" i="67"/>
  <c r="K58" i="67"/>
  <c r="J58" i="67"/>
  <c r="I58" i="67"/>
  <c r="H58" i="67"/>
  <c r="G58" i="67"/>
  <c r="F58" i="67"/>
  <c r="E58" i="67"/>
  <c r="DV57" i="67"/>
  <c r="DU57" i="67"/>
  <c r="DT57" i="67"/>
  <c r="DS57" i="67"/>
  <c r="DR57" i="67"/>
  <c r="DQ57" i="67"/>
  <c r="DP57" i="67"/>
  <c r="DO57" i="67"/>
  <c r="DN57" i="67"/>
  <c r="DM57" i="67"/>
  <c r="DL57" i="67"/>
  <c r="DK57" i="67"/>
  <c r="DJ57" i="67"/>
  <c r="DI57" i="67"/>
  <c r="DH57" i="67"/>
  <c r="DG57" i="67"/>
  <c r="DF57" i="67"/>
  <c r="DE57" i="67"/>
  <c r="DD57" i="67"/>
  <c r="DC57" i="67"/>
  <c r="DB57" i="67"/>
  <c r="DA57" i="67"/>
  <c r="CZ57" i="67"/>
  <c r="CY57" i="67"/>
  <c r="CX57" i="67"/>
  <c r="CW57" i="67"/>
  <c r="CV57" i="67"/>
  <c r="CU57" i="67"/>
  <c r="CT57" i="67"/>
  <c r="CS57" i="67"/>
  <c r="CR57" i="67"/>
  <c r="CQ57" i="67"/>
  <c r="CP57" i="67"/>
  <c r="CO57" i="67"/>
  <c r="CN57" i="67"/>
  <c r="CM57" i="67"/>
  <c r="CL57" i="67"/>
  <c r="CK57" i="67"/>
  <c r="CJ57" i="67"/>
  <c r="CI57" i="67"/>
  <c r="CH57" i="67"/>
  <c r="CG57" i="67"/>
  <c r="CF57" i="67"/>
  <c r="CE57" i="67"/>
  <c r="CD57" i="67"/>
  <c r="CC57" i="67"/>
  <c r="CB57" i="67"/>
  <c r="CA57" i="67"/>
  <c r="BZ57" i="67"/>
  <c r="BY57" i="67"/>
  <c r="BX57" i="67"/>
  <c r="BW57" i="67"/>
  <c r="BV57" i="67"/>
  <c r="BU57" i="67"/>
  <c r="BT57" i="67"/>
  <c r="BS57" i="67"/>
  <c r="BR57" i="67"/>
  <c r="BQ57" i="67"/>
  <c r="BP57" i="67"/>
  <c r="BO57" i="67"/>
  <c r="BN57" i="67"/>
  <c r="BM57" i="67"/>
  <c r="BL57" i="67"/>
  <c r="BK57" i="67"/>
  <c r="BJ57" i="67"/>
  <c r="BI57" i="67"/>
  <c r="BH57" i="67"/>
  <c r="BG57" i="67"/>
  <c r="BF57" i="67"/>
  <c r="BE57" i="67"/>
  <c r="BD57" i="67"/>
  <c r="BC57" i="67"/>
  <c r="BB57" i="67"/>
  <c r="BA57" i="67"/>
  <c r="AZ57" i="67"/>
  <c r="AY57" i="67"/>
  <c r="AX57" i="67"/>
  <c r="AW57" i="67"/>
  <c r="AV57" i="67"/>
  <c r="AU57" i="67"/>
  <c r="AT57" i="67"/>
  <c r="AS57" i="67"/>
  <c r="AR57" i="67"/>
  <c r="AQ57" i="67"/>
  <c r="AP57" i="67"/>
  <c r="AO57" i="67"/>
  <c r="AN57" i="67"/>
  <c r="AM57" i="67"/>
  <c r="AL57" i="67"/>
  <c r="AK57" i="67"/>
  <c r="AJ57" i="67"/>
  <c r="AI57" i="67"/>
  <c r="AH57" i="67"/>
  <c r="AG57" i="67"/>
  <c r="AF57" i="67"/>
  <c r="AE57" i="67"/>
  <c r="AD57" i="67"/>
  <c r="AC57" i="67"/>
  <c r="AB57" i="67"/>
  <c r="AA57" i="67"/>
  <c r="Z57" i="67"/>
  <c r="Y57" i="67"/>
  <c r="X57" i="67"/>
  <c r="W57" i="67"/>
  <c r="V57" i="67"/>
  <c r="U57" i="67"/>
  <c r="T57" i="67"/>
  <c r="S57" i="67"/>
  <c r="R57" i="67"/>
  <c r="Q57" i="67"/>
  <c r="P57" i="67"/>
  <c r="O57" i="67"/>
  <c r="N57" i="67"/>
  <c r="M57" i="67"/>
  <c r="L57" i="67"/>
  <c r="K57" i="67"/>
  <c r="J57" i="67"/>
  <c r="I57" i="67"/>
  <c r="H57" i="67"/>
  <c r="G57" i="67"/>
  <c r="F57" i="67"/>
  <c r="E57" i="67"/>
  <c r="DV56" i="67"/>
  <c r="DU56" i="67"/>
  <c r="DT56" i="67"/>
  <c r="DS56" i="67"/>
  <c r="DR56" i="67"/>
  <c r="DQ56" i="67"/>
  <c r="DP56" i="67"/>
  <c r="DO56" i="67"/>
  <c r="DN56" i="67"/>
  <c r="DM56" i="67"/>
  <c r="DL56" i="67"/>
  <c r="DK56" i="67"/>
  <c r="DJ56" i="67"/>
  <c r="DI56" i="67"/>
  <c r="DH56" i="67"/>
  <c r="DG56" i="67"/>
  <c r="DF56" i="67"/>
  <c r="DE56" i="67"/>
  <c r="DD56" i="67"/>
  <c r="DC56" i="67"/>
  <c r="DB56" i="67"/>
  <c r="DA56" i="67"/>
  <c r="CZ56" i="67"/>
  <c r="CY56" i="67"/>
  <c r="CX56" i="67"/>
  <c r="CW56" i="67"/>
  <c r="CV56" i="67"/>
  <c r="CU56" i="67"/>
  <c r="CT56" i="67"/>
  <c r="CS56" i="67"/>
  <c r="CR56" i="67"/>
  <c r="CQ56" i="67"/>
  <c r="CP56" i="67"/>
  <c r="CO56" i="67"/>
  <c r="CN56" i="67"/>
  <c r="CM56" i="67"/>
  <c r="CL56" i="67"/>
  <c r="CK56" i="67"/>
  <c r="CJ56" i="67"/>
  <c r="CI56" i="67"/>
  <c r="CH56" i="67"/>
  <c r="CG56" i="67"/>
  <c r="CF56" i="67"/>
  <c r="CE56" i="67"/>
  <c r="CD56" i="67"/>
  <c r="CC56" i="67"/>
  <c r="CB56" i="67"/>
  <c r="CA56" i="67"/>
  <c r="BZ56" i="67"/>
  <c r="BY56" i="67"/>
  <c r="BX56" i="67"/>
  <c r="BW56" i="67"/>
  <c r="BV56" i="67"/>
  <c r="BU56" i="67"/>
  <c r="BT56" i="67"/>
  <c r="BS56" i="67"/>
  <c r="BR56" i="67"/>
  <c r="BQ56" i="67"/>
  <c r="BP56" i="67"/>
  <c r="BO56" i="67"/>
  <c r="BN56" i="67"/>
  <c r="BM56" i="67"/>
  <c r="BL56" i="67"/>
  <c r="BK56" i="67"/>
  <c r="BJ56" i="67"/>
  <c r="BI56" i="67"/>
  <c r="BH56" i="67"/>
  <c r="BG56" i="67"/>
  <c r="BF56" i="67"/>
  <c r="BE56" i="67"/>
  <c r="BD56" i="67"/>
  <c r="BC56" i="67"/>
  <c r="BB56" i="67"/>
  <c r="BA56" i="67"/>
  <c r="AZ56" i="67"/>
  <c r="AY56" i="67"/>
  <c r="AX56" i="67"/>
  <c r="AW56" i="67"/>
  <c r="AV56" i="67"/>
  <c r="AU56" i="67"/>
  <c r="AT56" i="67"/>
  <c r="AS56" i="67"/>
  <c r="AR56" i="67"/>
  <c r="AQ56" i="67"/>
  <c r="AP56" i="67"/>
  <c r="AO56" i="67"/>
  <c r="AN56" i="67"/>
  <c r="AM56" i="67"/>
  <c r="AL56" i="67"/>
  <c r="AK56" i="67"/>
  <c r="AJ56" i="67"/>
  <c r="AI56" i="67"/>
  <c r="AH56" i="67"/>
  <c r="AG56" i="67"/>
  <c r="AF56" i="67"/>
  <c r="AE56" i="67"/>
  <c r="AD56" i="67"/>
  <c r="AC56" i="67"/>
  <c r="AB56" i="67"/>
  <c r="AA56" i="67"/>
  <c r="Z56" i="67"/>
  <c r="Y56" i="67"/>
  <c r="X56" i="67"/>
  <c r="W56" i="67"/>
  <c r="V56" i="67"/>
  <c r="U56" i="67"/>
  <c r="T56" i="67"/>
  <c r="S56" i="67"/>
  <c r="R56" i="67"/>
  <c r="Q56" i="67"/>
  <c r="P56" i="67"/>
  <c r="O56" i="67"/>
  <c r="N56" i="67"/>
  <c r="M56" i="67"/>
  <c r="L56" i="67"/>
  <c r="K56" i="67"/>
  <c r="J56" i="67"/>
  <c r="I56" i="67"/>
  <c r="H56" i="67"/>
  <c r="G56" i="67"/>
  <c r="F56" i="67"/>
  <c r="E56" i="67"/>
  <c r="DV53" i="67"/>
  <c r="DV52" i="67"/>
  <c r="DV51" i="67"/>
  <c r="DV50" i="67"/>
  <c r="DV47" i="67"/>
  <c r="DV42" i="67"/>
  <c r="DU42" i="67"/>
  <c r="DT42" i="67"/>
  <c r="DS42" i="67"/>
  <c r="DR42" i="67"/>
  <c r="DQ42" i="67"/>
  <c r="DP42" i="67"/>
  <c r="DO42" i="67"/>
  <c r="DN42" i="67"/>
  <c r="DM42" i="67"/>
  <c r="DL42" i="67"/>
  <c r="DK42" i="67"/>
  <c r="DJ42" i="67"/>
  <c r="DI42" i="67"/>
  <c r="DH42" i="67"/>
  <c r="DG42" i="67"/>
  <c r="DF42" i="67"/>
  <c r="DE42" i="67"/>
  <c r="DD42" i="67"/>
  <c r="DC42" i="67"/>
  <c r="DB42" i="67"/>
  <c r="DA42" i="67"/>
  <c r="CZ42" i="67"/>
  <c r="CY42" i="67"/>
  <c r="CX42" i="67"/>
  <c r="CW42" i="67"/>
  <c r="CV42" i="67"/>
  <c r="CU42" i="67"/>
  <c r="CT42" i="67"/>
  <c r="CS42" i="67"/>
  <c r="CR42" i="67"/>
  <c r="CQ42" i="67"/>
  <c r="CP42" i="67"/>
  <c r="CO42" i="67"/>
  <c r="CN42" i="67"/>
  <c r="CM42" i="67"/>
  <c r="CL42" i="67"/>
  <c r="CK42" i="67"/>
  <c r="CJ42" i="67"/>
  <c r="CI42" i="67"/>
  <c r="CH42" i="67"/>
  <c r="CG42" i="67"/>
  <c r="CF42" i="67"/>
  <c r="CE42" i="67"/>
  <c r="CD42" i="67"/>
  <c r="CC42" i="67"/>
  <c r="CB42" i="67"/>
  <c r="CA42" i="67"/>
  <c r="BZ42" i="67"/>
  <c r="BY42" i="67"/>
  <c r="BX42" i="67"/>
  <c r="BW42" i="67"/>
  <c r="BV42" i="67"/>
  <c r="BU42" i="67"/>
  <c r="BT42" i="67"/>
  <c r="BS42" i="67"/>
  <c r="BR42" i="67"/>
  <c r="BQ42" i="67"/>
  <c r="BP42" i="67"/>
  <c r="BO42" i="67"/>
  <c r="BN42" i="67"/>
  <c r="BM42" i="67"/>
  <c r="BL42" i="67"/>
  <c r="BK42" i="67"/>
  <c r="BJ42" i="67"/>
  <c r="BI42" i="67"/>
  <c r="BH42" i="67"/>
  <c r="BG42" i="67"/>
  <c r="BF42" i="67"/>
  <c r="BE42" i="67"/>
  <c r="BD42" i="67"/>
  <c r="BC42" i="67"/>
  <c r="BB42" i="67"/>
  <c r="BA42" i="67"/>
  <c r="AZ42" i="67"/>
  <c r="AY42" i="67"/>
  <c r="AX42" i="67"/>
  <c r="AW42" i="67"/>
  <c r="AV42" i="67"/>
  <c r="AU42" i="67"/>
  <c r="AT42" i="67"/>
  <c r="AS42" i="67"/>
  <c r="AR42" i="67"/>
  <c r="AQ42" i="67"/>
  <c r="AP42" i="67"/>
  <c r="AO42" i="67"/>
  <c r="AN42" i="67"/>
  <c r="AM42" i="67"/>
  <c r="AL42" i="67"/>
  <c r="AK42" i="67"/>
  <c r="AJ42" i="67"/>
  <c r="AI42" i="67"/>
  <c r="AH42" i="67"/>
  <c r="AG42" i="67"/>
  <c r="AF42" i="67"/>
  <c r="AE42" i="67"/>
  <c r="AD42" i="67"/>
  <c r="AC42" i="67"/>
  <c r="AB42" i="67"/>
  <c r="AA42" i="67"/>
  <c r="Z42" i="67"/>
  <c r="Y42" i="67"/>
  <c r="X42" i="67"/>
  <c r="W42" i="67"/>
  <c r="V42" i="67"/>
  <c r="U42" i="67"/>
  <c r="T42" i="67"/>
  <c r="S42" i="67"/>
  <c r="R42" i="67"/>
  <c r="Q42" i="67"/>
  <c r="P42" i="67"/>
  <c r="O42" i="67"/>
  <c r="N42" i="67"/>
  <c r="M42" i="67"/>
  <c r="L42" i="67"/>
  <c r="K42" i="67"/>
  <c r="J42" i="67"/>
  <c r="I42" i="67"/>
  <c r="H42" i="67"/>
  <c r="G42" i="67"/>
  <c r="F42" i="67"/>
  <c r="E42" i="67"/>
  <c r="DV41" i="67"/>
  <c r="DU41" i="67"/>
  <c r="DT41" i="67"/>
  <c r="DS41" i="67"/>
  <c r="DR41" i="67"/>
  <c r="DQ41" i="67"/>
  <c r="DP41" i="67"/>
  <c r="DO41" i="67"/>
  <c r="DN41" i="67"/>
  <c r="DM41" i="67"/>
  <c r="DL41" i="67"/>
  <c r="DK41" i="67"/>
  <c r="DJ41" i="67"/>
  <c r="DI41" i="67"/>
  <c r="DH41" i="67"/>
  <c r="DG41" i="67"/>
  <c r="DF41" i="67"/>
  <c r="DE41" i="67"/>
  <c r="DD41" i="67"/>
  <c r="DC41" i="67"/>
  <c r="DB41" i="67"/>
  <c r="DA41" i="67"/>
  <c r="CZ41" i="67"/>
  <c r="CY41" i="67"/>
  <c r="CX41" i="67"/>
  <c r="CW41" i="67"/>
  <c r="CV41" i="67"/>
  <c r="CU41" i="67"/>
  <c r="CT41" i="67"/>
  <c r="CS41" i="67"/>
  <c r="CR41" i="67"/>
  <c r="CQ41" i="67"/>
  <c r="CP41" i="67"/>
  <c r="CO41" i="67"/>
  <c r="CN41" i="67"/>
  <c r="CM41" i="67"/>
  <c r="CL41" i="67"/>
  <c r="CK41" i="67"/>
  <c r="CJ41" i="67"/>
  <c r="CI41" i="67"/>
  <c r="CH41" i="67"/>
  <c r="CG41" i="67"/>
  <c r="CF41" i="67"/>
  <c r="CE41" i="67"/>
  <c r="CD41" i="67"/>
  <c r="CC41" i="67"/>
  <c r="CB41" i="67"/>
  <c r="CA41" i="67"/>
  <c r="BZ41" i="67"/>
  <c r="BY41" i="67"/>
  <c r="BX41" i="67"/>
  <c r="BW41" i="67"/>
  <c r="BV41" i="67"/>
  <c r="BU41" i="67"/>
  <c r="BT41" i="67"/>
  <c r="BS41" i="67"/>
  <c r="BR41" i="67"/>
  <c r="BQ41" i="67"/>
  <c r="BP41" i="67"/>
  <c r="BO41" i="67"/>
  <c r="BN41" i="67"/>
  <c r="BM41" i="67"/>
  <c r="BL41" i="67"/>
  <c r="BK41" i="67"/>
  <c r="BJ41" i="67"/>
  <c r="BI41" i="67"/>
  <c r="BH41" i="67"/>
  <c r="BG41" i="67"/>
  <c r="BF41" i="67"/>
  <c r="BE41" i="67"/>
  <c r="BD41" i="67"/>
  <c r="BC41" i="67"/>
  <c r="BB41" i="67"/>
  <c r="BA41" i="67"/>
  <c r="AZ41" i="67"/>
  <c r="AY41" i="67"/>
  <c r="AX41" i="67"/>
  <c r="AW41" i="67"/>
  <c r="AV41" i="67"/>
  <c r="AU41" i="67"/>
  <c r="AT41" i="67"/>
  <c r="AS41" i="67"/>
  <c r="AR41" i="67"/>
  <c r="AQ41" i="67"/>
  <c r="AP41" i="67"/>
  <c r="AO41" i="67"/>
  <c r="AN41" i="67"/>
  <c r="AM41" i="67"/>
  <c r="AL41" i="67"/>
  <c r="AK41" i="67"/>
  <c r="AJ41" i="67"/>
  <c r="AI41" i="67"/>
  <c r="AH41" i="67"/>
  <c r="AG41" i="67"/>
  <c r="AF41" i="67"/>
  <c r="AE41" i="67"/>
  <c r="AD41" i="67"/>
  <c r="AC41" i="67"/>
  <c r="AB41" i="67"/>
  <c r="AA41" i="67"/>
  <c r="Z41" i="67"/>
  <c r="Y41" i="67"/>
  <c r="X41" i="67"/>
  <c r="W41" i="67"/>
  <c r="V41" i="67"/>
  <c r="U41" i="67"/>
  <c r="T41" i="67"/>
  <c r="S41" i="67"/>
  <c r="R41" i="67"/>
  <c r="Q41" i="67"/>
  <c r="P41" i="67"/>
  <c r="O41" i="67"/>
  <c r="N41" i="67"/>
  <c r="M41" i="67"/>
  <c r="L41" i="67"/>
  <c r="K41" i="67"/>
  <c r="J41" i="67"/>
  <c r="I41" i="67"/>
  <c r="H41" i="67"/>
  <c r="G41" i="67"/>
  <c r="F41" i="67"/>
  <c r="E41" i="67"/>
  <c r="DV40" i="67"/>
  <c r="DU40" i="67"/>
  <c r="DT40" i="67"/>
  <c r="DS40" i="67"/>
  <c r="DR40" i="67"/>
  <c r="DQ40" i="67"/>
  <c r="DP40" i="67"/>
  <c r="DO40" i="67"/>
  <c r="DN40" i="67"/>
  <c r="DM40" i="67"/>
  <c r="DL40" i="67"/>
  <c r="DK40" i="67"/>
  <c r="DJ40" i="67"/>
  <c r="DI40" i="67"/>
  <c r="DH40" i="67"/>
  <c r="DG40" i="67"/>
  <c r="DF40" i="67"/>
  <c r="DE40" i="67"/>
  <c r="DD40" i="67"/>
  <c r="DC40" i="67"/>
  <c r="DB40" i="67"/>
  <c r="DA40" i="67"/>
  <c r="CZ40" i="67"/>
  <c r="CY40" i="67"/>
  <c r="CX40" i="67"/>
  <c r="CW40" i="67"/>
  <c r="CV40" i="67"/>
  <c r="CU40" i="67"/>
  <c r="CT40" i="67"/>
  <c r="CS40" i="67"/>
  <c r="CR40" i="67"/>
  <c r="CQ40" i="67"/>
  <c r="CP40" i="67"/>
  <c r="CO40" i="67"/>
  <c r="CN40" i="67"/>
  <c r="CM40" i="67"/>
  <c r="CL40" i="67"/>
  <c r="CK40" i="67"/>
  <c r="CJ40" i="67"/>
  <c r="CI40" i="67"/>
  <c r="CH40" i="67"/>
  <c r="CG40" i="67"/>
  <c r="CF40" i="67"/>
  <c r="CE40" i="67"/>
  <c r="CD40" i="67"/>
  <c r="CC40" i="67"/>
  <c r="CB40" i="67"/>
  <c r="CA40" i="67"/>
  <c r="BZ40" i="67"/>
  <c r="BY40" i="67"/>
  <c r="BX40" i="67"/>
  <c r="BW40" i="67"/>
  <c r="BV40" i="67"/>
  <c r="BU40" i="67"/>
  <c r="BT40" i="67"/>
  <c r="BS40" i="67"/>
  <c r="BR40" i="67"/>
  <c r="BQ40" i="67"/>
  <c r="BP40" i="67"/>
  <c r="BO40" i="67"/>
  <c r="BN40" i="67"/>
  <c r="BM40" i="67"/>
  <c r="BL40" i="67"/>
  <c r="BK40" i="67"/>
  <c r="BJ40" i="67"/>
  <c r="BI40" i="67"/>
  <c r="BH40" i="67"/>
  <c r="BG40" i="67"/>
  <c r="BF40" i="67"/>
  <c r="BE40" i="67"/>
  <c r="BD40" i="67"/>
  <c r="BC40" i="67"/>
  <c r="BB40" i="67"/>
  <c r="BA40" i="67"/>
  <c r="AZ40" i="67"/>
  <c r="AY40" i="67"/>
  <c r="AX40" i="67"/>
  <c r="AW40" i="67"/>
  <c r="AV40" i="67"/>
  <c r="AU40" i="67"/>
  <c r="AT40" i="67"/>
  <c r="AS40" i="67"/>
  <c r="AR40" i="67"/>
  <c r="AQ40" i="67"/>
  <c r="AP40" i="67"/>
  <c r="AO40" i="67"/>
  <c r="AN40" i="67"/>
  <c r="AM40" i="67"/>
  <c r="AL40" i="67"/>
  <c r="AK40" i="67"/>
  <c r="AJ40" i="67"/>
  <c r="AI40" i="67"/>
  <c r="AH40" i="67"/>
  <c r="AG40" i="67"/>
  <c r="AF40" i="67"/>
  <c r="AE40" i="67"/>
  <c r="AD40" i="67"/>
  <c r="AC40" i="67"/>
  <c r="AB40" i="67"/>
  <c r="AA40" i="67"/>
  <c r="Z40" i="67"/>
  <c r="Y40" i="67"/>
  <c r="X40" i="67"/>
  <c r="W40" i="67"/>
  <c r="V40" i="67"/>
  <c r="U40" i="67"/>
  <c r="T40" i="67"/>
  <c r="S40" i="67"/>
  <c r="R40" i="67"/>
  <c r="Q40" i="67"/>
  <c r="P40" i="67"/>
  <c r="O40" i="67"/>
  <c r="N40" i="67"/>
  <c r="M40" i="67"/>
  <c r="L40" i="67"/>
  <c r="K40" i="67"/>
  <c r="J40" i="67"/>
  <c r="I40" i="67"/>
  <c r="H40" i="67"/>
  <c r="G40" i="67"/>
  <c r="F40" i="67"/>
  <c r="E40" i="67"/>
  <c r="DV39" i="67"/>
  <c r="DU39" i="67"/>
  <c r="DT39" i="67"/>
  <c r="DS39" i="67"/>
  <c r="DR39" i="67"/>
  <c r="DQ39" i="67"/>
  <c r="DP39" i="67"/>
  <c r="DO39" i="67"/>
  <c r="DN39" i="67"/>
  <c r="DM39" i="67"/>
  <c r="DL39" i="67"/>
  <c r="DK39" i="67"/>
  <c r="DJ39" i="67"/>
  <c r="DI39" i="67"/>
  <c r="DH39" i="67"/>
  <c r="DG39" i="67"/>
  <c r="DF39" i="67"/>
  <c r="DE39" i="67"/>
  <c r="DD39" i="67"/>
  <c r="DC39" i="67"/>
  <c r="DB39" i="67"/>
  <c r="DA39" i="67"/>
  <c r="CZ39" i="67"/>
  <c r="CY39" i="67"/>
  <c r="CX39" i="67"/>
  <c r="CW39" i="67"/>
  <c r="CV39" i="67"/>
  <c r="CU39" i="67"/>
  <c r="CT39" i="67"/>
  <c r="CS39" i="67"/>
  <c r="CR39" i="67"/>
  <c r="CQ39" i="67"/>
  <c r="CP39" i="67"/>
  <c r="CO39" i="67"/>
  <c r="CN39" i="67"/>
  <c r="CM39" i="67"/>
  <c r="CL39" i="67"/>
  <c r="CK39" i="67"/>
  <c r="CJ39" i="67"/>
  <c r="CI39" i="67"/>
  <c r="CH39" i="67"/>
  <c r="CG39" i="67"/>
  <c r="CF39" i="67"/>
  <c r="CE39" i="67"/>
  <c r="CD39" i="67"/>
  <c r="CC39" i="67"/>
  <c r="CB39" i="67"/>
  <c r="CA39" i="67"/>
  <c r="BZ39" i="67"/>
  <c r="BY39" i="67"/>
  <c r="BX39" i="67"/>
  <c r="BW39" i="67"/>
  <c r="BV39" i="67"/>
  <c r="BU39" i="67"/>
  <c r="BT39" i="67"/>
  <c r="BS39" i="67"/>
  <c r="BR39" i="67"/>
  <c r="BQ39" i="67"/>
  <c r="BP39" i="67"/>
  <c r="BO39" i="67"/>
  <c r="BN39" i="67"/>
  <c r="BM39" i="67"/>
  <c r="BL39" i="67"/>
  <c r="BK39" i="67"/>
  <c r="BJ39" i="67"/>
  <c r="BI39" i="67"/>
  <c r="BH39" i="67"/>
  <c r="BG39" i="67"/>
  <c r="BF39" i="67"/>
  <c r="BE39" i="67"/>
  <c r="BD39" i="67"/>
  <c r="BC39" i="67"/>
  <c r="BB39" i="67"/>
  <c r="BA39" i="67"/>
  <c r="AZ39" i="67"/>
  <c r="AY39" i="67"/>
  <c r="AX39" i="67"/>
  <c r="AW39" i="67"/>
  <c r="AV39" i="67"/>
  <c r="AU39" i="67"/>
  <c r="AT39" i="67"/>
  <c r="AS39" i="67"/>
  <c r="AR39" i="67"/>
  <c r="AQ39" i="67"/>
  <c r="AP39" i="67"/>
  <c r="AO39" i="67"/>
  <c r="AN39" i="67"/>
  <c r="AM39" i="67"/>
  <c r="AL39" i="67"/>
  <c r="AK39" i="67"/>
  <c r="AJ39" i="67"/>
  <c r="AI39" i="67"/>
  <c r="AH39" i="67"/>
  <c r="AG39" i="67"/>
  <c r="AF39" i="67"/>
  <c r="AE39" i="67"/>
  <c r="AD39" i="67"/>
  <c r="AC39" i="67"/>
  <c r="AB39" i="67"/>
  <c r="AA39" i="67"/>
  <c r="Z39" i="67"/>
  <c r="Y39" i="67"/>
  <c r="X39" i="67"/>
  <c r="W39" i="67"/>
  <c r="V39" i="67"/>
  <c r="U39" i="67"/>
  <c r="T39" i="67"/>
  <c r="S39" i="67"/>
  <c r="R39" i="67"/>
  <c r="Q39" i="67"/>
  <c r="P39" i="67"/>
  <c r="O39" i="67"/>
  <c r="N39" i="67"/>
  <c r="M39" i="67"/>
  <c r="L39" i="67"/>
  <c r="K39" i="67"/>
  <c r="J39" i="67"/>
  <c r="I39" i="67"/>
  <c r="H39" i="67"/>
  <c r="G39" i="67"/>
  <c r="F39" i="67"/>
  <c r="E39" i="67"/>
  <c r="DV38" i="67"/>
  <c r="DU38" i="67"/>
  <c r="DT38" i="67"/>
  <c r="DS38" i="67"/>
  <c r="DR38" i="67"/>
  <c r="DQ38" i="67"/>
  <c r="DP38" i="67"/>
  <c r="DO38" i="67"/>
  <c r="DN38" i="67"/>
  <c r="DM38" i="67"/>
  <c r="DL38" i="67"/>
  <c r="DK38" i="67"/>
  <c r="DJ38" i="67"/>
  <c r="DI38" i="67"/>
  <c r="DH38" i="67"/>
  <c r="DG38" i="67"/>
  <c r="DF38" i="67"/>
  <c r="DE38" i="67"/>
  <c r="DD38" i="67"/>
  <c r="DC38" i="67"/>
  <c r="DB38" i="67"/>
  <c r="DA38" i="67"/>
  <c r="CZ38" i="67"/>
  <c r="CY38" i="67"/>
  <c r="CX38" i="67"/>
  <c r="CW38" i="67"/>
  <c r="CV38" i="67"/>
  <c r="CU38" i="67"/>
  <c r="CT38" i="67"/>
  <c r="CS38" i="67"/>
  <c r="CR38" i="67"/>
  <c r="CQ38" i="67"/>
  <c r="CP38" i="67"/>
  <c r="CO38" i="67"/>
  <c r="CN38" i="67"/>
  <c r="CM38" i="67"/>
  <c r="CL38" i="67"/>
  <c r="CK38" i="67"/>
  <c r="CJ38" i="67"/>
  <c r="CI38" i="67"/>
  <c r="CH38" i="67"/>
  <c r="CG38" i="67"/>
  <c r="CF38" i="67"/>
  <c r="CE38" i="67"/>
  <c r="CD38" i="67"/>
  <c r="CC38" i="67"/>
  <c r="CB38" i="67"/>
  <c r="CA38" i="67"/>
  <c r="BZ38" i="67"/>
  <c r="BY38" i="67"/>
  <c r="BX38" i="67"/>
  <c r="BW38" i="67"/>
  <c r="BV38" i="67"/>
  <c r="BU38" i="67"/>
  <c r="BT38" i="67"/>
  <c r="BS38" i="67"/>
  <c r="BR38" i="67"/>
  <c r="BQ38" i="67"/>
  <c r="BP38" i="67"/>
  <c r="BO38" i="67"/>
  <c r="BN38" i="67"/>
  <c r="BM38" i="67"/>
  <c r="BL38" i="67"/>
  <c r="BK38" i="67"/>
  <c r="BJ38" i="67"/>
  <c r="BI38" i="67"/>
  <c r="BH38" i="67"/>
  <c r="BG38" i="67"/>
  <c r="BF38" i="67"/>
  <c r="BE38" i="67"/>
  <c r="BD38" i="67"/>
  <c r="BC38" i="67"/>
  <c r="BB38" i="67"/>
  <c r="BA38" i="67"/>
  <c r="AZ38" i="67"/>
  <c r="AY38" i="67"/>
  <c r="AX38" i="67"/>
  <c r="AW38" i="67"/>
  <c r="AV38" i="67"/>
  <c r="AU38" i="67"/>
  <c r="AT38" i="67"/>
  <c r="AS38" i="67"/>
  <c r="AR38" i="67"/>
  <c r="AQ38" i="67"/>
  <c r="AP38" i="67"/>
  <c r="AO38" i="67"/>
  <c r="AN38" i="67"/>
  <c r="AM38" i="67"/>
  <c r="AL38" i="67"/>
  <c r="AK38" i="67"/>
  <c r="AJ38" i="67"/>
  <c r="AI38" i="67"/>
  <c r="AH38" i="67"/>
  <c r="AG38" i="67"/>
  <c r="AF38" i="67"/>
  <c r="AE38" i="67"/>
  <c r="AD38" i="67"/>
  <c r="AC38" i="67"/>
  <c r="AB38" i="67"/>
  <c r="AA38" i="67"/>
  <c r="Z38" i="67"/>
  <c r="Y38" i="67"/>
  <c r="X38" i="67"/>
  <c r="W38" i="67"/>
  <c r="V38" i="67"/>
  <c r="U38" i="67"/>
  <c r="T38" i="67"/>
  <c r="S38" i="67"/>
  <c r="R38" i="67"/>
  <c r="Q38" i="67"/>
  <c r="P38" i="67"/>
  <c r="O38" i="67"/>
  <c r="N38" i="67"/>
  <c r="M38" i="67"/>
  <c r="L38" i="67"/>
  <c r="K38" i="67"/>
  <c r="J38" i="67"/>
  <c r="I38" i="67"/>
  <c r="H38" i="67"/>
  <c r="G38" i="67"/>
  <c r="F38" i="67"/>
  <c r="E38" i="67"/>
  <c r="DV37" i="67"/>
  <c r="DU37" i="67"/>
  <c r="DT37" i="67"/>
  <c r="DS37" i="67"/>
  <c r="DR37" i="67"/>
  <c r="DQ37" i="67"/>
  <c r="DP37" i="67"/>
  <c r="DO37" i="67"/>
  <c r="DN37" i="67"/>
  <c r="DM37" i="67"/>
  <c r="DL37" i="67"/>
  <c r="DK37" i="67"/>
  <c r="DJ37" i="67"/>
  <c r="DI37" i="67"/>
  <c r="DH37" i="67"/>
  <c r="DG37" i="67"/>
  <c r="DF37" i="67"/>
  <c r="DE37" i="67"/>
  <c r="DD37" i="67"/>
  <c r="DC37" i="67"/>
  <c r="DB37" i="67"/>
  <c r="DA37" i="67"/>
  <c r="CZ37" i="67"/>
  <c r="CY37" i="67"/>
  <c r="CX37" i="67"/>
  <c r="CW37" i="67"/>
  <c r="CV37" i="67"/>
  <c r="CU37" i="67"/>
  <c r="CT37" i="67"/>
  <c r="CS37" i="67"/>
  <c r="CR37" i="67"/>
  <c r="CQ37" i="67"/>
  <c r="CP37" i="67"/>
  <c r="CO37" i="67"/>
  <c r="CN37" i="67"/>
  <c r="CM37" i="67"/>
  <c r="CL37" i="67"/>
  <c r="CK37" i="67"/>
  <c r="CJ37" i="67"/>
  <c r="CI37" i="67"/>
  <c r="CH37" i="67"/>
  <c r="CG37" i="67"/>
  <c r="CF37" i="67"/>
  <c r="CE37" i="67"/>
  <c r="CD37" i="67"/>
  <c r="CC37" i="67"/>
  <c r="CB37" i="67"/>
  <c r="CA37" i="67"/>
  <c r="BZ37" i="67"/>
  <c r="BY37" i="67"/>
  <c r="BX37" i="67"/>
  <c r="BW37" i="67"/>
  <c r="BV37" i="67"/>
  <c r="BU37" i="67"/>
  <c r="BT37" i="67"/>
  <c r="BS37" i="67"/>
  <c r="BR37" i="67"/>
  <c r="BQ37" i="67"/>
  <c r="BP37" i="67"/>
  <c r="BO37" i="67"/>
  <c r="BN37" i="67"/>
  <c r="BM37" i="67"/>
  <c r="BL37" i="67"/>
  <c r="BK37" i="67"/>
  <c r="BJ37" i="67"/>
  <c r="BI37" i="67"/>
  <c r="BH37" i="67"/>
  <c r="BG37" i="67"/>
  <c r="BF37" i="67"/>
  <c r="BE37" i="67"/>
  <c r="BD37" i="67"/>
  <c r="BC37" i="67"/>
  <c r="BB37" i="67"/>
  <c r="BA37" i="67"/>
  <c r="AZ37" i="67"/>
  <c r="AY37" i="67"/>
  <c r="AX37" i="67"/>
  <c r="AW37" i="67"/>
  <c r="AV37" i="67"/>
  <c r="AU37" i="67"/>
  <c r="AT37" i="67"/>
  <c r="AS37" i="67"/>
  <c r="AR37" i="67"/>
  <c r="AQ37" i="67"/>
  <c r="AP37" i="67"/>
  <c r="AO37" i="67"/>
  <c r="AN37" i="67"/>
  <c r="AM37" i="67"/>
  <c r="AL37" i="67"/>
  <c r="AK37" i="67"/>
  <c r="AJ37" i="67"/>
  <c r="AI37" i="67"/>
  <c r="AH37" i="67"/>
  <c r="AG37" i="67"/>
  <c r="AF37" i="67"/>
  <c r="AE37" i="67"/>
  <c r="AD37" i="67"/>
  <c r="AC37" i="67"/>
  <c r="AB37" i="67"/>
  <c r="AA37" i="67"/>
  <c r="Z37" i="67"/>
  <c r="Y37" i="67"/>
  <c r="X37" i="67"/>
  <c r="W37" i="67"/>
  <c r="V37" i="67"/>
  <c r="U37" i="67"/>
  <c r="T37" i="67"/>
  <c r="S37" i="67"/>
  <c r="R37" i="67"/>
  <c r="Q37" i="67"/>
  <c r="P37" i="67"/>
  <c r="O37" i="67"/>
  <c r="N37" i="67"/>
  <c r="M37" i="67"/>
  <c r="L37" i="67"/>
  <c r="K37" i="67"/>
  <c r="J37" i="67"/>
  <c r="I37" i="67"/>
  <c r="H37" i="67"/>
  <c r="G37" i="67"/>
  <c r="F37" i="67"/>
  <c r="E37" i="67"/>
  <c r="DV36" i="67"/>
  <c r="DU36" i="67"/>
  <c r="DT36" i="67"/>
  <c r="DS36" i="67"/>
  <c r="DR36" i="67"/>
  <c r="DQ36" i="67"/>
  <c r="DP36" i="67"/>
  <c r="DO36" i="67"/>
  <c r="DN36" i="67"/>
  <c r="DM36" i="67"/>
  <c r="DL36" i="67"/>
  <c r="DK36" i="67"/>
  <c r="DJ36" i="67"/>
  <c r="DI36" i="67"/>
  <c r="DH36" i="67"/>
  <c r="DG36" i="67"/>
  <c r="DF36" i="67"/>
  <c r="DE36" i="67"/>
  <c r="DD36" i="67"/>
  <c r="DC36" i="67"/>
  <c r="DB36" i="67"/>
  <c r="DA36" i="67"/>
  <c r="CZ36" i="67"/>
  <c r="CY36" i="67"/>
  <c r="CX36" i="67"/>
  <c r="CW36" i="67"/>
  <c r="CV36" i="67"/>
  <c r="CU36" i="67"/>
  <c r="CT36" i="67"/>
  <c r="CS36" i="67"/>
  <c r="CR36" i="67"/>
  <c r="CQ36" i="67"/>
  <c r="CP36" i="67"/>
  <c r="CO36" i="67"/>
  <c r="CN36" i="67"/>
  <c r="CM36" i="67"/>
  <c r="CL36" i="67"/>
  <c r="CK36" i="67"/>
  <c r="CJ36" i="67"/>
  <c r="CI36" i="67"/>
  <c r="CH36" i="67"/>
  <c r="CG36" i="67"/>
  <c r="CF36" i="67"/>
  <c r="CE36" i="67"/>
  <c r="CD36" i="67"/>
  <c r="CC36" i="67"/>
  <c r="CB36" i="67"/>
  <c r="CA36" i="67"/>
  <c r="BZ36" i="67"/>
  <c r="BY36" i="67"/>
  <c r="BX36" i="67"/>
  <c r="BW36" i="67"/>
  <c r="BV36" i="67"/>
  <c r="BU36" i="67"/>
  <c r="BT36" i="67"/>
  <c r="BS36" i="67"/>
  <c r="BR36" i="67"/>
  <c r="BQ36" i="67"/>
  <c r="BP36" i="67"/>
  <c r="BO36" i="67"/>
  <c r="BN36" i="67"/>
  <c r="BM36" i="67"/>
  <c r="BL36" i="67"/>
  <c r="BK36" i="67"/>
  <c r="BJ36" i="67"/>
  <c r="BI36" i="67"/>
  <c r="BH36" i="67"/>
  <c r="BG36" i="67"/>
  <c r="BF36" i="67"/>
  <c r="BE36" i="67"/>
  <c r="BD36" i="67"/>
  <c r="BC36" i="67"/>
  <c r="BB36" i="67"/>
  <c r="BA36" i="67"/>
  <c r="AZ36" i="67"/>
  <c r="AY36" i="67"/>
  <c r="AX36" i="67"/>
  <c r="AW36" i="67"/>
  <c r="AV36" i="67"/>
  <c r="AU36" i="67"/>
  <c r="AT36" i="67"/>
  <c r="AS36" i="67"/>
  <c r="AR36" i="67"/>
  <c r="AQ36" i="67"/>
  <c r="AP36" i="67"/>
  <c r="AO36" i="67"/>
  <c r="AN36" i="67"/>
  <c r="AM36" i="67"/>
  <c r="AL36" i="67"/>
  <c r="AK36" i="67"/>
  <c r="AJ36" i="67"/>
  <c r="AI36" i="67"/>
  <c r="AH36" i="67"/>
  <c r="AG36" i="67"/>
  <c r="AF36" i="67"/>
  <c r="AE36" i="67"/>
  <c r="AD36" i="67"/>
  <c r="AC36" i="67"/>
  <c r="AB36" i="67"/>
  <c r="AA36" i="67"/>
  <c r="Z36" i="67"/>
  <c r="Y36" i="67"/>
  <c r="X36" i="67"/>
  <c r="W36" i="67"/>
  <c r="V36" i="67"/>
  <c r="U36" i="67"/>
  <c r="T36" i="67"/>
  <c r="S36" i="67"/>
  <c r="R36" i="67"/>
  <c r="Q36" i="67"/>
  <c r="P36" i="67"/>
  <c r="O36" i="67"/>
  <c r="N36" i="67"/>
  <c r="M36" i="67"/>
  <c r="L36" i="67"/>
  <c r="K36" i="67"/>
  <c r="J36" i="67"/>
  <c r="I36" i="67"/>
  <c r="H36" i="67"/>
  <c r="G36" i="67"/>
  <c r="F36" i="67"/>
  <c r="E36" i="67"/>
  <c r="DV22" i="67"/>
  <c r="DU22" i="67"/>
  <c r="DT22" i="67"/>
  <c r="DS22" i="67"/>
  <c r="DR22" i="67"/>
  <c r="DQ22" i="67"/>
  <c r="DP22" i="67"/>
  <c r="DO22" i="67"/>
  <c r="DN22" i="67"/>
  <c r="DM22" i="67"/>
  <c r="DL22" i="67"/>
  <c r="DK22" i="67"/>
  <c r="DJ22" i="67"/>
  <c r="DI22" i="67"/>
  <c r="DH22" i="67"/>
  <c r="DG22" i="67"/>
  <c r="DF22" i="67"/>
  <c r="DE22" i="67"/>
  <c r="DD22" i="67"/>
  <c r="DC22" i="67"/>
  <c r="DB22" i="67"/>
  <c r="DA22" i="67"/>
  <c r="CZ22" i="67"/>
  <c r="CY22" i="67"/>
  <c r="CX22" i="67"/>
  <c r="CW22" i="67"/>
  <c r="CV22" i="67"/>
  <c r="CU22" i="67"/>
  <c r="CT22" i="67"/>
  <c r="CS22" i="67"/>
  <c r="CR22" i="67"/>
  <c r="CQ22" i="67"/>
  <c r="CP22" i="67"/>
  <c r="CO22" i="67"/>
  <c r="CN22" i="67"/>
  <c r="CM22" i="67"/>
  <c r="CL22" i="67"/>
  <c r="CK22" i="67"/>
  <c r="CJ22" i="67"/>
  <c r="CI22" i="67"/>
  <c r="CH22" i="67"/>
  <c r="CG22" i="67"/>
  <c r="CF22" i="67"/>
  <c r="CE22" i="67"/>
  <c r="CD22" i="67"/>
  <c r="CC22" i="67"/>
  <c r="CB22" i="67"/>
  <c r="CA22" i="67"/>
  <c r="BZ22" i="67"/>
  <c r="BY22" i="67"/>
  <c r="BX22" i="67"/>
  <c r="BW22" i="67"/>
  <c r="BV22" i="67"/>
  <c r="BU22" i="67"/>
  <c r="BT22" i="67"/>
  <c r="BS22" i="67"/>
  <c r="BR22" i="67"/>
  <c r="BQ22" i="67"/>
  <c r="BP22" i="67"/>
  <c r="BO22" i="67"/>
  <c r="BN22" i="67"/>
  <c r="BM22" i="67"/>
  <c r="BL22" i="67"/>
  <c r="BK22" i="67"/>
  <c r="BJ22" i="67"/>
  <c r="BI22" i="67"/>
  <c r="BH22" i="67"/>
  <c r="BG22" i="67"/>
  <c r="BF22" i="67"/>
  <c r="BE22" i="67"/>
  <c r="BD22" i="67"/>
  <c r="BC22" i="67"/>
  <c r="BB22" i="67"/>
  <c r="BA22" i="67"/>
  <c r="AZ22" i="67"/>
  <c r="AY22" i="67"/>
  <c r="AX22" i="67"/>
  <c r="AW22" i="67"/>
  <c r="AV22" i="67"/>
  <c r="AU22" i="67"/>
  <c r="AT22" i="67"/>
  <c r="AS22" i="67"/>
  <c r="AR22" i="67"/>
  <c r="AQ22" i="67"/>
  <c r="AP22" i="67"/>
  <c r="AO22" i="67"/>
  <c r="AN22" i="67"/>
  <c r="AM22" i="67"/>
  <c r="AL22" i="67"/>
  <c r="AK22" i="67"/>
  <c r="AJ22" i="67"/>
  <c r="AI22" i="67"/>
  <c r="AH22" i="67"/>
  <c r="AG22" i="67"/>
  <c r="AF22" i="67"/>
  <c r="AE22" i="67"/>
  <c r="AD22" i="67"/>
  <c r="AC22" i="67"/>
  <c r="AB22" i="67"/>
  <c r="AA22" i="67"/>
  <c r="Z22" i="67"/>
  <c r="Y22" i="67"/>
  <c r="X22" i="67"/>
  <c r="W22" i="67"/>
  <c r="V22" i="67"/>
  <c r="U22" i="67"/>
  <c r="T22" i="67"/>
  <c r="S22" i="67"/>
  <c r="R22" i="67"/>
  <c r="Q22" i="67"/>
  <c r="P22" i="67"/>
  <c r="O22" i="67"/>
  <c r="N22" i="67"/>
  <c r="M22" i="67"/>
  <c r="L22" i="67"/>
  <c r="K22" i="67"/>
  <c r="J22" i="67"/>
  <c r="I22" i="67"/>
  <c r="H22" i="67"/>
  <c r="G22" i="67"/>
  <c r="F22" i="67"/>
  <c r="E22" i="67"/>
  <c r="D22" i="67"/>
  <c r="D42" i="67" s="1"/>
  <c r="D62" i="67" s="1"/>
  <c r="DV21" i="67"/>
  <c r="DU21" i="67"/>
  <c r="DT21" i="67"/>
  <c r="DS21" i="67"/>
  <c r="DR21" i="67"/>
  <c r="DQ21" i="67"/>
  <c r="DP21" i="67"/>
  <c r="DO21" i="67"/>
  <c r="DN21" i="67"/>
  <c r="DM21" i="67"/>
  <c r="DL21" i="67"/>
  <c r="DK21" i="67"/>
  <c r="DJ21" i="67"/>
  <c r="DI21" i="67"/>
  <c r="DH21" i="67"/>
  <c r="DG21" i="67"/>
  <c r="DF21" i="67"/>
  <c r="DE21" i="67"/>
  <c r="DD21" i="67"/>
  <c r="DC21" i="67"/>
  <c r="DB21" i="67"/>
  <c r="DA21" i="67"/>
  <c r="CZ21" i="67"/>
  <c r="CY21" i="67"/>
  <c r="CX21" i="67"/>
  <c r="CW21" i="67"/>
  <c r="CV21" i="67"/>
  <c r="CU21" i="67"/>
  <c r="CT21" i="67"/>
  <c r="CS21" i="67"/>
  <c r="CR21" i="67"/>
  <c r="CQ21" i="67"/>
  <c r="CP21" i="67"/>
  <c r="CO21" i="67"/>
  <c r="CN21" i="67"/>
  <c r="CM21" i="67"/>
  <c r="CL21" i="67"/>
  <c r="CK21" i="67"/>
  <c r="CJ21" i="67"/>
  <c r="CI21" i="67"/>
  <c r="CH21" i="67"/>
  <c r="CG21" i="67"/>
  <c r="CF21" i="67"/>
  <c r="CE21" i="67"/>
  <c r="CD21" i="67"/>
  <c r="CC21" i="67"/>
  <c r="CB21" i="67"/>
  <c r="CA21" i="67"/>
  <c r="BZ21" i="67"/>
  <c r="BY21" i="67"/>
  <c r="BX21" i="67"/>
  <c r="BW21" i="67"/>
  <c r="BV21" i="67"/>
  <c r="BU21" i="67"/>
  <c r="BT21" i="67"/>
  <c r="BS21" i="67"/>
  <c r="BR21" i="67"/>
  <c r="BQ21" i="67"/>
  <c r="BP21" i="67"/>
  <c r="BO21" i="67"/>
  <c r="BN21" i="67"/>
  <c r="BM21" i="67"/>
  <c r="BL21" i="67"/>
  <c r="BK21" i="67"/>
  <c r="BJ21" i="67"/>
  <c r="BI21" i="67"/>
  <c r="BH21" i="67"/>
  <c r="BG21" i="67"/>
  <c r="BF21" i="67"/>
  <c r="BE21" i="67"/>
  <c r="BD21" i="67"/>
  <c r="BC21" i="67"/>
  <c r="BB21" i="67"/>
  <c r="BA21" i="67"/>
  <c r="AZ21" i="67"/>
  <c r="AY21" i="67"/>
  <c r="AX21" i="67"/>
  <c r="AW21" i="67"/>
  <c r="AV21" i="67"/>
  <c r="AU21" i="67"/>
  <c r="AT21" i="67"/>
  <c r="AS21" i="67"/>
  <c r="AR21" i="67"/>
  <c r="AQ21" i="67"/>
  <c r="AP21" i="67"/>
  <c r="AO21" i="67"/>
  <c r="AN21" i="67"/>
  <c r="AM21" i="67"/>
  <c r="AL21" i="67"/>
  <c r="AK21" i="67"/>
  <c r="AJ21" i="67"/>
  <c r="AI21" i="67"/>
  <c r="AH21" i="67"/>
  <c r="AG21" i="67"/>
  <c r="AF21" i="67"/>
  <c r="AE21" i="67"/>
  <c r="AD21" i="67"/>
  <c r="AC21" i="67"/>
  <c r="AB21" i="67"/>
  <c r="AA21" i="67"/>
  <c r="Z21" i="67"/>
  <c r="Y21" i="67"/>
  <c r="X21" i="67"/>
  <c r="W21" i="67"/>
  <c r="V21" i="67"/>
  <c r="U21" i="67"/>
  <c r="T21" i="67"/>
  <c r="S21" i="67"/>
  <c r="R21" i="67"/>
  <c r="Q21" i="67"/>
  <c r="P21" i="67"/>
  <c r="O21" i="67"/>
  <c r="N21" i="67"/>
  <c r="M21" i="67"/>
  <c r="L21" i="67"/>
  <c r="K21" i="67"/>
  <c r="J21" i="67"/>
  <c r="I21" i="67"/>
  <c r="H21" i="67"/>
  <c r="G21" i="67"/>
  <c r="F21" i="67"/>
  <c r="E21" i="67"/>
  <c r="D21" i="67"/>
  <c r="D41" i="67" s="1"/>
  <c r="D61" i="67" s="1"/>
  <c r="DV20" i="67"/>
  <c r="DU20" i="67"/>
  <c r="DT20" i="67"/>
  <c r="DS20" i="67"/>
  <c r="DR20" i="67"/>
  <c r="DQ20" i="67"/>
  <c r="DP20" i="67"/>
  <c r="DO20" i="67"/>
  <c r="DN20" i="67"/>
  <c r="DM20" i="67"/>
  <c r="DL20" i="67"/>
  <c r="DK20" i="67"/>
  <c r="DJ20" i="67"/>
  <c r="DI20" i="67"/>
  <c r="DH20" i="67"/>
  <c r="DG20" i="67"/>
  <c r="DF20" i="67"/>
  <c r="DE20" i="67"/>
  <c r="DD20" i="67"/>
  <c r="DC20" i="67"/>
  <c r="DB20" i="67"/>
  <c r="DA20" i="67"/>
  <c r="CZ20" i="67"/>
  <c r="CY20" i="67"/>
  <c r="CX20" i="67"/>
  <c r="CW20" i="67"/>
  <c r="CV20" i="67"/>
  <c r="CU20" i="67"/>
  <c r="CT20" i="67"/>
  <c r="CS20" i="67"/>
  <c r="CR20" i="67"/>
  <c r="CQ20" i="67"/>
  <c r="CP20" i="67"/>
  <c r="CO20" i="67"/>
  <c r="CN20" i="67"/>
  <c r="CM20" i="67"/>
  <c r="CL20" i="67"/>
  <c r="CK20" i="67"/>
  <c r="CJ20" i="67"/>
  <c r="CI20" i="67"/>
  <c r="CH20" i="67"/>
  <c r="CG20" i="67"/>
  <c r="CF20" i="67"/>
  <c r="CE20" i="67"/>
  <c r="CD20" i="67"/>
  <c r="CC20" i="67"/>
  <c r="CB20" i="67"/>
  <c r="CA20" i="67"/>
  <c r="BZ20" i="67"/>
  <c r="BY20" i="67"/>
  <c r="BX20" i="67"/>
  <c r="BW20" i="67"/>
  <c r="BV20" i="67"/>
  <c r="BU20" i="67"/>
  <c r="BT20" i="67"/>
  <c r="BS20" i="67"/>
  <c r="BR20" i="67"/>
  <c r="BQ20" i="67"/>
  <c r="BP20" i="67"/>
  <c r="BO20" i="67"/>
  <c r="BN20" i="67"/>
  <c r="BM20" i="67"/>
  <c r="BL20" i="67"/>
  <c r="BK20" i="67"/>
  <c r="BJ20" i="67"/>
  <c r="BI20" i="67"/>
  <c r="BH20" i="67"/>
  <c r="BG20" i="67"/>
  <c r="BF20" i="67"/>
  <c r="BE20" i="67"/>
  <c r="BD20" i="67"/>
  <c r="BC20" i="67"/>
  <c r="BB20" i="67"/>
  <c r="BA20" i="67"/>
  <c r="AZ20" i="67"/>
  <c r="AY20" i="67"/>
  <c r="AX20" i="67"/>
  <c r="AW20" i="67"/>
  <c r="AV20" i="67"/>
  <c r="AU20" i="67"/>
  <c r="AT20" i="67"/>
  <c r="AS20" i="67"/>
  <c r="AR20" i="67"/>
  <c r="AQ20" i="67"/>
  <c r="AP20" i="67"/>
  <c r="AO20" i="67"/>
  <c r="AN20" i="67"/>
  <c r="AM20" i="67"/>
  <c r="AL20" i="67"/>
  <c r="AK20" i="67"/>
  <c r="AJ20" i="67"/>
  <c r="AI20" i="67"/>
  <c r="AH20" i="67"/>
  <c r="AG20" i="67"/>
  <c r="AF20" i="67"/>
  <c r="AE20" i="67"/>
  <c r="AD20" i="67"/>
  <c r="AC20" i="67"/>
  <c r="AB20" i="67"/>
  <c r="AA20" i="67"/>
  <c r="Z20" i="67"/>
  <c r="Y20" i="67"/>
  <c r="X20" i="67"/>
  <c r="W20" i="67"/>
  <c r="V20" i="67"/>
  <c r="U20" i="67"/>
  <c r="T20" i="67"/>
  <c r="S20" i="67"/>
  <c r="R20" i="67"/>
  <c r="Q20" i="67"/>
  <c r="P20" i="67"/>
  <c r="O20" i="67"/>
  <c r="N20" i="67"/>
  <c r="M20" i="67"/>
  <c r="L20" i="67"/>
  <c r="K20" i="67"/>
  <c r="J20" i="67"/>
  <c r="I20" i="67"/>
  <c r="H20" i="67"/>
  <c r="G20" i="67"/>
  <c r="F20" i="67"/>
  <c r="E20" i="67"/>
  <c r="D20" i="67"/>
  <c r="D40" i="67" s="1"/>
  <c r="D60" i="67" s="1"/>
  <c r="DV19" i="67"/>
  <c r="DU19" i="67"/>
  <c r="DT19" i="67"/>
  <c r="DS19" i="67"/>
  <c r="DR19" i="67"/>
  <c r="DQ19" i="67"/>
  <c r="DP19" i="67"/>
  <c r="DO19" i="67"/>
  <c r="DN19" i="67"/>
  <c r="DM19" i="67"/>
  <c r="DL19" i="67"/>
  <c r="DK19" i="67"/>
  <c r="DJ19" i="67"/>
  <c r="DI19" i="67"/>
  <c r="DH19" i="67"/>
  <c r="DG19" i="67"/>
  <c r="DF19" i="67"/>
  <c r="DE19" i="67"/>
  <c r="DD19" i="67"/>
  <c r="DC19" i="67"/>
  <c r="DB19" i="67"/>
  <c r="DA19" i="67"/>
  <c r="CZ19" i="67"/>
  <c r="CY19" i="67"/>
  <c r="CX19" i="67"/>
  <c r="CW19" i="67"/>
  <c r="CV19" i="67"/>
  <c r="CU19" i="67"/>
  <c r="CT19" i="67"/>
  <c r="CS19" i="67"/>
  <c r="CR19" i="67"/>
  <c r="CQ19" i="67"/>
  <c r="CP19" i="67"/>
  <c r="CO19" i="67"/>
  <c r="CN19" i="67"/>
  <c r="CM19" i="67"/>
  <c r="CL19" i="67"/>
  <c r="CK19" i="67"/>
  <c r="CJ19" i="67"/>
  <c r="CI19" i="67"/>
  <c r="CH19" i="67"/>
  <c r="CG19" i="67"/>
  <c r="CF19" i="67"/>
  <c r="CE19" i="67"/>
  <c r="CD19" i="67"/>
  <c r="CC19" i="67"/>
  <c r="CB19" i="67"/>
  <c r="CA19" i="67"/>
  <c r="BZ19" i="67"/>
  <c r="BY19" i="67"/>
  <c r="BX19" i="67"/>
  <c r="BW19" i="67"/>
  <c r="BV19" i="67"/>
  <c r="BU19" i="67"/>
  <c r="BT19" i="67"/>
  <c r="BS19" i="67"/>
  <c r="BR19" i="67"/>
  <c r="BQ19" i="67"/>
  <c r="BP19" i="67"/>
  <c r="BO19" i="67"/>
  <c r="BN19" i="67"/>
  <c r="BM19" i="67"/>
  <c r="BL19" i="67"/>
  <c r="BK19" i="67"/>
  <c r="BJ19" i="67"/>
  <c r="BI19" i="67"/>
  <c r="BH19" i="67"/>
  <c r="BG19" i="67"/>
  <c r="BF19" i="67"/>
  <c r="BE19" i="67"/>
  <c r="BD19" i="67"/>
  <c r="BC19" i="67"/>
  <c r="BB19" i="67"/>
  <c r="BA19" i="67"/>
  <c r="AZ19" i="67"/>
  <c r="AY19" i="67"/>
  <c r="AX19" i="67"/>
  <c r="AW19" i="67"/>
  <c r="AV19" i="67"/>
  <c r="AU19" i="67"/>
  <c r="AT19" i="67"/>
  <c r="AS19" i="67"/>
  <c r="AR19" i="67"/>
  <c r="AQ19" i="67"/>
  <c r="AP19" i="67"/>
  <c r="AO19" i="67"/>
  <c r="AN19" i="67"/>
  <c r="AM19" i="67"/>
  <c r="AL19" i="67"/>
  <c r="AK19" i="67"/>
  <c r="AJ19" i="67"/>
  <c r="AI19" i="67"/>
  <c r="AH19" i="67"/>
  <c r="AG19" i="67"/>
  <c r="AF19" i="67"/>
  <c r="AE19" i="67"/>
  <c r="AD19" i="67"/>
  <c r="AC19" i="67"/>
  <c r="AB19" i="67"/>
  <c r="AA19" i="67"/>
  <c r="Z19" i="67"/>
  <c r="Y19" i="67"/>
  <c r="X19" i="67"/>
  <c r="W19" i="67"/>
  <c r="V19" i="67"/>
  <c r="U19" i="67"/>
  <c r="T19" i="67"/>
  <c r="S19" i="67"/>
  <c r="R19" i="67"/>
  <c r="Q19" i="67"/>
  <c r="P19" i="67"/>
  <c r="O19" i="67"/>
  <c r="N19" i="67"/>
  <c r="M19" i="67"/>
  <c r="L19" i="67"/>
  <c r="K19" i="67"/>
  <c r="J19" i="67"/>
  <c r="I19" i="67"/>
  <c r="H19" i="67"/>
  <c r="G19" i="67"/>
  <c r="F19" i="67"/>
  <c r="E19" i="67"/>
  <c r="D19" i="67"/>
  <c r="D39" i="67" s="1"/>
  <c r="D59" i="67" s="1"/>
  <c r="DV18" i="67"/>
  <c r="DU18" i="67"/>
  <c r="DT18" i="67"/>
  <c r="DS18" i="67"/>
  <c r="DR18" i="67"/>
  <c r="DQ18" i="67"/>
  <c r="DP18" i="67"/>
  <c r="DO18" i="67"/>
  <c r="DN18" i="67"/>
  <c r="DM18" i="67"/>
  <c r="DL18" i="67"/>
  <c r="DK18" i="67"/>
  <c r="DJ18" i="67"/>
  <c r="DI18" i="67"/>
  <c r="DH18" i="67"/>
  <c r="DG18" i="67"/>
  <c r="DF18" i="67"/>
  <c r="DE18" i="67"/>
  <c r="DD18" i="67"/>
  <c r="DC18" i="67"/>
  <c r="DB18" i="67"/>
  <c r="DA18" i="67"/>
  <c r="CZ18" i="67"/>
  <c r="CY18" i="67"/>
  <c r="CX18" i="67"/>
  <c r="CW18" i="67"/>
  <c r="CV18" i="67"/>
  <c r="CU18" i="67"/>
  <c r="CT18" i="67"/>
  <c r="CS18" i="67"/>
  <c r="CR18" i="67"/>
  <c r="CQ18" i="67"/>
  <c r="CP18" i="67"/>
  <c r="CO18" i="67"/>
  <c r="CN18" i="67"/>
  <c r="CM18" i="67"/>
  <c r="CL18" i="67"/>
  <c r="CK18" i="67"/>
  <c r="CJ18" i="67"/>
  <c r="CI18" i="67"/>
  <c r="CH18" i="67"/>
  <c r="CG18" i="67"/>
  <c r="CF18" i="67"/>
  <c r="CE18" i="67"/>
  <c r="CD18" i="67"/>
  <c r="CC18" i="67"/>
  <c r="CB18" i="67"/>
  <c r="CA18" i="67"/>
  <c r="BZ18" i="67"/>
  <c r="BY18" i="67"/>
  <c r="BX18" i="67"/>
  <c r="BW18" i="67"/>
  <c r="BV18" i="67"/>
  <c r="BU18" i="67"/>
  <c r="BT18" i="67"/>
  <c r="BS18" i="67"/>
  <c r="BR18" i="67"/>
  <c r="BQ18" i="67"/>
  <c r="BP18" i="67"/>
  <c r="BO18" i="67"/>
  <c r="BN18" i="67"/>
  <c r="BM18" i="67"/>
  <c r="BL18" i="67"/>
  <c r="BK18" i="67"/>
  <c r="BJ18" i="67"/>
  <c r="BI18" i="67"/>
  <c r="BH18" i="67"/>
  <c r="BG18" i="67"/>
  <c r="BF18" i="67"/>
  <c r="BE18" i="67"/>
  <c r="BD18" i="67"/>
  <c r="BC18" i="67"/>
  <c r="BB18" i="67"/>
  <c r="BA18" i="67"/>
  <c r="AZ18" i="67"/>
  <c r="AY18" i="67"/>
  <c r="AX18" i="67"/>
  <c r="AW18" i="67"/>
  <c r="AV18" i="67"/>
  <c r="AU18" i="67"/>
  <c r="AT18" i="67"/>
  <c r="AS18" i="67"/>
  <c r="AR18" i="67"/>
  <c r="AQ18" i="67"/>
  <c r="AP18" i="67"/>
  <c r="AO18" i="67"/>
  <c r="AN18" i="67"/>
  <c r="AM18" i="67"/>
  <c r="AL18" i="67"/>
  <c r="AK18" i="67"/>
  <c r="AJ18" i="67"/>
  <c r="AI18" i="67"/>
  <c r="AH18" i="67"/>
  <c r="AG18" i="67"/>
  <c r="AF18" i="67"/>
  <c r="AE18" i="67"/>
  <c r="AD18" i="67"/>
  <c r="AC18" i="67"/>
  <c r="AB18" i="67"/>
  <c r="AA18" i="67"/>
  <c r="Z18" i="67"/>
  <c r="Y18" i="67"/>
  <c r="X18" i="67"/>
  <c r="W18" i="67"/>
  <c r="V18" i="67"/>
  <c r="U18" i="67"/>
  <c r="T18" i="67"/>
  <c r="S18" i="67"/>
  <c r="R18" i="67"/>
  <c r="Q18" i="67"/>
  <c r="P18" i="67"/>
  <c r="O18" i="67"/>
  <c r="N18" i="67"/>
  <c r="M18" i="67"/>
  <c r="L18" i="67"/>
  <c r="K18" i="67"/>
  <c r="J18" i="67"/>
  <c r="I18" i="67"/>
  <c r="H18" i="67"/>
  <c r="G18" i="67"/>
  <c r="F18" i="67"/>
  <c r="E18" i="67"/>
  <c r="D18" i="67"/>
  <c r="D38" i="67" s="1"/>
  <c r="D58" i="67" s="1"/>
  <c r="DV17" i="67"/>
  <c r="DU17" i="67"/>
  <c r="DT17" i="67"/>
  <c r="DS17" i="67"/>
  <c r="DR17" i="67"/>
  <c r="DQ17" i="67"/>
  <c r="DP17" i="67"/>
  <c r="DO17" i="67"/>
  <c r="DN17" i="67"/>
  <c r="DM17" i="67"/>
  <c r="DL17" i="67"/>
  <c r="DK17" i="67"/>
  <c r="DJ17" i="67"/>
  <c r="DI17" i="67"/>
  <c r="DH17" i="67"/>
  <c r="DG17" i="67"/>
  <c r="DF17" i="67"/>
  <c r="DE17" i="67"/>
  <c r="DD17" i="67"/>
  <c r="DC17" i="67"/>
  <c r="DB17" i="67"/>
  <c r="DA17" i="67"/>
  <c r="CZ17" i="67"/>
  <c r="CY17" i="67"/>
  <c r="CX17" i="67"/>
  <c r="CW17" i="67"/>
  <c r="CV17" i="67"/>
  <c r="CU17" i="67"/>
  <c r="CT17" i="67"/>
  <c r="CS17" i="67"/>
  <c r="CR17" i="67"/>
  <c r="CQ17" i="67"/>
  <c r="CP17" i="67"/>
  <c r="CO17" i="67"/>
  <c r="CN17" i="67"/>
  <c r="CM17" i="67"/>
  <c r="CL17" i="67"/>
  <c r="CK17" i="67"/>
  <c r="CJ17" i="67"/>
  <c r="CI17" i="67"/>
  <c r="CH17" i="67"/>
  <c r="CG17" i="67"/>
  <c r="CF17" i="67"/>
  <c r="CE17" i="67"/>
  <c r="CD17" i="67"/>
  <c r="CC17" i="67"/>
  <c r="CB17" i="67"/>
  <c r="CA17" i="67"/>
  <c r="BZ17" i="67"/>
  <c r="BY17" i="67"/>
  <c r="BX17" i="67"/>
  <c r="BW17" i="67"/>
  <c r="BV17" i="67"/>
  <c r="BU17" i="67"/>
  <c r="BT17" i="67"/>
  <c r="BS17" i="67"/>
  <c r="BR17" i="67"/>
  <c r="BQ17" i="67"/>
  <c r="BP17" i="67"/>
  <c r="BO17" i="67"/>
  <c r="BN17" i="67"/>
  <c r="BM17" i="67"/>
  <c r="BL17" i="67"/>
  <c r="BK17" i="67"/>
  <c r="BJ17" i="67"/>
  <c r="BI17" i="67"/>
  <c r="BH17" i="67"/>
  <c r="BG17" i="67"/>
  <c r="BF17" i="67"/>
  <c r="BE17" i="67"/>
  <c r="BD17" i="67"/>
  <c r="BC17" i="67"/>
  <c r="BB17" i="67"/>
  <c r="BA17" i="67"/>
  <c r="AZ17" i="67"/>
  <c r="AY17" i="67"/>
  <c r="AX17" i="67"/>
  <c r="AW17" i="67"/>
  <c r="AV17" i="67"/>
  <c r="AU17" i="67"/>
  <c r="AT17" i="67"/>
  <c r="AS17" i="67"/>
  <c r="AR17" i="67"/>
  <c r="AQ17" i="67"/>
  <c r="AP17" i="67"/>
  <c r="AO17" i="67"/>
  <c r="AN17" i="67"/>
  <c r="AM17" i="67"/>
  <c r="AL17" i="67"/>
  <c r="AK17" i="67"/>
  <c r="AJ17" i="67"/>
  <c r="AI17" i="67"/>
  <c r="AH17" i="67"/>
  <c r="AG17" i="67"/>
  <c r="AF17" i="67"/>
  <c r="AE17" i="67"/>
  <c r="AD17" i="67"/>
  <c r="AC17" i="67"/>
  <c r="AB17" i="67"/>
  <c r="AA17" i="67"/>
  <c r="Z17" i="67"/>
  <c r="Y17" i="67"/>
  <c r="X17" i="67"/>
  <c r="W17" i="67"/>
  <c r="V17" i="67"/>
  <c r="U17" i="67"/>
  <c r="T17" i="67"/>
  <c r="S17" i="67"/>
  <c r="R17" i="67"/>
  <c r="Q17" i="67"/>
  <c r="P17" i="67"/>
  <c r="O17" i="67"/>
  <c r="N17" i="67"/>
  <c r="M17" i="67"/>
  <c r="L17" i="67"/>
  <c r="K17" i="67"/>
  <c r="J17" i="67"/>
  <c r="I17" i="67"/>
  <c r="H17" i="67"/>
  <c r="G17" i="67"/>
  <c r="F17" i="67"/>
  <c r="E17" i="67"/>
  <c r="D17" i="67"/>
  <c r="D37" i="67" s="1"/>
  <c r="D57" i="67" s="1"/>
  <c r="DV16" i="67"/>
  <c r="DU16" i="67"/>
  <c r="DT16" i="67"/>
  <c r="DS16" i="67"/>
  <c r="DR16" i="67"/>
  <c r="DQ16" i="67"/>
  <c r="DP16" i="67"/>
  <c r="DO16" i="67"/>
  <c r="DN16" i="67"/>
  <c r="DM16" i="67"/>
  <c r="DL16" i="67"/>
  <c r="DK16" i="67"/>
  <c r="DJ16" i="67"/>
  <c r="DI16" i="67"/>
  <c r="DH16" i="67"/>
  <c r="DG16" i="67"/>
  <c r="DF16" i="67"/>
  <c r="DE16" i="67"/>
  <c r="DD16" i="67"/>
  <c r="DC16" i="67"/>
  <c r="DB16" i="67"/>
  <c r="DA16" i="67"/>
  <c r="CZ16" i="67"/>
  <c r="CY16" i="67"/>
  <c r="CX16" i="67"/>
  <c r="CW16" i="67"/>
  <c r="CV16" i="67"/>
  <c r="CU16" i="67"/>
  <c r="CT16" i="67"/>
  <c r="CS16" i="67"/>
  <c r="CR16" i="67"/>
  <c r="CQ16" i="67"/>
  <c r="CP16" i="67"/>
  <c r="CO16" i="67"/>
  <c r="CN16" i="67"/>
  <c r="CM16" i="67"/>
  <c r="CL16" i="67"/>
  <c r="CK16" i="67"/>
  <c r="CJ16" i="67"/>
  <c r="CI16" i="67"/>
  <c r="CH16" i="67"/>
  <c r="CG16" i="67"/>
  <c r="CF16" i="67"/>
  <c r="CE16" i="67"/>
  <c r="CD16" i="67"/>
  <c r="CC16" i="67"/>
  <c r="CB16" i="67"/>
  <c r="CA16" i="67"/>
  <c r="BZ16" i="67"/>
  <c r="BY16" i="67"/>
  <c r="BX16" i="67"/>
  <c r="BW16" i="67"/>
  <c r="BV16" i="67"/>
  <c r="BU16" i="67"/>
  <c r="BT16" i="67"/>
  <c r="BS16" i="67"/>
  <c r="BR16" i="67"/>
  <c r="BQ16" i="67"/>
  <c r="BP16" i="67"/>
  <c r="BO16" i="67"/>
  <c r="BN16" i="67"/>
  <c r="BM16" i="67"/>
  <c r="BL16" i="67"/>
  <c r="BK16" i="67"/>
  <c r="BJ16" i="67"/>
  <c r="BI16" i="67"/>
  <c r="BH16" i="67"/>
  <c r="BG16" i="67"/>
  <c r="BF16" i="67"/>
  <c r="BE16" i="67"/>
  <c r="BD16" i="67"/>
  <c r="BC16" i="67"/>
  <c r="BB16" i="67"/>
  <c r="BA16" i="67"/>
  <c r="AZ16" i="67"/>
  <c r="AY16" i="67"/>
  <c r="AX16" i="67"/>
  <c r="AW16" i="67"/>
  <c r="AV16" i="67"/>
  <c r="AU16" i="67"/>
  <c r="AT16" i="67"/>
  <c r="AS16" i="67"/>
  <c r="AR16" i="67"/>
  <c r="AQ16" i="67"/>
  <c r="AP16" i="67"/>
  <c r="AO16" i="67"/>
  <c r="AN16" i="67"/>
  <c r="AM16" i="67"/>
  <c r="AL16" i="67"/>
  <c r="AK16" i="67"/>
  <c r="AJ16" i="67"/>
  <c r="AI16" i="67"/>
  <c r="AH16" i="67"/>
  <c r="AG16" i="67"/>
  <c r="AF16" i="67"/>
  <c r="AE16" i="67"/>
  <c r="AD16" i="67"/>
  <c r="AC16" i="67"/>
  <c r="AB16" i="67"/>
  <c r="AA16" i="67"/>
  <c r="Z16" i="67"/>
  <c r="Y16" i="67"/>
  <c r="X16" i="67"/>
  <c r="W16" i="67"/>
  <c r="V16" i="67"/>
  <c r="U16" i="67"/>
  <c r="T16" i="67"/>
  <c r="S16" i="67"/>
  <c r="R16" i="67"/>
  <c r="Q16" i="67"/>
  <c r="P16" i="67"/>
  <c r="O16" i="67"/>
  <c r="N16" i="67"/>
  <c r="M16" i="67"/>
  <c r="L16" i="67"/>
  <c r="K16" i="67"/>
  <c r="J16" i="67"/>
  <c r="I16" i="67"/>
  <c r="H16" i="67"/>
  <c r="G16" i="67"/>
  <c r="F16" i="67"/>
  <c r="E16" i="67"/>
  <c r="D16" i="67"/>
  <c r="D36" i="67" s="1"/>
  <c r="D56" i="67" s="1"/>
  <c r="M135" i="66"/>
  <c r="G135" i="66" s="1"/>
  <c r="L134" i="66"/>
  <c r="H134" i="66" s="1"/>
  <c r="K134" i="66"/>
  <c r="I134" i="66" s="1"/>
  <c r="H105" i="66"/>
  <c r="H104" i="66"/>
  <c r="H103" i="66"/>
  <c r="H102" i="66"/>
  <c r="H101" i="66"/>
  <c r="H100" i="66"/>
  <c r="H99" i="66"/>
  <c r="H98" i="66"/>
  <c r="H97" i="66"/>
  <c r="H96" i="66"/>
  <c r="H95" i="66"/>
  <c r="H94" i="66"/>
  <c r="H93" i="66"/>
  <c r="H92" i="66"/>
  <c r="H91" i="66"/>
  <c r="H90" i="66"/>
  <c r="H89" i="66"/>
  <c r="H88" i="66"/>
  <c r="H87" i="66"/>
  <c r="H86" i="66"/>
  <c r="H85" i="66"/>
  <c r="H84" i="66"/>
  <c r="H83" i="66"/>
  <c r="H82" i="66"/>
  <c r="H81" i="66"/>
  <c r="H80" i="66"/>
  <c r="H79" i="66"/>
  <c r="H78" i="66"/>
  <c r="H77" i="66"/>
  <c r="H76" i="66"/>
  <c r="H75" i="66"/>
  <c r="H74" i="66"/>
  <c r="H73" i="66"/>
  <c r="H72" i="66"/>
  <c r="H71" i="66"/>
  <c r="H70" i="66"/>
  <c r="H69" i="66"/>
  <c r="H68" i="66"/>
  <c r="H67" i="66"/>
  <c r="H66" i="66"/>
  <c r="H64" i="66"/>
  <c r="L32" i="66"/>
  <c r="L31" i="66"/>
  <c r="L30" i="66"/>
  <c r="L29" i="66"/>
  <c r="L28" i="66"/>
  <c r="L27" i="66"/>
  <c r="L26" i="66"/>
  <c r="L25" i="66"/>
  <c r="L24" i="66"/>
  <c r="L23" i="66"/>
  <c r="L22" i="66"/>
  <c r="L21" i="66"/>
  <c r="L20" i="66"/>
  <c r="L19" i="66"/>
  <c r="L18" i="66"/>
  <c r="L17" i="66"/>
  <c r="L16" i="66"/>
  <c r="L15" i="66"/>
  <c r="L14" i="66"/>
  <c r="L13" i="66"/>
  <c r="L12" i="66"/>
  <c r="L11" i="66"/>
  <c r="L10" i="66"/>
  <c r="L9" i="66"/>
  <c r="I71" i="66" l="1"/>
  <c r="I83" i="66"/>
  <c r="I95" i="66"/>
  <c r="I101" i="66"/>
  <c r="J101" i="66" s="1"/>
  <c r="K135" i="66"/>
  <c r="I135" i="66" s="1"/>
  <c r="R123" i="66"/>
  <c r="R124" i="66" s="1"/>
  <c r="I96" i="66"/>
  <c r="J96" i="66" s="1"/>
  <c r="I72" i="66"/>
  <c r="J72" i="66" s="1"/>
  <c r="I84" i="66"/>
  <c r="J84" i="66" s="1"/>
  <c r="I75" i="66"/>
  <c r="J75" i="66" s="1"/>
  <c r="I87" i="66"/>
  <c r="J87" i="66" s="1"/>
  <c r="I99" i="66"/>
  <c r="J99" i="66" s="1"/>
  <c r="I70" i="66"/>
  <c r="G81" i="66"/>
  <c r="I65" i="66"/>
  <c r="J65" i="66" s="1"/>
  <c r="J134" i="66"/>
  <c r="L135" i="66"/>
  <c r="H135" i="66" s="1"/>
  <c r="I66" i="66"/>
  <c r="J66" i="66" s="1"/>
  <c r="I78" i="66"/>
  <c r="J78" i="66" s="1"/>
  <c r="I90" i="66"/>
  <c r="J90" i="66" s="1"/>
  <c r="I102" i="66"/>
  <c r="J102" i="66" s="1"/>
  <c r="I69" i="66"/>
  <c r="J69" i="66" s="1"/>
  <c r="I81" i="66"/>
  <c r="J81" i="66" s="1"/>
  <c r="I93" i="66"/>
  <c r="J93" i="66" s="1"/>
  <c r="I105" i="66"/>
  <c r="J105" i="66" s="1"/>
  <c r="G99" i="66"/>
  <c r="G69" i="66"/>
  <c r="G105" i="66"/>
  <c r="L105" i="66" s="1"/>
  <c r="G104" i="66"/>
  <c r="K104" i="66" s="1"/>
  <c r="G75" i="66"/>
  <c r="G87" i="66"/>
  <c r="G93" i="66"/>
  <c r="L93" i="66" s="1"/>
  <c r="J95" i="66"/>
  <c r="J70" i="66"/>
  <c r="J71" i="66"/>
  <c r="H131" i="66"/>
  <c r="R128" i="66" s="1"/>
  <c r="I131" i="66"/>
  <c r="T128" i="66" s="1"/>
  <c r="J83" i="66"/>
  <c r="J135" i="66"/>
  <c r="I67" i="66"/>
  <c r="J67" i="66" s="1"/>
  <c r="I73" i="66"/>
  <c r="J73" i="66" s="1"/>
  <c r="I103" i="66"/>
  <c r="J103" i="66" s="1"/>
  <c r="G64" i="66"/>
  <c r="I68" i="66"/>
  <c r="J68" i="66" s="1"/>
  <c r="G70" i="66"/>
  <c r="I74" i="66"/>
  <c r="J74" i="66" s="1"/>
  <c r="G76" i="66"/>
  <c r="I80" i="66"/>
  <c r="J80" i="66" s="1"/>
  <c r="G82" i="66"/>
  <c r="I86" i="66"/>
  <c r="J86" i="66" s="1"/>
  <c r="G88" i="66"/>
  <c r="I92" i="66"/>
  <c r="J92" i="66" s="1"/>
  <c r="G94" i="66"/>
  <c r="I98" i="66"/>
  <c r="J98" i="66" s="1"/>
  <c r="G100" i="66"/>
  <c r="I104" i="66"/>
  <c r="G106" i="66"/>
  <c r="G107" i="66"/>
  <c r="I85" i="66"/>
  <c r="J85" i="66" s="1"/>
  <c r="I97" i="66"/>
  <c r="J97" i="66" s="1"/>
  <c r="G65" i="66"/>
  <c r="G71" i="66"/>
  <c r="G77" i="66"/>
  <c r="G83" i="66"/>
  <c r="G89" i="66"/>
  <c r="G95" i="66"/>
  <c r="G101" i="66"/>
  <c r="I106" i="66"/>
  <c r="J106" i="66" s="1"/>
  <c r="I107" i="66"/>
  <c r="J107" i="66" s="1"/>
  <c r="I64" i="66"/>
  <c r="J64" i="66" s="1"/>
  <c r="G66" i="66"/>
  <c r="G72" i="66"/>
  <c r="I76" i="66"/>
  <c r="J76" i="66" s="1"/>
  <c r="G78" i="66"/>
  <c r="I82" i="66"/>
  <c r="J82" i="66" s="1"/>
  <c r="G84" i="66"/>
  <c r="I88" i="66"/>
  <c r="J88" i="66" s="1"/>
  <c r="G90" i="66"/>
  <c r="I94" i="66"/>
  <c r="J94" i="66" s="1"/>
  <c r="G96" i="66"/>
  <c r="I100" i="66"/>
  <c r="J100" i="66" s="1"/>
  <c r="G102" i="66"/>
  <c r="I79" i="66"/>
  <c r="J79" i="66" s="1"/>
  <c r="G67" i="66"/>
  <c r="K69" i="66"/>
  <c r="G73" i="66"/>
  <c r="K75" i="66"/>
  <c r="I77" i="66"/>
  <c r="J77" i="66" s="1"/>
  <c r="G79" i="66"/>
  <c r="K81" i="66"/>
  <c r="G85" i="66"/>
  <c r="I89" i="66"/>
  <c r="J89" i="66" s="1"/>
  <c r="G91" i="66"/>
  <c r="K93" i="66"/>
  <c r="G97" i="66"/>
  <c r="K99" i="66"/>
  <c r="G103" i="66"/>
  <c r="I91" i="66"/>
  <c r="J91" i="66" s="1"/>
  <c r="M93" i="66"/>
  <c r="G68" i="66"/>
  <c r="G74" i="66"/>
  <c r="G80" i="66"/>
  <c r="G86" i="66"/>
  <c r="G92" i="66"/>
  <c r="G98" i="66"/>
  <c r="E35" i="47"/>
  <c r="E43" i="47"/>
  <c r="L75" i="66" l="1"/>
  <c r="M81" i="66"/>
  <c r="L69" i="66"/>
  <c r="L100" i="66"/>
  <c r="M100" i="66"/>
  <c r="L99" i="66"/>
  <c r="L81" i="66"/>
  <c r="L87" i="66"/>
  <c r="M67" i="66"/>
  <c r="L67" i="66"/>
  <c r="K67" i="66"/>
  <c r="K105" i="66"/>
  <c r="L104" i="66"/>
  <c r="M69" i="66"/>
  <c r="M99" i="66"/>
  <c r="M87" i="66"/>
  <c r="K87" i="66"/>
  <c r="M75" i="66"/>
  <c r="M105" i="66"/>
  <c r="M68" i="66"/>
  <c r="L68" i="66"/>
  <c r="K68" i="66"/>
  <c r="M91" i="66"/>
  <c r="L91" i="66"/>
  <c r="K91" i="66"/>
  <c r="M66" i="66"/>
  <c r="L66" i="66"/>
  <c r="K66" i="66"/>
  <c r="M89" i="66"/>
  <c r="K89" i="66"/>
  <c r="L89" i="66"/>
  <c r="L106" i="66"/>
  <c r="K106" i="66"/>
  <c r="M106" i="66"/>
  <c r="K88" i="66"/>
  <c r="L88" i="66"/>
  <c r="M88" i="66"/>
  <c r="K70" i="66"/>
  <c r="L70" i="66"/>
  <c r="M70" i="66"/>
  <c r="S128" i="66"/>
  <c r="M92" i="66"/>
  <c r="L92" i="66"/>
  <c r="K92" i="66"/>
  <c r="M86" i="66"/>
  <c r="L86" i="66"/>
  <c r="K86" i="66"/>
  <c r="M102" i="66"/>
  <c r="L102" i="66"/>
  <c r="K102" i="66"/>
  <c r="M84" i="66"/>
  <c r="L84" i="66"/>
  <c r="K84" i="66"/>
  <c r="M83" i="66"/>
  <c r="K83" i="66"/>
  <c r="L83" i="66"/>
  <c r="M80" i="66"/>
  <c r="L80" i="66"/>
  <c r="K80" i="66"/>
  <c r="M73" i="66"/>
  <c r="L73" i="66"/>
  <c r="K73" i="66"/>
  <c r="K77" i="66"/>
  <c r="M77" i="66"/>
  <c r="L77" i="66"/>
  <c r="K100" i="66"/>
  <c r="K82" i="66"/>
  <c r="L82" i="66"/>
  <c r="M82" i="66"/>
  <c r="K64" i="66"/>
  <c r="L64" i="66"/>
  <c r="G108" i="66"/>
  <c r="M64" i="66"/>
  <c r="M103" i="66"/>
  <c r="L103" i="66"/>
  <c r="K103" i="66"/>
  <c r="M74" i="66"/>
  <c r="L74" i="66"/>
  <c r="K74" i="66"/>
  <c r="M85" i="66"/>
  <c r="L85" i="66"/>
  <c r="K85" i="66"/>
  <c r="M96" i="66"/>
  <c r="L96" i="66"/>
  <c r="K96" i="66"/>
  <c r="M78" i="66"/>
  <c r="L78" i="66"/>
  <c r="K78" i="66"/>
  <c r="K71" i="66"/>
  <c r="M71" i="66"/>
  <c r="L71" i="66"/>
  <c r="M97" i="66"/>
  <c r="L97" i="66"/>
  <c r="K97" i="66"/>
  <c r="M101" i="66"/>
  <c r="K101" i="66"/>
  <c r="L101" i="66"/>
  <c r="M65" i="66"/>
  <c r="K65" i="66"/>
  <c r="L65" i="66"/>
  <c r="L131" i="66"/>
  <c r="W128" i="66" s="1"/>
  <c r="K131" i="66"/>
  <c r="K94" i="66"/>
  <c r="L94" i="66"/>
  <c r="M94" i="66"/>
  <c r="K76" i="66"/>
  <c r="L76" i="66"/>
  <c r="M76" i="66"/>
  <c r="J104" i="66"/>
  <c r="M104" i="66" s="1"/>
  <c r="M98" i="66"/>
  <c r="L98" i="66"/>
  <c r="K98" i="66"/>
  <c r="M79" i="66"/>
  <c r="L79" i="66"/>
  <c r="K79" i="66"/>
  <c r="M90" i="66"/>
  <c r="L90" i="66"/>
  <c r="K90" i="66"/>
  <c r="M72" i="66"/>
  <c r="L72" i="66"/>
  <c r="K72" i="66"/>
  <c r="K95" i="66"/>
  <c r="M95" i="66"/>
  <c r="L95" i="66"/>
  <c r="L107" i="66"/>
  <c r="K107" i="66"/>
  <c r="M107" i="66"/>
  <c r="G17" i="63"/>
  <c r="F17" i="63"/>
  <c r="E17" i="63"/>
  <c r="G16" i="63"/>
  <c r="F16" i="63"/>
  <c r="E16" i="63"/>
  <c r="G15" i="63"/>
  <c r="F15" i="63"/>
  <c r="E15" i="63"/>
  <c r="G14" i="63"/>
  <c r="F14" i="63"/>
  <c r="E14" i="63"/>
  <c r="G13" i="63"/>
  <c r="F13" i="63"/>
  <c r="E13" i="63"/>
  <c r="L108" i="66" l="1"/>
  <c r="D6" i="68" s="1"/>
  <c r="V128" i="66"/>
  <c r="U128" i="66"/>
  <c r="M108" i="66"/>
  <c r="E6" i="68" s="1"/>
  <c r="K108" i="66"/>
  <c r="C6" i="68" s="1"/>
  <c r="R36" i="19"/>
  <c r="S42" i="19"/>
  <c r="AA19" i="55" l="1"/>
  <c r="Z19" i="55"/>
  <c r="Y19" i="55"/>
  <c r="X19" i="55"/>
  <c r="W19" i="55"/>
  <c r="V19" i="55"/>
  <c r="U19" i="55"/>
  <c r="S19" i="55"/>
  <c r="R19" i="55"/>
  <c r="Q19" i="55"/>
  <c r="P19" i="55"/>
  <c r="O19" i="55"/>
  <c r="N19" i="55"/>
  <c r="M19" i="55"/>
  <c r="L19" i="55"/>
  <c r="K19" i="55"/>
  <c r="J19" i="55"/>
  <c r="I19" i="55"/>
  <c r="H19" i="55"/>
  <c r="AA17" i="55"/>
  <c r="Z17" i="55"/>
  <c r="Y17" i="55"/>
  <c r="X17" i="55"/>
  <c r="W17" i="55"/>
  <c r="V17" i="55"/>
  <c r="U17" i="55"/>
  <c r="S17" i="55"/>
  <c r="R17" i="55"/>
  <c r="Q17" i="55"/>
  <c r="P17" i="55"/>
  <c r="O17" i="55"/>
  <c r="N17" i="55"/>
  <c r="M17" i="55"/>
  <c r="K17" i="55"/>
  <c r="J17" i="55"/>
  <c r="I17" i="55"/>
  <c r="H17" i="55"/>
  <c r="AB16" i="55"/>
  <c r="AB17" i="55" s="1"/>
  <c r="AA15" i="55"/>
  <c r="Z15" i="55"/>
  <c r="Y15" i="55"/>
  <c r="X15" i="55"/>
  <c r="W15" i="55"/>
  <c r="V15" i="55"/>
  <c r="U15" i="55"/>
  <c r="S15" i="55"/>
  <c r="R15" i="55"/>
  <c r="Q15" i="55"/>
  <c r="P15" i="55"/>
  <c r="O15" i="55"/>
  <c r="N15" i="55"/>
  <c r="M15" i="55"/>
  <c r="K15" i="55"/>
  <c r="J15" i="55"/>
  <c r="I15" i="55"/>
  <c r="H15" i="55"/>
  <c r="AB13" i="55"/>
  <c r="AB15" i="55" s="1"/>
  <c r="AA12" i="55"/>
  <c r="Z12" i="55"/>
  <c r="Y12" i="55"/>
  <c r="X12" i="55"/>
  <c r="W12" i="55"/>
  <c r="V12" i="55"/>
  <c r="U12" i="55"/>
  <c r="S12" i="55"/>
  <c r="R12" i="55"/>
  <c r="Q12" i="55"/>
  <c r="P12" i="55"/>
  <c r="O12" i="55"/>
  <c r="N12" i="55"/>
  <c r="M12" i="55"/>
  <c r="K12" i="55"/>
  <c r="J12" i="55"/>
  <c r="I12" i="55"/>
  <c r="H12" i="55"/>
  <c r="AB11" i="55"/>
  <c r="AB12" i="55" s="1"/>
  <c r="AB20" i="55" s="1"/>
  <c r="AB21" i="55" s="1"/>
  <c r="I21" i="54"/>
  <c r="I19" i="54"/>
  <c r="I17" i="54"/>
  <c r="N33" i="51"/>
  <c r="N34" i="51" s="1"/>
  <c r="M33" i="51"/>
  <c r="M34" i="51" s="1"/>
  <c r="L32" i="51"/>
  <c r="L33" i="51" s="1"/>
  <c r="L34" i="51" s="1"/>
  <c r="K32" i="51"/>
  <c r="K33" i="51" s="1"/>
  <c r="K34" i="51" s="1"/>
  <c r="J32" i="51"/>
  <c r="J33" i="51" s="1"/>
  <c r="I33" i="51"/>
  <c r="O31" i="51"/>
  <c r="O30" i="51"/>
  <c r="O28" i="51"/>
  <c r="O27" i="51"/>
  <c r="J15" i="51"/>
  <c r="J16" i="51" s="1"/>
  <c r="J34" i="51" s="1"/>
  <c r="I15" i="51"/>
  <c r="I16" i="51" s="1"/>
  <c r="I34" i="51" s="1"/>
  <c r="H15" i="51"/>
  <c r="H16" i="51" s="1"/>
  <c r="H34" i="51" s="1"/>
  <c r="O14" i="51"/>
  <c r="O12" i="51"/>
  <c r="O11" i="51"/>
  <c r="O10" i="51"/>
  <c r="O9" i="51"/>
  <c r="R20" i="55" l="1"/>
  <c r="R21" i="55" s="1"/>
  <c r="Z20" i="55"/>
  <c r="Z21" i="55" s="1"/>
  <c r="K20" i="55"/>
  <c r="K21" i="55" s="1"/>
  <c r="I22" i="54"/>
  <c r="Q20" i="55"/>
  <c r="Q21" i="55" s="1"/>
  <c r="L20" i="55"/>
  <c r="L21" i="55" s="1"/>
  <c r="Y20" i="55"/>
  <c r="Y21" i="55" s="1"/>
  <c r="O15" i="51"/>
  <c r="O16" i="51" s="1"/>
  <c r="O32" i="51"/>
  <c r="O33" i="51" s="1"/>
  <c r="M20" i="55"/>
  <c r="M21" i="55" s="1"/>
  <c r="S20" i="55"/>
  <c r="S21" i="55" s="1"/>
  <c r="AA20" i="55"/>
  <c r="AA21" i="55" s="1"/>
  <c r="H20" i="55"/>
  <c r="H21" i="55" s="1"/>
  <c r="N20" i="55"/>
  <c r="N21" i="55" s="1"/>
  <c r="U20" i="55"/>
  <c r="U21" i="55" s="1"/>
  <c r="I20" i="55"/>
  <c r="I21" i="55" s="1"/>
  <c r="O20" i="55"/>
  <c r="O21" i="55" s="1"/>
  <c r="V20" i="55"/>
  <c r="V21" i="55" s="1"/>
  <c r="W20" i="55"/>
  <c r="W21" i="55" s="1"/>
  <c r="J20" i="55"/>
  <c r="J21" i="55" s="1"/>
  <c r="P20" i="55"/>
  <c r="P21" i="55" s="1"/>
  <c r="X20" i="55"/>
  <c r="X21" i="55" s="1"/>
  <c r="O34" i="51" l="1"/>
  <c r="N35" i="51" s="1"/>
  <c r="E40" i="47"/>
  <c r="E41" i="47" s="1"/>
  <c r="E32" i="47"/>
  <c r="E31" i="47"/>
  <c r="E30" i="47"/>
  <c r="E28" i="47"/>
  <c r="E27" i="47"/>
  <c r="C27" i="47"/>
  <c r="C26" i="47"/>
  <c r="E25" i="47"/>
  <c r="C25" i="47"/>
  <c r="E24" i="47"/>
  <c r="C24" i="47"/>
  <c r="E20" i="47"/>
  <c r="E26" i="47" s="1"/>
  <c r="L35" i="51" l="1"/>
  <c r="I35" i="51"/>
  <c r="H35" i="51"/>
  <c r="O35" i="51" s="1"/>
  <c r="K35" i="51"/>
  <c r="J35" i="51"/>
  <c r="M35" i="51"/>
  <c r="E29" i="47"/>
  <c r="E33" i="47" s="1"/>
  <c r="E34" i="47" s="1"/>
  <c r="E36" i="47" l="1"/>
  <c r="E42" i="47"/>
  <c r="E44" i="47" s="1"/>
  <c r="U35" i="19" l="1"/>
  <c r="U31" i="19"/>
  <c r="U27" i="19"/>
  <c r="U38" i="19"/>
  <c r="U39" i="19"/>
  <c r="U40" i="19"/>
  <c r="U41" i="19"/>
  <c r="U37" i="19"/>
  <c r="G42" i="19"/>
  <c r="H42" i="19"/>
  <c r="H43" i="19" s="1"/>
  <c r="H44" i="19" s="1"/>
  <c r="I42" i="19"/>
  <c r="I43" i="19" s="1"/>
  <c r="I44" i="19" s="1"/>
  <c r="J42" i="19"/>
  <c r="K42" i="19"/>
  <c r="L42" i="19"/>
  <c r="M42" i="19"/>
  <c r="N42" i="19"/>
  <c r="N43" i="19" s="1"/>
  <c r="N44" i="19" s="1"/>
  <c r="O42" i="19"/>
  <c r="P42" i="19"/>
  <c r="Q42" i="19"/>
  <c r="R42" i="19"/>
  <c r="T42" i="19"/>
  <c r="F42" i="19"/>
  <c r="F36" i="19"/>
  <c r="G36" i="19"/>
  <c r="G43" i="19" s="1"/>
  <c r="G44" i="19" s="1"/>
  <c r="H36" i="19"/>
  <c r="I36" i="19"/>
  <c r="J36" i="19"/>
  <c r="K36" i="19"/>
  <c r="K43" i="19" s="1"/>
  <c r="K44" i="19" s="1"/>
  <c r="L36" i="19"/>
  <c r="L43" i="19" s="1"/>
  <c r="L44" i="19" s="1"/>
  <c r="M36" i="19"/>
  <c r="N36" i="19"/>
  <c r="O36" i="19"/>
  <c r="P36" i="19"/>
  <c r="Q36" i="19"/>
  <c r="R43" i="19"/>
  <c r="R44" i="19" s="1"/>
  <c r="S36" i="19"/>
  <c r="S43" i="19" s="1"/>
  <c r="S44" i="19" s="1"/>
  <c r="T36" i="19"/>
  <c r="E22" i="19"/>
  <c r="E16" i="19"/>
  <c r="E23" i="19" s="1"/>
  <c r="E44" i="19" s="1"/>
  <c r="G23" i="23"/>
  <c r="F23" i="23"/>
  <c r="U36" i="19" l="1"/>
  <c r="T43" i="19"/>
  <c r="T44" i="19" s="1"/>
  <c r="P43" i="19"/>
  <c r="P44" i="19" s="1"/>
  <c r="J43" i="19"/>
  <c r="J44" i="19" s="1"/>
  <c r="O43" i="19"/>
  <c r="O44" i="19" s="1"/>
  <c r="U42" i="19"/>
  <c r="M43" i="19"/>
  <c r="M44" i="19" s="1"/>
  <c r="F43" i="19"/>
  <c r="Q43" i="19"/>
  <c r="Q44" i="19" s="1"/>
  <c r="U43" i="19" l="1"/>
  <c r="F44" i="19"/>
  <c r="U44" i="19" s="1"/>
</calcChain>
</file>

<file path=xl/sharedStrings.xml><?xml version="1.0" encoding="utf-8"?>
<sst xmlns="http://schemas.openxmlformats.org/spreadsheetml/2006/main" count="2926" uniqueCount="1284">
  <si>
    <t>－</t>
    <phoneticPr fontId="12"/>
  </si>
  <si>
    <t>休炉</t>
  </si>
  <si>
    <t>例</t>
    <rPh sb="0" eb="1">
      <t>レイ</t>
    </rPh>
    <phoneticPr fontId="12"/>
  </si>
  <si>
    <t>（Excel版）(1)</t>
    <rPh sb="6" eb="7">
      <t>バン</t>
    </rPh>
    <phoneticPr fontId="48"/>
  </si>
  <si>
    <t>NO.</t>
    <phoneticPr fontId="12"/>
  </si>
  <si>
    <t>様式NO.</t>
    <rPh sb="0" eb="2">
      <t>ヨウシキ</t>
    </rPh>
    <phoneticPr fontId="12"/>
  </si>
  <si>
    <t>名称</t>
    <rPh sb="0" eb="2">
      <t>メイショウ</t>
    </rPh>
    <phoneticPr fontId="12"/>
  </si>
  <si>
    <t>フォーム</t>
    <phoneticPr fontId="12"/>
  </si>
  <si>
    <t>WORD</t>
    <phoneticPr fontId="12"/>
  </si>
  <si>
    <t>EXCEL</t>
    <phoneticPr fontId="12"/>
  </si>
  <si>
    <t>様式第1号</t>
    <phoneticPr fontId="12"/>
  </si>
  <si>
    <t>入札説明書等に関する質問書</t>
    <phoneticPr fontId="12"/>
  </si>
  <si>
    <t>△</t>
    <phoneticPr fontId="12"/>
  </si>
  <si>
    <t>○</t>
    <phoneticPr fontId="12"/>
  </si>
  <si>
    <t>様式第2号-1</t>
    <phoneticPr fontId="12"/>
  </si>
  <si>
    <t>○</t>
    <phoneticPr fontId="12"/>
  </si>
  <si>
    <t>様式第2号-2</t>
    <phoneticPr fontId="12"/>
  </si>
  <si>
    <t>現地見学会に係る誓約書</t>
    <phoneticPr fontId="12"/>
  </si>
  <si>
    <t>様式第3号</t>
    <phoneticPr fontId="12"/>
  </si>
  <si>
    <t>参加表明書</t>
    <phoneticPr fontId="12"/>
  </si>
  <si>
    <t>様式第4号</t>
  </si>
  <si>
    <t>構成員及び協力企業一覧表</t>
    <phoneticPr fontId="12"/>
  </si>
  <si>
    <t>様式第5号</t>
  </si>
  <si>
    <t>予定する建設事業者の構成</t>
    <phoneticPr fontId="12"/>
  </si>
  <si>
    <t>様式第6号</t>
  </si>
  <si>
    <t>様式第7号</t>
  </si>
  <si>
    <t>委任状（代表企業）</t>
    <phoneticPr fontId="12"/>
  </si>
  <si>
    <t>様式第8号</t>
  </si>
  <si>
    <t>委任状（代理人）</t>
    <phoneticPr fontId="12"/>
  </si>
  <si>
    <t>様式第9号</t>
  </si>
  <si>
    <t>各業務を担当する者の要件を証明する書類　　※表紙</t>
    <phoneticPr fontId="12"/>
  </si>
  <si>
    <t>様式第9号-1</t>
    <phoneticPr fontId="12"/>
  </si>
  <si>
    <t>様式第9号-2</t>
  </si>
  <si>
    <t>様式第9号-3</t>
  </si>
  <si>
    <t>様式第9号-4</t>
  </si>
  <si>
    <t>様式第10号</t>
  </si>
  <si>
    <t>入札辞退届</t>
    <phoneticPr fontId="12"/>
  </si>
  <si>
    <t>様式第11号-1</t>
    <phoneticPr fontId="12"/>
  </si>
  <si>
    <t>様式第11号-2</t>
  </si>
  <si>
    <t>対面的対話における確認事項</t>
    <phoneticPr fontId="12"/>
  </si>
  <si>
    <t>様式第12号</t>
    <phoneticPr fontId="12"/>
  </si>
  <si>
    <t>入札提案書類提出届</t>
    <phoneticPr fontId="12"/>
  </si>
  <si>
    <t>様式第13号</t>
  </si>
  <si>
    <t>様式第13号-1</t>
    <phoneticPr fontId="12"/>
  </si>
  <si>
    <t>△</t>
    <phoneticPr fontId="12"/>
  </si>
  <si>
    <t>様式第14号</t>
  </si>
  <si>
    <t>様式第14号（別紙1）</t>
    <rPh sb="7" eb="9">
      <t>ベッシ</t>
    </rPh>
    <phoneticPr fontId="12"/>
  </si>
  <si>
    <t>様式第14号（別紙2）</t>
    <rPh sb="7" eb="9">
      <t>ベッシ</t>
    </rPh>
    <phoneticPr fontId="12"/>
  </si>
  <si>
    <t>様式第14号（別紙3）</t>
    <rPh sb="7" eb="9">
      <t>ベッシ</t>
    </rPh>
    <phoneticPr fontId="12"/>
  </si>
  <si>
    <t>※ フォームの△は説明書きがあることを示す。○は様式自体を示す。</t>
    <rPh sb="9" eb="11">
      <t>セツメイ</t>
    </rPh>
    <rPh sb="11" eb="12">
      <t>ガ</t>
    </rPh>
    <rPh sb="19" eb="20">
      <t>シメ</t>
    </rPh>
    <rPh sb="24" eb="26">
      <t>ヨウシキ</t>
    </rPh>
    <rPh sb="26" eb="28">
      <t>ジタイ</t>
    </rPh>
    <rPh sb="29" eb="30">
      <t>シメ</t>
    </rPh>
    <phoneticPr fontId="12"/>
  </si>
  <si>
    <t>様式第1号</t>
    <rPh sb="0" eb="2">
      <t>ヨウシキ</t>
    </rPh>
    <rPh sb="2" eb="3">
      <t>ダイ</t>
    </rPh>
    <rPh sb="4" eb="5">
      <t>ゴウ</t>
    </rPh>
    <phoneticPr fontId="12"/>
  </si>
  <si>
    <t>入札説明書等に関する質問書</t>
    <rPh sb="0" eb="2">
      <t>ニュウサツ</t>
    </rPh>
    <rPh sb="2" eb="5">
      <t>セツメイショ</t>
    </rPh>
    <rPh sb="5" eb="6">
      <t>ナド</t>
    </rPh>
    <rPh sb="7" eb="8">
      <t>カン</t>
    </rPh>
    <rPh sb="10" eb="12">
      <t>シツモン</t>
    </rPh>
    <rPh sb="12" eb="13">
      <t>ショ</t>
    </rPh>
    <phoneticPr fontId="12"/>
  </si>
  <si>
    <t>平成　　年　　月　　日</t>
    <rPh sb="0" eb="1">
      <t>タイラ</t>
    </rPh>
    <rPh sb="1" eb="2">
      <t>シゲル</t>
    </rPh>
    <rPh sb="4" eb="5">
      <t>ネン</t>
    </rPh>
    <rPh sb="7" eb="8">
      <t>ガツ</t>
    </rPh>
    <rPh sb="10" eb="11">
      <t>ニチ</t>
    </rPh>
    <phoneticPr fontId="12"/>
  </si>
  <si>
    <t>質問者</t>
    <rPh sb="0" eb="3">
      <t>シツモンシャ</t>
    </rPh>
    <phoneticPr fontId="12"/>
  </si>
  <si>
    <t>会社名</t>
    <rPh sb="0" eb="2">
      <t>カイシャ</t>
    </rPh>
    <rPh sb="2" eb="3">
      <t>メイ</t>
    </rPh>
    <phoneticPr fontId="12"/>
  </si>
  <si>
    <t>所在地</t>
    <rPh sb="0" eb="3">
      <t>ショザイチ</t>
    </rPh>
    <phoneticPr fontId="12"/>
  </si>
  <si>
    <t>担当者</t>
    <rPh sb="0" eb="3">
      <t>タントウシャ</t>
    </rPh>
    <phoneticPr fontId="12"/>
  </si>
  <si>
    <t>氏名</t>
    <rPh sb="0" eb="2">
      <t>シメイ</t>
    </rPh>
    <phoneticPr fontId="12"/>
  </si>
  <si>
    <t>所属</t>
    <rPh sb="0" eb="2">
      <t>ショゾク</t>
    </rPh>
    <phoneticPr fontId="12"/>
  </si>
  <si>
    <t>電話</t>
    <rPh sb="0" eb="2">
      <t>デンワ</t>
    </rPh>
    <phoneticPr fontId="12"/>
  </si>
  <si>
    <t>電子メール</t>
    <rPh sb="0" eb="2">
      <t>デンシ</t>
    </rPh>
    <phoneticPr fontId="12"/>
  </si>
  <si>
    <t>入札説明書に対する質問</t>
    <phoneticPr fontId="12"/>
  </si>
  <si>
    <t>No.</t>
    <phoneticPr fontId="12"/>
  </si>
  <si>
    <t>頁</t>
    <rPh sb="0" eb="1">
      <t>ページ</t>
    </rPh>
    <phoneticPr fontId="12"/>
  </si>
  <si>
    <t>大項目</t>
    <rPh sb="0" eb="3">
      <t>ダイコウモク</t>
    </rPh>
    <phoneticPr fontId="12"/>
  </si>
  <si>
    <t>中項目</t>
    <rPh sb="0" eb="1">
      <t>チュウ</t>
    </rPh>
    <rPh sb="1" eb="3">
      <t>コウモク</t>
    </rPh>
    <phoneticPr fontId="12"/>
  </si>
  <si>
    <t>小項目</t>
    <rPh sb="0" eb="3">
      <t>ショウコウモク</t>
    </rPh>
    <phoneticPr fontId="12"/>
  </si>
  <si>
    <t>項目名</t>
    <rPh sb="0" eb="2">
      <t>コウモク</t>
    </rPh>
    <rPh sb="2" eb="3">
      <t>メイ</t>
    </rPh>
    <phoneticPr fontId="12"/>
  </si>
  <si>
    <t>質問の内容</t>
    <rPh sb="0" eb="2">
      <t>シツモン</t>
    </rPh>
    <rPh sb="3" eb="5">
      <t>ナイヨウ</t>
    </rPh>
    <phoneticPr fontId="12"/>
  </si>
  <si>
    <t>第2章</t>
    <rPh sb="0" eb="1">
      <t>ダイ</t>
    </rPh>
    <rPh sb="2" eb="3">
      <t>ショウ</t>
    </rPh>
    <phoneticPr fontId="12"/>
  </si>
  <si>
    <t>8</t>
    <phoneticPr fontId="12"/>
  </si>
  <si>
    <t>(2)</t>
    <phoneticPr fontId="12"/>
  </si>
  <si>
    <t>要求水準書に対する質問</t>
    <rPh sb="0" eb="2">
      <t>ヨウキュウ</t>
    </rPh>
    <rPh sb="2" eb="4">
      <t>スイジュン</t>
    </rPh>
    <rPh sb="4" eb="5">
      <t>ショ</t>
    </rPh>
    <rPh sb="6" eb="7">
      <t>タイ</t>
    </rPh>
    <rPh sb="9" eb="11">
      <t>シツモン</t>
    </rPh>
    <phoneticPr fontId="12"/>
  </si>
  <si>
    <t>落札者決定基準に対する質問</t>
    <phoneticPr fontId="12"/>
  </si>
  <si>
    <t>No.</t>
    <phoneticPr fontId="12"/>
  </si>
  <si>
    <t>様式集に対する質問</t>
    <phoneticPr fontId="12"/>
  </si>
  <si>
    <t>様式</t>
    <rPh sb="0" eb="2">
      <t>ヨウシキ</t>
    </rPh>
    <phoneticPr fontId="12"/>
  </si>
  <si>
    <t>1</t>
    <phoneticPr fontId="12"/>
  </si>
  <si>
    <t>条</t>
    <rPh sb="0" eb="1">
      <t>ジョウ</t>
    </rPh>
    <phoneticPr fontId="12"/>
  </si>
  <si>
    <t>項</t>
    <rPh sb="0" eb="1">
      <t>コウ</t>
    </rPh>
    <phoneticPr fontId="12"/>
  </si>
  <si>
    <t>号</t>
    <rPh sb="0" eb="1">
      <t>ゴウ</t>
    </rPh>
    <phoneticPr fontId="12"/>
  </si>
  <si>
    <t>目的</t>
    <rPh sb="0" eb="2">
      <t>モクテキ</t>
    </rPh>
    <phoneticPr fontId="12"/>
  </si>
  <si>
    <t>目的等</t>
    <rPh sb="0" eb="2">
      <t>モクテキ</t>
    </rPh>
    <rPh sb="2" eb="3">
      <t>トウ</t>
    </rPh>
    <phoneticPr fontId="12"/>
  </si>
  <si>
    <t>2</t>
    <phoneticPr fontId="12"/>
  </si>
  <si>
    <t>総則</t>
    <rPh sb="0" eb="2">
      <t>ソウソク</t>
    </rPh>
    <phoneticPr fontId="12"/>
  </si>
  <si>
    <t>※1</t>
    <phoneticPr fontId="12"/>
  </si>
  <si>
    <t>質問は、本様式１行につき１問とし、簡潔にまとめて記載すること。</t>
    <phoneticPr fontId="12"/>
  </si>
  <si>
    <t>※2</t>
    <phoneticPr fontId="12"/>
  </si>
  <si>
    <t>質問数に応じて行数を増やし、「Ｎｏ」の欄に通し番号を記入すること。</t>
    <phoneticPr fontId="12"/>
  </si>
  <si>
    <t>※3</t>
    <phoneticPr fontId="12"/>
  </si>
  <si>
    <t>項目の数字入力は半角を使用すること。</t>
    <phoneticPr fontId="12"/>
  </si>
  <si>
    <t>※4</t>
    <phoneticPr fontId="12"/>
  </si>
  <si>
    <t>様式第11号-2</t>
    <rPh sb="0" eb="2">
      <t>ヨウシキ</t>
    </rPh>
    <rPh sb="2" eb="3">
      <t>ダイ</t>
    </rPh>
    <rPh sb="5" eb="6">
      <t>ゴウ</t>
    </rPh>
    <phoneticPr fontId="12"/>
  </si>
  <si>
    <t>対面的対話における確認事項</t>
    <rPh sb="0" eb="3">
      <t>タイメンテキ</t>
    </rPh>
    <rPh sb="3" eb="5">
      <t>タイワ</t>
    </rPh>
    <rPh sb="9" eb="11">
      <t>カクニン</t>
    </rPh>
    <rPh sb="11" eb="13">
      <t>ジコウ</t>
    </rPh>
    <phoneticPr fontId="12"/>
  </si>
  <si>
    <t>代表企業</t>
    <rPh sb="0" eb="2">
      <t>ダイヒョウ</t>
    </rPh>
    <rPh sb="2" eb="4">
      <t>キギョウ</t>
    </rPh>
    <phoneticPr fontId="12"/>
  </si>
  <si>
    <t>FAX</t>
    <phoneticPr fontId="12"/>
  </si>
  <si>
    <t>電子メール</t>
  </si>
  <si>
    <t>１．対面的対話における確認事項</t>
    <rPh sb="2" eb="5">
      <t>タイメンテキ</t>
    </rPh>
    <rPh sb="5" eb="7">
      <t>タイワ</t>
    </rPh>
    <rPh sb="11" eb="13">
      <t>カクニン</t>
    </rPh>
    <rPh sb="13" eb="15">
      <t>ジコウ</t>
    </rPh>
    <phoneticPr fontId="12"/>
  </si>
  <si>
    <t>書類名</t>
    <rPh sb="0" eb="2">
      <t>ショルイ</t>
    </rPh>
    <rPh sb="2" eb="3">
      <t>メイ</t>
    </rPh>
    <phoneticPr fontId="12"/>
  </si>
  <si>
    <t>質問内容</t>
    <rPh sb="0" eb="2">
      <t>シツモン</t>
    </rPh>
    <rPh sb="2" eb="4">
      <t>ナイヨウ</t>
    </rPh>
    <phoneticPr fontId="12"/>
  </si>
  <si>
    <t>※1</t>
    <phoneticPr fontId="12"/>
  </si>
  <si>
    <t>確認事項は、本様式１行につき１問とし、簡潔にまとめて記載すること。</t>
    <rPh sb="0" eb="2">
      <t>カクニン</t>
    </rPh>
    <rPh sb="2" eb="4">
      <t>ジコウ</t>
    </rPh>
    <phoneticPr fontId="12"/>
  </si>
  <si>
    <t>※2</t>
    <phoneticPr fontId="12"/>
  </si>
  <si>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12"/>
  </si>
  <si>
    <t>※3</t>
    <phoneticPr fontId="12"/>
  </si>
  <si>
    <t>項目の数字入力は半角を使用すること。</t>
    <phoneticPr fontId="12"/>
  </si>
  <si>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</si>
  <si>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12"/>
  </si>
  <si>
    <t>様式第13号-1</t>
    <rPh sb="0" eb="2">
      <t>ヨウシキ</t>
    </rPh>
    <rPh sb="2" eb="3">
      <t>ダイ</t>
    </rPh>
    <rPh sb="5" eb="6">
      <t>ゴウ</t>
    </rPh>
    <phoneticPr fontId="12"/>
  </si>
  <si>
    <t>3.</t>
  </si>
  <si>
    <t>機械設備工事</t>
  </si>
  <si>
    <t>4.</t>
  </si>
  <si>
    <t>5.</t>
  </si>
  <si>
    <t>6.</t>
  </si>
  <si>
    <t>7.</t>
  </si>
  <si>
    <t>8.</t>
  </si>
  <si>
    <t>※2</t>
  </si>
  <si>
    <t>※3</t>
  </si>
  <si>
    <t>受付グループ名：</t>
    <rPh sb="0" eb="2">
      <t>ウケツケ</t>
    </rPh>
    <rPh sb="6" eb="7">
      <t>メイ</t>
    </rPh>
    <phoneticPr fontId="12"/>
  </si>
  <si>
    <t>※4</t>
    <phoneticPr fontId="12"/>
  </si>
  <si>
    <t>合計</t>
    <rPh sb="0" eb="1">
      <t>ゴウ</t>
    </rPh>
    <rPh sb="1" eb="2">
      <t>ケイ</t>
    </rPh>
    <phoneticPr fontId="12"/>
  </si>
  <si>
    <t>※5</t>
  </si>
  <si>
    <t>※6</t>
  </si>
  <si>
    <t>小　計</t>
  </si>
  <si>
    <t>その他</t>
  </si>
  <si>
    <t>総　計</t>
  </si>
  <si>
    <t>基準値</t>
  </si>
  <si>
    <t>判定方法</t>
  </si>
  <si>
    <t>ばいじん</t>
  </si>
  <si>
    <t>ppm</t>
  </si>
  <si>
    <t>一酸化炭素</t>
  </si>
  <si>
    <t>ダイオキシン類</t>
  </si>
  <si>
    <t>地域貢献の内容</t>
    <rPh sb="0" eb="2">
      <t>チイキ</t>
    </rPh>
    <rPh sb="2" eb="4">
      <t>コウケン</t>
    </rPh>
    <rPh sb="5" eb="7">
      <t>ナイヨウ</t>
    </rPh>
    <phoneticPr fontId="12"/>
  </si>
  <si>
    <t>合　計</t>
    <rPh sb="0" eb="1">
      <t>ゴウ</t>
    </rPh>
    <rPh sb="2" eb="3">
      <t>ケイ</t>
    </rPh>
    <phoneticPr fontId="12"/>
  </si>
  <si>
    <t>①地元企業への工事発注</t>
    <rPh sb="1" eb="3">
      <t>ジモト</t>
    </rPh>
    <rPh sb="3" eb="5">
      <t>キギョウ</t>
    </rPh>
    <rPh sb="7" eb="9">
      <t>コウジ</t>
    </rPh>
    <rPh sb="9" eb="11">
      <t>ハッチュウ</t>
    </rPh>
    <phoneticPr fontId="12"/>
  </si>
  <si>
    <t>○○発注（千円/年）</t>
    <rPh sb="2" eb="4">
      <t>ハッチュウ</t>
    </rPh>
    <rPh sb="5" eb="7">
      <t>センエン</t>
    </rPh>
    <rPh sb="8" eb="9">
      <t>ネン</t>
    </rPh>
    <phoneticPr fontId="12"/>
  </si>
  <si>
    <t>職種（雇用形態）</t>
    <rPh sb="0" eb="2">
      <t>ショクシュ</t>
    </rPh>
    <rPh sb="3" eb="5">
      <t>コヨウ</t>
    </rPh>
    <rPh sb="5" eb="7">
      <t>ケイタイ</t>
    </rPh>
    <phoneticPr fontId="12"/>
  </si>
  <si>
    <t>SPCの出資構成</t>
    <rPh sb="4" eb="6">
      <t>シュッシ</t>
    </rPh>
    <rPh sb="6" eb="8">
      <t>コウセイ</t>
    </rPh>
    <phoneticPr fontId="12"/>
  </si>
  <si>
    <t>出資者</t>
    <rPh sb="0" eb="2">
      <t>シュッシ</t>
    </rPh>
    <rPh sb="2" eb="3">
      <t>シャ</t>
    </rPh>
    <phoneticPr fontId="12"/>
  </si>
  <si>
    <t>出資金額</t>
    <rPh sb="0" eb="2">
      <t>シュッシ</t>
    </rPh>
    <rPh sb="2" eb="4">
      <t>キンガク</t>
    </rPh>
    <phoneticPr fontId="12"/>
  </si>
  <si>
    <t>出資比率</t>
    <rPh sb="0" eb="2">
      <t>シュッシ</t>
    </rPh>
    <rPh sb="2" eb="4">
      <t>ヒリツ</t>
    </rPh>
    <phoneticPr fontId="73"/>
  </si>
  <si>
    <t>出資者名</t>
    <rPh sb="0" eb="2">
      <t>シュッシ</t>
    </rPh>
    <rPh sb="2" eb="3">
      <t>シャ</t>
    </rPh>
    <rPh sb="3" eb="4">
      <t>メイ</t>
    </rPh>
    <phoneticPr fontId="12"/>
  </si>
  <si>
    <t>役割</t>
    <rPh sb="0" eb="2">
      <t>ヤクワリ</t>
    </rPh>
    <phoneticPr fontId="12"/>
  </si>
  <si>
    <t>（単位：円）</t>
    <rPh sb="1" eb="3">
      <t>タンイ</t>
    </rPh>
    <rPh sb="4" eb="5">
      <t>エン</t>
    </rPh>
    <phoneticPr fontId="12"/>
  </si>
  <si>
    <t>（単位：％）</t>
    <rPh sb="1" eb="3">
      <t>タンイ</t>
    </rPh>
    <phoneticPr fontId="73"/>
  </si>
  <si>
    <t>［　　　　　　　　　　］を行う者</t>
    <rPh sb="13" eb="14">
      <t>オコナ</t>
    </rPh>
    <rPh sb="15" eb="16">
      <t>モノ</t>
    </rPh>
    <phoneticPr fontId="12"/>
  </si>
  <si>
    <t>構成員</t>
    <rPh sb="0" eb="3">
      <t>コウセイイン</t>
    </rPh>
    <phoneticPr fontId="12"/>
  </si>
  <si>
    <t>副本では、出資者名を記入しないこと。</t>
    <rPh sb="0" eb="2">
      <t>フクホン</t>
    </rPh>
    <rPh sb="5" eb="7">
      <t>シュッシ</t>
    </rPh>
    <rPh sb="7" eb="8">
      <t>シャ</t>
    </rPh>
    <rPh sb="8" eb="9">
      <t>メイ</t>
    </rPh>
    <rPh sb="10" eb="12">
      <t>キニュウ</t>
    </rPh>
    <phoneticPr fontId="12"/>
  </si>
  <si>
    <t>記入欄が足りない場合は、適宜追加すること。</t>
    <rPh sb="0" eb="2">
      <t>キニュウ</t>
    </rPh>
    <rPh sb="2" eb="3">
      <t>ラン</t>
    </rPh>
    <rPh sb="4" eb="5">
      <t>タ</t>
    </rPh>
    <rPh sb="8" eb="10">
      <t>バアイ</t>
    </rPh>
    <rPh sb="12" eb="14">
      <t>テキギ</t>
    </rPh>
    <rPh sb="14" eb="16">
      <t>ツイカ</t>
    </rPh>
    <phoneticPr fontId="12"/>
  </si>
  <si>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12"/>
  </si>
  <si>
    <t>保険名</t>
  </si>
  <si>
    <t>契約者</t>
  </si>
  <si>
    <t>被保険者</t>
  </si>
  <si>
    <t>保険期間</t>
  </si>
  <si>
    <t>保険概要</t>
  </si>
  <si>
    <t>１　運営事業者の設立当初</t>
    <rPh sb="2" eb="4">
      <t>ウンエイ</t>
    </rPh>
    <rPh sb="4" eb="7">
      <t>ジギョウシャ</t>
    </rPh>
    <rPh sb="8" eb="10">
      <t>セツリツ</t>
    </rPh>
    <rPh sb="10" eb="12">
      <t>トウショ</t>
    </rPh>
    <phoneticPr fontId="12"/>
  </si>
  <si>
    <t>※7</t>
  </si>
  <si>
    <t>（単位：千円）</t>
    <rPh sb="1" eb="3">
      <t>タンイ</t>
    </rPh>
    <rPh sb="4" eb="6">
      <t>センエン</t>
    </rPh>
    <phoneticPr fontId="10"/>
  </si>
  <si>
    <t>番号</t>
    <rPh sb="0" eb="2">
      <t>バンゴウ</t>
    </rPh>
    <phoneticPr fontId="10"/>
  </si>
  <si>
    <t>予備
有無</t>
    <rPh sb="0" eb="2">
      <t>ヨビ</t>
    </rPh>
    <rPh sb="3" eb="5">
      <t>ウム</t>
    </rPh>
    <phoneticPr fontId="10"/>
  </si>
  <si>
    <t>重要度</t>
    <rPh sb="0" eb="3">
      <t>ジュウヨウド</t>
    </rPh>
    <phoneticPr fontId="10"/>
  </si>
  <si>
    <t>保全方法</t>
    <rPh sb="0" eb="2">
      <t>ホゼン</t>
    </rPh>
    <rPh sb="2" eb="4">
      <t>ホウホウ</t>
    </rPh>
    <phoneticPr fontId="10"/>
  </si>
  <si>
    <t>管理</t>
    <rPh sb="0" eb="2">
      <t>カンリ</t>
    </rPh>
    <phoneticPr fontId="10"/>
  </si>
  <si>
    <t>目標耐用年数</t>
    <rPh sb="0" eb="2">
      <t>モクヒョウ</t>
    </rPh>
    <rPh sb="2" eb="4">
      <t>タイヨウ</t>
    </rPh>
    <rPh sb="4" eb="6">
      <t>ネンスウ</t>
    </rPh>
    <phoneticPr fontId="10"/>
  </si>
  <si>
    <t>整備スケジュール</t>
    <rPh sb="0" eb="2">
      <t>セイビ</t>
    </rPh>
    <phoneticPr fontId="10"/>
  </si>
  <si>
    <t>診断項目</t>
    <rPh sb="0" eb="2">
      <t>シンダン</t>
    </rPh>
    <rPh sb="2" eb="4">
      <t>コウモク</t>
    </rPh>
    <phoneticPr fontId="10"/>
  </si>
  <si>
    <t>評価方法</t>
    <rPh sb="0" eb="2">
      <t>ヒョウカ</t>
    </rPh>
    <rPh sb="2" eb="4">
      <t>ホウホウ</t>
    </rPh>
    <phoneticPr fontId="10"/>
  </si>
  <si>
    <t>管理値</t>
    <rPh sb="0" eb="2">
      <t>カンリ</t>
    </rPh>
    <rPh sb="2" eb="3">
      <t>チ</t>
    </rPh>
    <phoneticPr fontId="10"/>
  </si>
  <si>
    <t>診断頻度</t>
    <rPh sb="0" eb="2">
      <t>シンダン</t>
    </rPh>
    <rPh sb="2" eb="4">
      <t>ヒンド</t>
    </rPh>
    <phoneticPr fontId="10"/>
  </si>
  <si>
    <t>1年目</t>
    <rPh sb="1" eb="3">
      <t>ネンメ</t>
    </rPh>
    <phoneticPr fontId="10"/>
  </si>
  <si>
    <t>2年目</t>
    <rPh sb="1" eb="3">
      <t>ネンメ</t>
    </rPh>
    <phoneticPr fontId="10"/>
  </si>
  <si>
    <t>3年目</t>
    <rPh sb="1" eb="3">
      <t>ネンメ</t>
    </rPh>
    <phoneticPr fontId="10"/>
  </si>
  <si>
    <t>4年目</t>
    <rPh sb="1" eb="3">
      <t>ネンメ</t>
    </rPh>
    <phoneticPr fontId="10"/>
  </si>
  <si>
    <t>5年目</t>
    <rPh sb="1" eb="3">
      <t>ネンメ</t>
    </rPh>
    <phoneticPr fontId="10"/>
  </si>
  <si>
    <t>6年目</t>
    <rPh sb="1" eb="3">
      <t>ネンメ</t>
    </rPh>
    <phoneticPr fontId="10"/>
  </si>
  <si>
    <t>7年目</t>
    <rPh sb="1" eb="3">
      <t>ネンメ</t>
    </rPh>
    <phoneticPr fontId="10"/>
  </si>
  <si>
    <t>8年目</t>
    <rPh sb="1" eb="3">
      <t>ネンメ</t>
    </rPh>
    <phoneticPr fontId="10"/>
  </si>
  <si>
    <t>9年目</t>
    <rPh sb="1" eb="3">
      <t>ネンメ</t>
    </rPh>
    <phoneticPr fontId="10"/>
  </si>
  <si>
    <t>10年目</t>
    <rPh sb="2" eb="4">
      <t>ネンメ</t>
    </rPh>
    <phoneticPr fontId="10"/>
  </si>
  <si>
    <t>11年目</t>
    <rPh sb="2" eb="4">
      <t>ネンメ</t>
    </rPh>
    <phoneticPr fontId="10"/>
  </si>
  <si>
    <t>12年目</t>
    <rPh sb="2" eb="4">
      <t>ネンメ</t>
    </rPh>
    <phoneticPr fontId="10"/>
  </si>
  <si>
    <t>13年目</t>
    <rPh sb="2" eb="4">
      <t>ネンメ</t>
    </rPh>
    <phoneticPr fontId="10"/>
  </si>
  <si>
    <t>14年目</t>
    <rPh sb="2" eb="4">
      <t>ネンメ</t>
    </rPh>
    <phoneticPr fontId="10"/>
  </si>
  <si>
    <t>15年目</t>
    <rPh sb="2" eb="4">
      <t>ネンメ</t>
    </rPh>
    <phoneticPr fontId="10"/>
  </si>
  <si>
    <t>16年目</t>
    <rPh sb="2" eb="4">
      <t>ネンメ</t>
    </rPh>
    <phoneticPr fontId="10"/>
  </si>
  <si>
    <t>17年目</t>
    <rPh sb="2" eb="4">
      <t>ネンメ</t>
    </rPh>
    <phoneticPr fontId="10"/>
  </si>
  <si>
    <t>18年目</t>
    <rPh sb="2" eb="4">
      <t>ネンメ</t>
    </rPh>
    <phoneticPr fontId="10"/>
  </si>
  <si>
    <t>19年目</t>
    <rPh sb="2" eb="4">
      <t>ネンメ</t>
    </rPh>
    <phoneticPr fontId="10"/>
  </si>
  <si>
    <t>20年目</t>
    <rPh sb="2" eb="4">
      <t>ネンメ</t>
    </rPh>
    <phoneticPr fontId="10"/>
  </si>
  <si>
    <t>受入供給設備</t>
    <rPh sb="0" eb="2">
      <t>ウケイレ</t>
    </rPh>
    <rPh sb="2" eb="6">
      <t>キョウキュウセツビ</t>
    </rPh>
    <phoneticPr fontId="10"/>
  </si>
  <si>
    <t>燃焼ガス冷却
設備</t>
    <rPh sb="0" eb="2">
      <t>ネンショウ</t>
    </rPh>
    <rPh sb="4" eb="6">
      <t>レイキャク</t>
    </rPh>
    <rPh sb="7" eb="9">
      <t>セツビ</t>
    </rPh>
    <phoneticPr fontId="10"/>
  </si>
  <si>
    <t xml:space="preserve">排ガス処理設備 </t>
    <rPh sb="0" eb="1">
      <t>ハイ</t>
    </rPh>
    <rPh sb="3" eb="5">
      <t>ショリ</t>
    </rPh>
    <rPh sb="5" eb="7">
      <t>セツビ</t>
    </rPh>
    <phoneticPr fontId="10"/>
  </si>
  <si>
    <t>余熱利用設備</t>
    <phoneticPr fontId="10"/>
  </si>
  <si>
    <t>通風設備</t>
    <rPh sb="0" eb="2">
      <t>ツウフウ</t>
    </rPh>
    <rPh sb="2" eb="4">
      <t>セツビ</t>
    </rPh>
    <phoneticPr fontId="10"/>
  </si>
  <si>
    <t>　　　2．作成に当たり「廃棄物処理施設長寿命化計画作成の手引き（ごみ焼却施設編）/平成２２年３月/環境省」を参考とすること。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9" eb="52">
      <t>カンキョウショウ</t>
    </rPh>
    <rPh sb="54" eb="56">
      <t>サンコウ</t>
    </rPh>
    <phoneticPr fontId="10"/>
  </si>
  <si>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10"/>
  </si>
  <si>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10"/>
  </si>
  <si>
    <t>排水処理設備</t>
    <phoneticPr fontId="10"/>
  </si>
  <si>
    <t>電気設備</t>
    <phoneticPr fontId="10"/>
  </si>
  <si>
    <t>計装設備</t>
    <phoneticPr fontId="10"/>
  </si>
  <si>
    <t>建築機械設備</t>
    <rPh sb="0" eb="2">
      <t>ケンチク</t>
    </rPh>
    <rPh sb="2" eb="4">
      <t>キカイ</t>
    </rPh>
    <rPh sb="4" eb="6">
      <t>セツビ</t>
    </rPh>
    <phoneticPr fontId="10"/>
  </si>
  <si>
    <t>建築電気設備</t>
    <rPh sb="0" eb="2">
      <t>ケンチク</t>
    </rPh>
    <rPh sb="2" eb="4">
      <t>デンキ</t>
    </rPh>
    <rPh sb="4" eb="6">
      <t>セツビ</t>
    </rPh>
    <phoneticPr fontId="10"/>
  </si>
  <si>
    <t>21年目</t>
    <rPh sb="2" eb="4">
      <t>ネンメ</t>
    </rPh>
    <phoneticPr fontId="10"/>
  </si>
  <si>
    <t>22年目</t>
    <rPh sb="2" eb="4">
      <t>ネンメ</t>
    </rPh>
    <phoneticPr fontId="10"/>
  </si>
  <si>
    <t>23年目</t>
    <rPh sb="2" eb="4">
      <t>ネンメ</t>
    </rPh>
    <phoneticPr fontId="10"/>
  </si>
  <si>
    <t>24年目</t>
    <rPh sb="2" eb="4">
      <t>ネンメ</t>
    </rPh>
    <phoneticPr fontId="10"/>
  </si>
  <si>
    <t>25年目</t>
    <rPh sb="2" eb="4">
      <t>ネンメ</t>
    </rPh>
    <phoneticPr fontId="10"/>
  </si>
  <si>
    <t>26年目</t>
    <rPh sb="2" eb="4">
      <t>ネンメ</t>
    </rPh>
    <phoneticPr fontId="10"/>
  </si>
  <si>
    <t>27年目</t>
    <rPh sb="2" eb="4">
      <t>ネンメ</t>
    </rPh>
    <phoneticPr fontId="10"/>
  </si>
  <si>
    <t>28年目</t>
    <rPh sb="2" eb="4">
      <t>ネンメ</t>
    </rPh>
    <phoneticPr fontId="10"/>
  </si>
  <si>
    <t>29年目</t>
    <rPh sb="2" eb="4">
      <t>ネンメ</t>
    </rPh>
    <phoneticPr fontId="10"/>
  </si>
  <si>
    <t>30年目</t>
    <rPh sb="2" eb="4">
      <t>ネンメ</t>
    </rPh>
    <phoneticPr fontId="10"/>
  </si>
  <si>
    <t>給水設備</t>
    <rPh sb="0" eb="2">
      <t>キュウスイ</t>
    </rPh>
    <rPh sb="2" eb="4">
      <t>セツビ</t>
    </rPh>
    <phoneticPr fontId="10"/>
  </si>
  <si>
    <t>　　　5．必要に応じ枠、ページ数を増やして記入すること。</t>
    <rPh sb="10" eb="11">
      <t>ワク</t>
    </rPh>
    <rPh sb="15" eb="16">
      <t>スウ</t>
    </rPh>
    <phoneticPr fontId="10"/>
  </si>
  <si>
    <t>主要機器の維持補修計画（1年目～15年目）</t>
    <rPh sb="5" eb="7">
      <t>イジ</t>
    </rPh>
    <rPh sb="7" eb="9">
      <t>ホシュウ</t>
    </rPh>
    <rPh sb="9" eb="11">
      <t>ケイカク</t>
    </rPh>
    <rPh sb="13" eb="15">
      <t>ネンメ</t>
    </rPh>
    <rPh sb="18" eb="20">
      <t>ネンメ</t>
    </rPh>
    <phoneticPr fontId="10"/>
  </si>
  <si>
    <t>主要機器の維持補修計画（16年目～30年目）</t>
    <rPh sb="5" eb="7">
      <t>イジ</t>
    </rPh>
    <rPh sb="7" eb="9">
      <t>ホシュウ</t>
    </rPh>
    <rPh sb="9" eb="11">
      <t>ケイカク</t>
    </rPh>
    <rPh sb="14" eb="16">
      <t>ネンメ</t>
    </rPh>
    <rPh sb="19" eb="21">
      <t>ネンメ</t>
    </rPh>
    <phoneticPr fontId="10"/>
  </si>
  <si>
    <t>単位</t>
    <rPh sb="0" eb="2">
      <t>タンイ</t>
    </rPh>
    <phoneticPr fontId="12"/>
  </si>
  <si>
    <t>千円</t>
    <rPh sb="0" eb="2">
      <t>センエン</t>
    </rPh>
    <phoneticPr fontId="12"/>
  </si>
  <si>
    <t>○○工事発注</t>
    <rPh sb="2" eb="4">
      <t>コウジ</t>
    </rPh>
    <rPh sb="4" eb="6">
      <t>ハッチュウ</t>
    </rPh>
    <phoneticPr fontId="12"/>
  </si>
  <si>
    <t>－</t>
  </si>
  <si>
    <t>人</t>
    <rPh sb="0" eb="1">
      <t>ニン</t>
    </rPh>
    <phoneticPr fontId="12"/>
  </si>
  <si>
    <t>千円/人</t>
    <rPh sb="0" eb="2">
      <t>センエン</t>
    </rPh>
    <rPh sb="3" eb="4">
      <t>ニン</t>
    </rPh>
    <phoneticPr fontId="12"/>
  </si>
  <si>
    <t>雇用予定人数</t>
    <rPh sb="0" eb="2">
      <t>コヨウ</t>
    </rPh>
    <rPh sb="2" eb="4">
      <t>ヨテイ</t>
    </rPh>
    <rPh sb="4" eb="6">
      <t>ニンズウ</t>
    </rPh>
    <phoneticPr fontId="12"/>
  </si>
  <si>
    <t>賃金（平均年収）</t>
    <rPh sb="0" eb="2">
      <t>チンギン</t>
    </rPh>
    <rPh sb="3" eb="5">
      <t>ヘイキン</t>
    </rPh>
    <rPh sb="5" eb="7">
      <t>ネンシュウ</t>
    </rPh>
    <phoneticPr fontId="12"/>
  </si>
  <si>
    <t>①小計</t>
    <rPh sb="1" eb="2">
      <t>ショウ</t>
    </rPh>
    <rPh sb="2" eb="3">
      <t>ケイ</t>
    </rPh>
    <phoneticPr fontId="12"/>
  </si>
  <si>
    <t>②小計</t>
    <rPh sb="1" eb="2">
      <t>ショウ</t>
    </rPh>
    <rPh sb="2" eb="3">
      <t>ケイ</t>
    </rPh>
    <phoneticPr fontId="12"/>
  </si>
  <si>
    <t>③小計</t>
    <rPh sb="1" eb="2">
      <t>ショウ</t>
    </rPh>
    <rPh sb="2" eb="3">
      <t>ケイ</t>
    </rPh>
    <phoneticPr fontId="12"/>
  </si>
  <si>
    <t>○○修繕工事発注</t>
    <rPh sb="2" eb="4">
      <t>シュウゼン</t>
    </rPh>
    <rPh sb="4" eb="6">
      <t>コウジ</t>
    </rPh>
    <rPh sb="6" eb="8">
      <t>ハッチュウ</t>
    </rPh>
    <phoneticPr fontId="12"/>
  </si>
  <si>
    <t>○○発注</t>
    <rPh sb="2" eb="4">
      <t>ハッチュウ</t>
    </rPh>
    <phoneticPr fontId="12"/>
  </si>
  <si>
    <t>④小計</t>
    <rPh sb="1" eb="2">
      <t>ショウ</t>
    </rPh>
    <rPh sb="2" eb="3">
      <t>ケイ</t>
    </rPh>
    <phoneticPr fontId="12"/>
  </si>
  <si>
    <t>年間雇用金額</t>
    <rPh sb="0" eb="2">
      <t>ネンカン</t>
    </rPh>
    <rPh sb="2" eb="4">
      <t>コヨウ</t>
    </rPh>
    <rPh sb="4" eb="6">
      <t>キンガク</t>
    </rPh>
    <phoneticPr fontId="12"/>
  </si>
  <si>
    <t>－</t>
    <phoneticPr fontId="12"/>
  </si>
  <si>
    <t>－</t>
    <phoneticPr fontId="12"/>
  </si>
  <si>
    <t>※1　必要に応じて行を追加して記入すること。</t>
    <phoneticPr fontId="12"/>
  </si>
  <si>
    <t>　　　6．必要に応じ枠、ページ数を増やして記入すること。</t>
    <rPh sb="10" eb="11">
      <t>ワク</t>
    </rPh>
    <rPh sb="15" eb="16">
      <t>スウ</t>
    </rPh>
    <phoneticPr fontId="10"/>
  </si>
  <si>
    <t>　　　4．整備スケジュール欄は、該当する年度に○印をつけ、各年度の維持補修費の合計金額を維持補修費欄に記入すること。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10"/>
  </si>
  <si>
    <t>セルフモニタリングの実施内容と頻度</t>
    <rPh sb="10" eb="12">
      <t>ジッシ</t>
    </rPh>
    <rPh sb="12" eb="14">
      <t>ナイヨウ</t>
    </rPh>
    <rPh sb="15" eb="17">
      <t>ヒンド</t>
    </rPh>
    <phoneticPr fontId="12"/>
  </si>
  <si>
    <t>No</t>
    <phoneticPr fontId="10"/>
  </si>
  <si>
    <t>モニタリング内容</t>
    <rPh sb="6" eb="8">
      <t>ナイヨウ</t>
    </rPh>
    <phoneticPr fontId="10"/>
  </si>
  <si>
    <t>頻度</t>
    <rPh sb="0" eb="2">
      <t>ヒンド</t>
    </rPh>
    <phoneticPr fontId="10"/>
  </si>
  <si>
    <t>実施主体</t>
    <rPh sb="0" eb="2">
      <t>ジッシ</t>
    </rPh>
    <rPh sb="2" eb="4">
      <t>シュタイ</t>
    </rPh>
    <phoneticPr fontId="10"/>
  </si>
  <si>
    <t>備考</t>
    <rPh sb="0" eb="2">
      <t>ビコウ</t>
    </rPh>
    <phoneticPr fontId="10"/>
  </si>
  <si>
    <t>項目</t>
    <rPh sb="0" eb="2">
      <t>コウモク</t>
    </rPh>
    <phoneticPr fontId="10"/>
  </si>
  <si>
    <t>対面的対話への参加申込書</t>
    <phoneticPr fontId="12"/>
  </si>
  <si>
    <t>入札価格参考資料（設計・建設業務に係る対価）</t>
    <phoneticPr fontId="12"/>
  </si>
  <si>
    <t>要求水準に対する設計仕様書</t>
    <phoneticPr fontId="12"/>
  </si>
  <si>
    <t>入札書</t>
    <phoneticPr fontId="12"/>
  </si>
  <si>
    <t>要求水準に関する誓約書</t>
    <phoneticPr fontId="12"/>
  </si>
  <si>
    <t>提案図書概要版</t>
  </si>
  <si>
    <t>委任状（開札の立会い）</t>
  </si>
  <si>
    <t>合計</t>
    <rPh sb="0" eb="2">
      <t>ゴウケイ</t>
    </rPh>
    <phoneticPr fontId="10"/>
  </si>
  <si>
    <t>ｔ/年</t>
    <rPh sb="2" eb="3">
      <t>ネン</t>
    </rPh>
    <phoneticPr fontId="10"/>
  </si>
  <si>
    <t>売電電力量</t>
    <rPh sb="0" eb="2">
      <t>バイデン</t>
    </rPh>
    <rPh sb="2" eb="4">
      <t>デンリョク</t>
    </rPh>
    <rPh sb="4" eb="5">
      <t>リョウ</t>
    </rPh>
    <phoneticPr fontId="10"/>
  </si>
  <si>
    <t>参加資格確認申請書</t>
    <rPh sb="4" eb="6">
      <t>カクニン</t>
    </rPh>
    <phoneticPr fontId="12"/>
  </si>
  <si>
    <t>様式集　一覧</t>
    <rPh sb="0" eb="3">
      <t>ヨウシキシュウ</t>
    </rPh>
    <rPh sb="4" eb="6">
      <t>イチラン</t>
    </rPh>
    <phoneticPr fontId="12"/>
  </si>
  <si>
    <t>さいたま市
サーマルエネルギーセンター整備事業
（ＤＢＯ）</t>
    <phoneticPr fontId="48"/>
  </si>
  <si>
    <t>様　　式　　集</t>
    <rPh sb="0" eb="1">
      <t>サマ</t>
    </rPh>
    <rPh sb="3" eb="4">
      <t>シキ</t>
    </rPh>
    <rPh sb="6" eb="7">
      <t>シュウ</t>
    </rPh>
    <phoneticPr fontId="48"/>
  </si>
  <si>
    <t>さ　い　た　ま　市</t>
    <rPh sb="8" eb="9">
      <t>シ</t>
    </rPh>
    <phoneticPr fontId="48"/>
  </si>
  <si>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12"/>
  </si>
  <si>
    <t>水銀</t>
    <rPh sb="0" eb="2">
      <t>スイギン</t>
    </rPh>
    <phoneticPr fontId="10"/>
  </si>
  <si>
    <t>１．消費電力</t>
    <rPh sb="2" eb="4">
      <t>ショウヒ</t>
    </rPh>
    <rPh sb="4" eb="6">
      <t>デンリョク</t>
    </rPh>
    <phoneticPr fontId="10"/>
  </si>
  <si>
    <t>分類</t>
    <rPh sb="0" eb="2">
      <t>ブンルイ</t>
    </rPh>
    <phoneticPr fontId="10"/>
  </si>
  <si>
    <t>ごみ質</t>
    <rPh sb="2" eb="3">
      <t>シツ</t>
    </rPh>
    <phoneticPr fontId="10"/>
  </si>
  <si>
    <t>炉数</t>
    <rPh sb="0" eb="1">
      <t>ロ</t>
    </rPh>
    <rPh sb="1" eb="2">
      <t>スウ</t>
    </rPh>
    <phoneticPr fontId="10"/>
  </si>
  <si>
    <t>設備電力</t>
    <rPh sb="0" eb="2">
      <t>セツビ</t>
    </rPh>
    <rPh sb="2" eb="4">
      <t>デンリョク</t>
    </rPh>
    <phoneticPr fontId="10"/>
  </si>
  <si>
    <t>平均負荷率</t>
    <rPh sb="0" eb="2">
      <t>ヘイキン</t>
    </rPh>
    <rPh sb="2" eb="4">
      <t>フカ</t>
    </rPh>
    <rPh sb="4" eb="5">
      <t>リツ</t>
    </rPh>
    <phoneticPr fontId="10"/>
  </si>
  <si>
    <t>消費電力量</t>
    <rPh sb="0" eb="2">
      <t>ショウヒ</t>
    </rPh>
    <rPh sb="2" eb="4">
      <t>デンリョク</t>
    </rPh>
    <rPh sb="4" eb="5">
      <t>リョウ</t>
    </rPh>
    <phoneticPr fontId="10"/>
  </si>
  <si>
    <t>（kW）</t>
    <phoneticPr fontId="10"/>
  </si>
  <si>
    <t>（kWh/日）</t>
    <rPh sb="5" eb="6">
      <t>ニチ</t>
    </rPh>
    <phoneticPr fontId="10"/>
  </si>
  <si>
    <t>高効率ごみ発電施設プラント動力</t>
    <rPh sb="0" eb="3">
      <t>コウコウリツ</t>
    </rPh>
    <rPh sb="5" eb="7">
      <t>ハツデン</t>
    </rPh>
    <rPh sb="7" eb="9">
      <t>シセツ</t>
    </rPh>
    <rPh sb="13" eb="15">
      <t>ドウリョク</t>
    </rPh>
    <phoneticPr fontId="10"/>
  </si>
  <si>
    <t>（2炉）</t>
    <rPh sb="2" eb="3">
      <t>ロ</t>
    </rPh>
    <phoneticPr fontId="10"/>
  </si>
  <si>
    <t>（1炉）</t>
    <rPh sb="2" eb="3">
      <t>ロ</t>
    </rPh>
    <phoneticPr fontId="10"/>
  </si>
  <si>
    <t>注2：付属棟や外構等は所掌区分のプラント動力または建築動力に含めること。</t>
    <rPh sb="0" eb="1">
      <t>チュウ</t>
    </rPh>
    <rPh sb="3" eb="5">
      <t>フゾク</t>
    </rPh>
    <rPh sb="5" eb="6">
      <t>トウ</t>
    </rPh>
    <rPh sb="7" eb="9">
      <t>ガイコウ</t>
    </rPh>
    <rPh sb="9" eb="10">
      <t>トウ</t>
    </rPh>
    <rPh sb="11" eb="13">
      <t>ショショウ</t>
    </rPh>
    <rPh sb="13" eb="15">
      <t>クブン</t>
    </rPh>
    <rPh sb="20" eb="22">
      <t>ドウリョク</t>
    </rPh>
    <rPh sb="25" eb="27">
      <t>ケンチク</t>
    </rPh>
    <rPh sb="27" eb="29">
      <t>ドウリョク</t>
    </rPh>
    <rPh sb="30" eb="31">
      <t>フク</t>
    </rPh>
    <phoneticPr fontId="10"/>
  </si>
  <si>
    <t>２．発電電力</t>
    <rPh sb="2" eb="4">
      <t>ハツデン</t>
    </rPh>
    <rPh sb="4" eb="6">
      <t>デンリョク</t>
    </rPh>
    <phoneticPr fontId="10"/>
  </si>
  <si>
    <t>３．契約電力及び発電効率</t>
    <rPh sb="2" eb="4">
      <t>ケイヤク</t>
    </rPh>
    <rPh sb="4" eb="6">
      <t>デンリョク</t>
    </rPh>
    <rPh sb="6" eb="7">
      <t>オヨ</t>
    </rPh>
    <rPh sb="8" eb="10">
      <t>ハツデン</t>
    </rPh>
    <rPh sb="10" eb="12">
      <t>コウリツ</t>
    </rPh>
    <phoneticPr fontId="10"/>
  </si>
  <si>
    <t>2炉</t>
    <rPh sb="1" eb="2">
      <t>ロ</t>
    </rPh>
    <phoneticPr fontId="10"/>
  </si>
  <si>
    <t>1炉</t>
    <rPh sb="1" eb="2">
      <t>ロ</t>
    </rPh>
    <phoneticPr fontId="10"/>
  </si>
  <si>
    <t>契約電力</t>
    <rPh sb="0" eb="2">
      <t>ケイヤク</t>
    </rPh>
    <rPh sb="2" eb="4">
      <t>デンリョク</t>
    </rPh>
    <phoneticPr fontId="10"/>
  </si>
  <si>
    <t>②</t>
    <phoneticPr fontId="10"/>
  </si>
  <si>
    <t>発電効率①</t>
    <rPh sb="0" eb="2">
      <t>ハツデン</t>
    </rPh>
    <rPh sb="2" eb="4">
      <t>コウリツ</t>
    </rPh>
    <phoneticPr fontId="10"/>
  </si>
  <si>
    <t>％（設計ポイント）</t>
    <rPh sb="2" eb="4">
      <t>セッケイ</t>
    </rPh>
    <phoneticPr fontId="10"/>
  </si>
  <si>
    <t>③</t>
    <phoneticPr fontId="10"/>
  </si>
  <si>
    <t>発電効率②</t>
    <rPh sb="0" eb="2">
      <t>ハツデン</t>
    </rPh>
    <rPh sb="2" eb="4">
      <t>コウリツ</t>
    </rPh>
    <phoneticPr fontId="10"/>
  </si>
  <si>
    <t>⑤</t>
    <phoneticPr fontId="10"/>
  </si>
  <si>
    <t>⑥</t>
    <phoneticPr fontId="10"/>
  </si>
  <si>
    <t>⑦</t>
    <phoneticPr fontId="10"/>
  </si>
  <si>
    <t>４．電力量（自動計算）</t>
    <rPh sb="2" eb="4">
      <t>デンリョク</t>
    </rPh>
    <rPh sb="4" eb="5">
      <t>リョウ</t>
    </rPh>
    <rPh sb="6" eb="8">
      <t>ジドウ</t>
    </rPh>
    <rPh sb="8" eb="10">
      <t>ケイサン</t>
    </rPh>
    <phoneticPr fontId="10"/>
  </si>
  <si>
    <t>運転
日数
(日/年)</t>
    <rPh sb="0" eb="2">
      <t>ウンテン</t>
    </rPh>
    <rPh sb="3" eb="5">
      <t>ニッスウ</t>
    </rPh>
    <rPh sb="7" eb="8">
      <t>ニチ</t>
    </rPh>
    <rPh sb="9" eb="10">
      <t>ネン</t>
    </rPh>
    <phoneticPr fontId="10"/>
  </si>
  <si>
    <t>日発電
電力量
（kWｈ/日）</t>
    <rPh sb="0" eb="1">
      <t>ニチ</t>
    </rPh>
    <rPh sb="1" eb="3">
      <t>ハツデン</t>
    </rPh>
    <rPh sb="4" eb="6">
      <t>デンリョク</t>
    </rPh>
    <rPh sb="6" eb="7">
      <t>リョウ</t>
    </rPh>
    <rPh sb="13" eb="14">
      <t>ニチ</t>
    </rPh>
    <phoneticPr fontId="10"/>
  </si>
  <si>
    <t>日消費
電力量
（kWｈ/日）</t>
    <rPh sb="0" eb="1">
      <t>ニチ</t>
    </rPh>
    <rPh sb="1" eb="3">
      <t>ショウヒ</t>
    </rPh>
    <rPh sb="4" eb="6">
      <t>デンリョク</t>
    </rPh>
    <rPh sb="6" eb="7">
      <t>リョウ</t>
    </rPh>
    <rPh sb="13" eb="14">
      <t>ニチ</t>
    </rPh>
    <phoneticPr fontId="10"/>
  </si>
  <si>
    <t>日売電
電力量
（kWｈ/日）</t>
    <rPh sb="0" eb="1">
      <t>ニチ</t>
    </rPh>
    <rPh sb="1" eb="3">
      <t>バイデン</t>
    </rPh>
    <rPh sb="4" eb="6">
      <t>デンリョク</t>
    </rPh>
    <rPh sb="6" eb="7">
      <t>リョウ</t>
    </rPh>
    <rPh sb="13" eb="14">
      <t>ニチ</t>
    </rPh>
    <phoneticPr fontId="10"/>
  </si>
  <si>
    <t>年間発電
電力量
（kWｈ/年）</t>
    <rPh sb="0" eb="1">
      <t>ネン</t>
    </rPh>
    <rPh sb="1" eb="2">
      <t>カン</t>
    </rPh>
    <rPh sb="2" eb="4">
      <t>ハツデン</t>
    </rPh>
    <rPh sb="5" eb="7">
      <t>デンリョク</t>
    </rPh>
    <rPh sb="7" eb="8">
      <t>リョウ</t>
    </rPh>
    <rPh sb="14" eb="15">
      <t>ネン</t>
    </rPh>
    <phoneticPr fontId="10"/>
  </si>
  <si>
    <t>年間消費
電力量
（kWｈ/年）</t>
    <rPh sb="0" eb="2">
      <t>ネンカン</t>
    </rPh>
    <rPh sb="2" eb="4">
      <t>ショウヒ</t>
    </rPh>
    <rPh sb="5" eb="7">
      <t>デンリョク</t>
    </rPh>
    <rPh sb="7" eb="8">
      <t>リョウ</t>
    </rPh>
    <phoneticPr fontId="10"/>
  </si>
  <si>
    <t>年間売電
電力量
（kWｈ/年）</t>
    <rPh sb="0" eb="2">
      <t>ネンカン</t>
    </rPh>
    <rPh sb="2" eb="4">
      <t>バイデン</t>
    </rPh>
    <rPh sb="5" eb="7">
      <t>デンリョク</t>
    </rPh>
    <rPh sb="7" eb="8">
      <t>リョウ</t>
    </rPh>
    <phoneticPr fontId="10"/>
  </si>
  <si>
    <t>■ごみ質（低位発熱量）の設定について</t>
    <rPh sb="3" eb="4">
      <t>シツ</t>
    </rPh>
    <rPh sb="5" eb="7">
      <t>テイイ</t>
    </rPh>
    <rPh sb="7" eb="9">
      <t>ハツネツ</t>
    </rPh>
    <rPh sb="9" eb="10">
      <t>リョウ</t>
    </rPh>
    <rPh sb="12" eb="14">
      <t>セッテイ</t>
    </rPh>
    <phoneticPr fontId="10"/>
  </si>
  <si>
    <t>図－ごみ質出現確率</t>
    <rPh sb="0" eb="1">
      <t>ズ</t>
    </rPh>
    <rPh sb="4" eb="5">
      <t>シツ</t>
    </rPh>
    <rPh sb="5" eb="7">
      <t>シュツゲン</t>
    </rPh>
    <rPh sb="7" eb="9">
      <t>カクリツ</t>
    </rPh>
    <phoneticPr fontId="10"/>
  </si>
  <si>
    <t>ごみ質NO.</t>
    <rPh sb="2" eb="3">
      <t>シツ</t>
    </rPh>
    <phoneticPr fontId="10"/>
  </si>
  <si>
    <t>⑥</t>
    <phoneticPr fontId="10"/>
  </si>
  <si>
    <t>②</t>
    <phoneticPr fontId="10"/>
  </si>
  <si>
    <t>①</t>
    <phoneticPr fontId="10"/>
  </si>
  <si>
    <t>ごみ質の出現頻度</t>
    <rPh sb="2" eb="3">
      <t>シツ</t>
    </rPh>
    <rPh sb="4" eb="6">
      <t>シュツゲン</t>
    </rPh>
    <rPh sb="6" eb="8">
      <t>ヒンド</t>
    </rPh>
    <phoneticPr fontId="10"/>
  </si>
  <si>
    <t>設計ポイント</t>
    <rPh sb="0" eb="2">
      <t>セッケイ</t>
    </rPh>
    <phoneticPr fontId="10"/>
  </si>
  <si>
    <t>低質ごみ</t>
    <rPh sb="0" eb="2">
      <t>テイシツ</t>
    </rPh>
    <phoneticPr fontId="10"/>
  </si>
  <si>
    <t>基準ごみ</t>
    <rPh sb="0" eb="2">
      <t>キジュン</t>
    </rPh>
    <phoneticPr fontId="10"/>
  </si>
  <si>
    <t>高質ごみ</t>
    <rPh sb="0" eb="2">
      <t>コウシツ</t>
    </rPh>
    <phoneticPr fontId="10"/>
  </si>
  <si>
    <r>
      <t>低位発熱量</t>
    </r>
    <r>
      <rPr>
        <sz val="8"/>
        <rFont val="ＭＳ Ｐゴシック"/>
        <family val="3"/>
        <charset val="128"/>
      </rPr>
      <t>（代表値）（kJ/kg）</t>
    </r>
    <rPh sb="0" eb="2">
      <t>テイイ</t>
    </rPh>
    <rPh sb="2" eb="4">
      <t>ハツネツ</t>
    </rPh>
    <rPh sb="4" eb="5">
      <t>リョウ</t>
    </rPh>
    <phoneticPr fontId="10"/>
  </si>
  <si>
    <r>
      <t>低位発熱量</t>
    </r>
    <r>
      <rPr>
        <sz val="8"/>
        <rFont val="ＭＳ Ｐゴシック"/>
        <family val="3"/>
        <charset val="128"/>
      </rPr>
      <t>（境界値）（kJ/kg）</t>
    </r>
    <rPh sb="0" eb="2">
      <t>テイイ</t>
    </rPh>
    <rPh sb="2" eb="4">
      <t>ハツネツ</t>
    </rPh>
    <rPh sb="4" eb="5">
      <t>リョウ</t>
    </rPh>
    <phoneticPr fontId="10"/>
  </si>
  <si>
    <r>
      <t xml:space="preserve"> Ｚ値</t>
    </r>
    <r>
      <rPr>
        <vertAlign val="superscript"/>
        <sz val="10"/>
        <color indexed="8"/>
        <rFont val="ＭＳ Ｐゴシック"/>
        <family val="3"/>
        <charset val="128"/>
      </rPr>
      <t>※</t>
    </r>
    <rPh sb="2" eb="3">
      <t>チ</t>
    </rPh>
    <phoneticPr fontId="10"/>
  </si>
  <si>
    <t>出現確率（％/年)</t>
    <rPh sb="0" eb="2">
      <t>シュツゲン</t>
    </rPh>
    <rPh sb="2" eb="4">
      <t>カクリツ</t>
    </rPh>
    <phoneticPr fontId="10"/>
  </si>
  <si>
    <t>年間出現日数(日/年)</t>
    <rPh sb="0" eb="2">
      <t>ネンカン</t>
    </rPh>
    <rPh sb="2" eb="4">
      <t>シュツゲン</t>
    </rPh>
    <rPh sb="4" eb="6">
      <t>ニッスウ</t>
    </rPh>
    <phoneticPr fontId="10"/>
  </si>
  <si>
    <t>※平均＝０、標準偏差＝１の標準正規分布と仮定した場合のＺの値</t>
    <rPh sb="1" eb="3">
      <t>ヘイキン</t>
    </rPh>
    <rPh sb="6" eb="8">
      <t>ヒョウジュン</t>
    </rPh>
    <rPh sb="8" eb="10">
      <t>ヘンサ</t>
    </rPh>
    <rPh sb="13" eb="15">
      <t>ヒョウジュン</t>
    </rPh>
    <rPh sb="15" eb="17">
      <t>セイキ</t>
    </rPh>
    <rPh sb="17" eb="19">
      <t>ブンプ</t>
    </rPh>
    <rPh sb="20" eb="22">
      <t>カテイ</t>
    </rPh>
    <rPh sb="24" eb="26">
      <t>バアイ</t>
    </rPh>
    <rPh sb="29" eb="30">
      <t>アタイ</t>
    </rPh>
    <phoneticPr fontId="10"/>
  </si>
  <si>
    <t>受付グループ名：</t>
    <rPh sb="0" eb="2">
      <t>ウケツケ</t>
    </rPh>
    <rPh sb="6" eb="7">
      <t>メイ</t>
    </rPh>
    <phoneticPr fontId="10"/>
  </si>
  <si>
    <t>操炉計画</t>
    <rPh sb="0" eb="2">
      <t>ミサオロ</t>
    </rPh>
    <rPh sb="2" eb="4">
      <t>ケイカク</t>
    </rPh>
    <phoneticPr fontId="10"/>
  </si>
  <si>
    <t>月</t>
    <rPh sb="0" eb="1">
      <t>ツキ</t>
    </rPh>
    <phoneticPr fontId="10"/>
  </si>
  <si>
    <t>4月</t>
    <rPh sb="1" eb="2">
      <t>ガツ</t>
    </rPh>
    <phoneticPr fontId="10"/>
  </si>
  <si>
    <t>5月</t>
    <rPh sb="1" eb="2">
      <t>ガツ</t>
    </rPh>
    <phoneticPr fontId="10"/>
  </si>
  <si>
    <t>6月</t>
    <rPh sb="1" eb="2">
      <t>ガツ</t>
    </rPh>
    <phoneticPr fontId="10"/>
  </si>
  <si>
    <t>7月</t>
    <rPh sb="1" eb="2">
      <t>ガツ</t>
    </rPh>
    <phoneticPr fontId="10"/>
  </si>
  <si>
    <t>2号炉</t>
    <phoneticPr fontId="10"/>
  </si>
  <si>
    <t>ごみ質①</t>
    <rPh sb="2" eb="3">
      <t>シツ</t>
    </rPh>
    <phoneticPr fontId="10"/>
  </si>
  <si>
    <t>ごみ質②</t>
    <rPh sb="2" eb="3">
      <t>シツ</t>
    </rPh>
    <phoneticPr fontId="10"/>
  </si>
  <si>
    <t>ごみ質③</t>
    <rPh sb="2" eb="3">
      <t>シツ</t>
    </rPh>
    <phoneticPr fontId="10"/>
  </si>
  <si>
    <t>ごみ質④</t>
    <rPh sb="2" eb="3">
      <t>シツ</t>
    </rPh>
    <phoneticPr fontId="10"/>
  </si>
  <si>
    <t>ごみ質⑤</t>
    <rPh sb="2" eb="3">
      <t>シツ</t>
    </rPh>
    <phoneticPr fontId="10"/>
  </si>
  <si>
    <t>ごみ質⑥</t>
    <rPh sb="2" eb="3">
      <t>シツ</t>
    </rPh>
    <phoneticPr fontId="10"/>
  </si>
  <si>
    <t>ごみ質⑦</t>
    <rPh sb="2" eb="3">
      <t>シツ</t>
    </rPh>
    <phoneticPr fontId="10"/>
  </si>
  <si>
    <t>8月</t>
    <rPh sb="1" eb="2">
      <t>ガツ</t>
    </rPh>
    <phoneticPr fontId="10"/>
  </si>
  <si>
    <t>9月</t>
    <rPh sb="1" eb="2">
      <t>ガツ</t>
    </rPh>
    <phoneticPr fontId="10"/>
  </si>
  <si>
    <t>10月</t>
    <rPh sb="2" eb="3">
      <t>ガツ</t>
    </rPh>
    <phoneticPr fontId="10"/>
  </si>
  <si>
    <t>11月</t>
    <rPh sb="2" eb="3">
      <t>ガツ</t>
    </rPh>
    <phoneticPr fontId="10"/>
  </si>
  <si>
    <t>12月</t>
    <rPh sb="2" eb="3">
      <t>ガツ</t>
    </rPh>
    <phoneticPr fontId="10"/>
  </si>
  <si>
    <t>1月</t>
    <rPh sb="1" eb="2">
      <t>ガツ</t>
    </rPh>
    <phoneticPr fontId="10"/>
  </si>
  <si>
    <t>2月</t>
    <rPh sb="1" eb="2">
      <t>ガツ</t>
    </rPh>
    <phoneticPr fontId="10"/>
  </si>
  <si>
    <t>3月</t>
    <rPh sb="1" eb="2">
      <t>ガツ</t>
    </rPh>
    <phoneticPr fontId="10"/>
  </si>
  <si>
    <t>日数</t>
    <rPh sb="0" eb="2">
      <t>ニッスウ</t>
    </rPh>
    <phoneticPr fontId="10"/>
  </si>
  <si>
    <t>注5：稼働開始日（4/1）のピット内のごみ貯留量は貯留能力の半分が貯留された状態とし、稼動最終日（3/31）のピット内のごみ貯留残量も概ね半分になるよう想定すること。</t>
    <rPh sb="0" eb="1">
      <t>チュウ</t>
    </rPh>
    <rPh sb="3" eb="5">
      <t>カドウ</t>
    </rPh>
    <rPh sb="5" eb="7">
      <t>カイシ</t>
    </rPh>
    <rPh sb="7" eb="8">
      <t>ビ</t>
    </rPh>
    <rPh sb="17" eb="18">
      <t>ナイ</t>
    </rPh>
    <rPh sb="21" eb="23">
      <t>チョリュウ</t>
    </rPh>
    <rPh sb="23" eb="24">
      <t>リョウ</t>
    </rPh>
    <rPh sb="25" eb="27">
      <t>チョリュウ</t>
    </rPh>
    <rPh sb="27" eb="29">
      <t>ノウリョク</t>
    </rPh>
    <rPh sb="30" eb="32">
      <t>ハンブン</t>
    </rPh>
    <rPh sb="33" eb="35">
      <t>チョリュウ</t>
    </rPh>
    <rPh sb="38" eb="40">
      <t>ジョウタイ</t>
    </rPh>
    <rPh sb="43" eb="45">
      <t>カドウ</t>
    </rPh>
    <rPh sb="45" eb="48">
      <t>サイシュウビ</t>
    </rPh>
    <rPh sb="58" eb="59">
      <t>ナイ</t>
    </rPh>
    <rPh sb="62" eb="64">
      <t>チョリュウ</t>
    </rPh>
    <rPh sb="64" eb="66">
      <t>ザンリョウ</t>
    </rPh>
    <rPh sb="67" eb="68">
      <t>オオム</t>
    </rPh>
    <rPh sb="69" eb="71">
      <t>ハンブン</t>
    </rPh>
    <rPh sb="76" eb="78">
      <t>ソウテイ</t>
    </rPh>
    <phoneticPr fontId="10"/>
  </si>
  <si>
    <t>項　目</t>
    <rPh sb="0" eb="1">
      <t>コウ</t>
    </rPh>
    <rPh sb="2" eb="3">
      <t>メ</t>
    </rPh>
    <phoneticPr fontId="87"/>
  </si>
  <si>
    <t>備考</t>
    <rPh sb="0" eb="2">
      <t>ビコウ</t>
    </rPh>
    <phoneticPr fontId="87"/>
  </si>
  <si>
    <t>単位</t>
    <rPh sb="0" eb="2">
      <t>タンイ</t>
    </rPh>
    <phoneticPr fontId="87"/>
  </si>
  <si>
    <t>交付率</t>
    <rPh sb="0" eb="2">
      <t>コウフ</t>
    </rPh>
    <rPh sb="2" eb="3">
      <t>リツ</t>
    </rPh>
    <phoneticPr fontId="87"/>
  </si>
  <si>
    <t>－</t>
    <phoneticPr fontId="87"/>
  </si>
  <si>
    <t>市推計結果</t>
    <rPh sb="0" eb="1">
      <t>シ</t>
    </rPh>
    <rPh sb="1" eb="3">
      <t>スイケイ</t>
    </rPh>
    <rPh sb="3" eb="5">
      <t>ケッカ</t>
    </rPh>
    <phoneticPr fontId="87"/>
  </si>
  <si>
    <t>処理能力</t>
    <rPh sb="0" eb="2">
      <t>ショリ</t>
    </rPh>
    <rPh sb="2" eb="4">
      <t>ノウリョク</t>
    </rPh>
    <phoneticPr fontId="87"/>
  </si>
  <si>
    <t>t/日</t>
    <rPh sb="2" eb="3">
      <t>ニチ</t>
    </rPh>
    <phoneticPr fontId="87"/>
  </si>
  <si>
    <t>処理方式</t>
    <rPh sb="0" eb="2">
      <t>ショリ</t>
    </rPh>
    <rPh sb="2" eb="4">
      <t>ホウシキ</t>
    </rPh>
    <phoneticPr fontId="87"/>
  </si>
  <si>
    <t>シャフト式、流動ガス化式、ストーカ式を入力</t>
    <rPh sb="4" eb="5">
      <t>シキ</t>
    </rPh>
    <rPh sb="6" eb="8">
      <t>リュウドウ</t>
    </rPh>
    <rPh sb="10" eb="11">
      <t>カ</t>
    </rPh>
    <rPh sb="11" eb="12">
      <t>シキ</t>
    </rPh>
    <rPh sb="17" eb="18">
      <t>シキ</t>
    </rPh>
    <rPh sb="19" eb="21">
      <t>ニュウリョク</t>
    </rPh>
    <phoneticPr fontId="87"/>
  </si>
  <si>
    <t>溶融の有無</t>
  </si>
  <si>
    <t>溶融有の場合は「有」を入力、溶融なしの場合は「無」を入力</t>
    <rPh sb="0" eb="2">
      <t>ヨウユウ</t>
    </rPh>
    <rPh sb="2" eb="3">
      <t>アリ</t>
    </rPh>
    <rPh sb="4" eb="6">
      <t>バアイ</t>
    </rPh>
    <rPh sb="8" eb="9">
      <t>アリ</t>
    </rPh>
    <rPh sb="11" eb="13">
      <t>ニュウリョク</t>
    </rPh>
    <rPh sb="14" eb="16">
      <t>ヨウユウ</t>
    </rPh>
    <rPh sb="19" eb="21">
      <t>バアイ</t>
    </rPh>
    <rPh sb="23" eb="24">
      <t>ナ</t>
    </rPh>
    <rPh sb="26" eb="28">
      <t>ニュウリョク</t>
    </rPh>
    <phoneticPr fontId="87"/>
  </si>
  <si>
    <t>エネルギーの使用及び熱回収に係るCO2排出量の計算</t>
    <rPh sb="6" eb="8">
      <t>シヨウ</t>
    </rPh>
    <rPh sb="8" eb="9">
      <t>オヨ</t>
    </rPh>
    <rPh sb="10" eb="11">
      <t>ネツ</t>
    </rPh>
    <rPh sb="11" eb="13">
      <t>カイシュウ</t>
    </rPh>
    <rPh sb="14" eb="15">
      <t>カカ</t>
    </rPh>
    <rPh sb="19" eb="21">
      <t>ハイシュツ</t>
    </rPh>
    <rPh sb="21" eb="22">
      <t>リョウ</t>
    </rPh>
    <rPh sb="23" eb="25">
      <t>ケイサン</t>
    </rPh>
    <phoneticPr fontId="87"/>
  </si>
  <si>
    <t>年間ごみ処理量</t>
    <rPh sb="0" eb="2">
      <t>ネンカン</t>
    </rPh>
    <rPh sb="4" eb="6">
      <t>ショリ</t>
    </rPh>
    <rPh sb="6" eb="7">
      <t>リョウ</t>
    </rPh>
    <phoneticPr fontId="87"/>
  </si>
  <si>
    <t>t/年</t>
    <rPh sb="2" eb="3">
      <t>ネン</t>
    </rPh>
    <phoneticPr fontId="87"/>
  </si>
  <si>
    <t>燃料</t>
    <rPh sb="0" eb="2">
      <t>ネンリョウ</t>
    </rPh>
    <phoneticPr fontId="87"/>
  </si>
  <si>
    <t>灯油</t>
    <rPh sb="0" eb="2">
      <t>トウユ</t>
    </rPh>
    <phoneticPr fontId="87"/>
  </si>
  <si>
    <t>kL/年</t>
    <rPh sb="3" eb="4">
      <t>ネン</t>
    </rPh>
    <phoneticPr fontId="87"/>
  </si>
  <si>
    <t>各社提案</t>
    <rPh sb="0" eb="2">
      <t>カクシャ</t>
    </rPh>
    <rPh sb="2" eb="4">
      <t>テイアン</t>
    </rPh>
    <phoneticPr fontId="87"/>
  </si>
  <si>
    <t>A重油</t>
    <rPh sb="1" eb="3">
      <t>ジュウユ</t>
    </rPh>
    <phoneticPr fontId="87"/>
  </si>
  <si>
    <t>都市ガス</t>
    <rPh sb="0" eb="2">
      <t>トシ</t>
    </rPh>
    <phoneticPr fontId="87"/>
  </si>
  <si>
    <t>㎥/年</t>
    <rPh sb="2" eb="3">
      <t>ネン</t>
    </rPh>
    <phoneticPr fontId="87"/>
  </si>
  <si>
    <t>コークス</t>
    <phoneticPr fontId="87"/>
  </si>
  <si>
    <t>電力</t>
    <rPh sb="0" eb="2">
      <t>デンリョク</t>
    </rPh>
    <phoneticPr fontId="87"/>
  </si>
  <si>
    <t>買電量</t>
    <rPh sb="0" eb="3">
      <t>カイデンリョウ</t>
    </rPh>
    <phoneticPr fontId="87"/>
  </si>
  <si>
    <t>kwh/年</t>
    <rPh sb="4" eb="5">
      <t>ネン</t>
    </rPh>
    <phoneticPr fontId="87"/>
  </si>
  <si>
    <t>売電量</t>
    <rPh sb="0" eb="2">
      <t>バイデン</t>
    </rPh>
    <rPh sb="2" eb="3">
      <t>リョウ</t>
    </rPh>
    <phoneticPr fontId="87"/>
  </si>
  <si>
    <t>外部へ熱供給</t>
    <rPh sb="0" eb="2">
      <t>ガイブ</t>
    </rPh>
    <rPh sb="3" eb="4">
      <t>ネツ</t>
    </rPh>
    <rPh sb="4" eb="6">
      <t>キョウキュウ</t>
    </rPh>
    <phoneticPr fontId="87"/>
  </si>
  <si>
    <t>GJ/年</t>
    <rPh sb="3" eb="4">
      <t>ネン</t>
    </rPh>
    <phoneticPr fontId="87"/>
  </si>
  <si>
    <t>市計画値</t>
    <rPh sb="0" eb="1">
      <t>シ</t>
    </rPh>
    <rPh sb="1" eb="3">
      <t>ケイカク</t>
    </rPh>
    <rPh sb="3" eb="4">
      <t>チ</t>
    </rPh>
    <phoneticPr fontId="87"/>
  </si>
  <si>
    <t>外部へ電気供給</t>
    <rPh sb="0" eb="2">
      <t>ガイブ</t>
    </rPh>
    <rPh sb="3" eb="5">
      <t>デンキ</t>
    </rPh>
    <rPh sb="5" eb="7">
      <t>キョウキュウ</t>
    </rPh>
    <phoneticPr fontId="87"/>
  </si>
  <si>
    <t>排出係数</t>
    <rPh sb="0" eb="4">
      <t>ハイシュツケイスウ</t>
    </rPh>
    <phoneticPr fontId="87"/>
  </si>
  <si>
    <t>t-CO2/kL</t>
    <phoneticPr fontId="87"/>
  </si>
  <si>
    <t>廃棄物処理部門における温室効果ガス排出抑制等指針より　P11</t>
    <rPh sb="0" eb="3">
      <t>ハイキブツ</t>
    </rPh>
    <rPh sb="3" eb="5">
      <t>ショリ</t>
    </rPh>
    <rPh sb="5" eb="7">
      <t>ブモン</t>
    </rPh>
    <rPh sb="11" eb="13">
      <t>オンシツ</t>
    </rPh>
    <rPh sb="13" eb="15">
      <t>コウカ</t>
    </rPh>
    <rPh sb="17" eb="19">
      <t>ハイシュツ</t>
    </rPh>
    <rPh sb="19" eb="21">
      <t>ヨクセイ</t>
    </rPh>
    <rPh sb="21" eb="22">
      <t>ナド</t>
    </rPh>
    <rPh sb="22" eb="24">
      <t>シシン</t>
    </rPh>
    <phoneticPr fontId="87"/>
  </si>
  <si>
    <t>排出抑制等指針マニュアル</t>
    <rPh sb="0" eb="2">
      <t>ハイシュツ</t>
    </rPh>
    <rPh sb="2" eb="4">
      <t>ヨクセイ</t>
    </rPh>
    <rPh sb="4" eb="5">
      <t>ナド</t>
    </rPh>
    <rPh sb="5" eb="7">
      <t>シシン</t>
    </rPh>
    <phoneticPr fontId="87"/>
  </si>
  <si>
    <t>廃棄物処理部門における温室効果ガス排出抑制等指針より　P11</t>
  </si>
  <si>
    <t>t-CO2/N㎥</t>
    <phoneticPr fontId="87"/>
  </si>
  <si>
    <t>t-CO2/t</t>
    <phoneticPr fontId="87"/>
  </si>
  <si>
    <t>電気</t>
    <rPh sb="0" eb="2">
      <t>デンキ</t>
    </rPh>
    <phoneticPr fontId="87"/>
  </si>
  <si>
    <t>t-CO2/kwh</t>
    <phoneticPr fontId="87"/>
  </si>
  <si>
    <t>熱供給</t>
    <rPh sb="0" eb="1">
      <t>ネツ</t>
    </rPh>
    <rPh sb="1" eb="3">
      <t>キョウキュウ</t>
    </rPh>
    <phoneticPr fontId="87"/>
  </si>
  <si>
    <t>t-CO2/GJ</t>
    <phoneticPr fontId="87"/>
  </si>
  <si>
    <t>エネルギー起源CO2排出量</t>
    <rPh sb="5" eb="7">
      <t>キゲン</t>
    </rPh>
    <rPh sb="10" eb="12">
      <t>ハイシュツ</t>
    </rPh>
    <rPh sb="12" eb="13">
      <t>リョウ</t>
    </rPh>
    <phoneticPr fontId="87"/>
  </si>
  <si>
    <t>t-CO2/年</t>
    <rPh sb="6" eb="7">
      <t>ネン</t>
    </rPh>
    <phoneticPr fontId="87"/>
  </si>
  <si>
    <t>自動計算</t>
    <rPh sb="0" eb="2">
      <t>ジドウ</t>
    </rPh>
    <rPh sb="2" eb="4">
      <t>ケイサン</t>
    </rPh>
    <phoneticPr fontId="87"/>
  </si>
  <si>
    <t>市計算値</t>
    <rPh sb="0" eb="1">
      <t>シ</t>
    </rPh>
    <rPh sb="1" eb="3">
      <t>ケイサン</t>
    </rPh>
    <rPh sb="3" eb="4">
      <t>チ</t>
    </rPh>
    <phoneticPr fontId="87"/>
  </si>
  <si>
    <t>自動計算</t>
  </si>
  <si>
    <t>計</t>
    <rPh sb="0" eb="1">
      <t>ケイ</t>
    </rPh>
    <phoneticPr fontId="87"/>
  </si>
  <si>
    <t>熱回収削減量</t>
    <rPh sb="0" eb="1">
      <t>ネツ</t>
    </rPh>
    <rPh sb="1" eb="3">
      <t>カイシュウ</t>
    </rPh>
    <rPh sb="3" eb="5">
      <t>サクゲン</t>
    </rPh>
    <rPh sb="5" eb="6">
      <t>リョウ</t>
    </rPh>
    <phoneticPr fontId="87"/>
  </si>
  <si>
    <t>電気売電</t>
    <rPh sb="0" eb="2">
      <t>デンキ</t>
    </rPh>
    <rPh sb="2" eb="4">
      <t>バイデン</t>
    </rPh>
    <phoneticPr fontId="87"/>
  </si>
  <si>
    <t>電気供給</t>
    <rPh sb="0" eb="2">
      <t>デンキ</t>
    </rPh>
    <rPh sb="2" eb="4">
      <t>キョウキュウ</t>
    </rPh>
    <phoneticPr fontId="87"/>
  </si>
  <si>
    <t>排出実績値</t>
    <rPh sb="0" eb="2">
      <t>ハイシュツ</t>
    </rPh>
    <rPh sb="2" eb="4">
      <t>ジッセキ</t>
    </rPh>
    <rPh sb="4" eb="5">
      <t>チ</t>
    </rPh>
    <phoneticPr fontId="87"/>
  </si>
  <si>
    <t>ごみ1tあたり A</t>
    <phoneticPr fontId="87"/>
  </si>
  <si>
    <t>kg-CO2/ｔ-焼却ごみ</t>
    <rPh sb="9" eb="11">
      <t>ショウキャク</t>
    </rPh>
    <phoneticPr fontId="87"/>
  </si>
  <si>
    <t>CO2排出量の基準</t>
  </si>
  <si>
    <t>適合状況判定</t>
    <rPh sb="0" eb="2">
      <t>テキゴウ</t>
    </rPh>
    <rPh sb="2" eb="4">
      <t>ジョウキョウ</t>
    </rPh>
    <rPh sb="4" eb="6">
      <t>ハンテイ</t>
    </rPh>
    <phoneticPr fontId="87"/>
  </si>
  <si>
    <t>廃プラ焼却に由来するCO2排出量の計算</t>
    <rPh sb="0" eb="1">
      <t>ハイ</t>
    </rPh>
    <rPh sb="3" eb="5">
      <t>ショウキャク</t>
    </rPh>
    <rPh sb="6" eb="8">
      <t>ユライ</t>
    </rPh>
    <rPh sb="13" eb="15">
      <t>ハイシュツ</t>
    </rPh>
    <rPh sb="15" eb="16">
      <t>リョウ</t>
    </rPh>
    <rPh sb="17" eb="19">
      <t>ケイサン</t>
    </rPh>
    <phoneticPr fontId="87"/>
  </si>
  <si>
    <t>ごみ中の水分平均値</t>
    <rPh sb="2" eb="3">
      <t>チュウ</t>
    </rPh>
    <rPh sb="4" eb="6">
      <t>スイブン</t>
    </rPh>
    <rPh sb="6" eb="8">
      <t>ヘイキン</t>
    </rPh>
    <rPh sb="8" eb="9">
      <t>チ</t>
    </rPh>
    <phoneticPr fontId="87"/>
  </si>
  <si>
    <t>％</t>
    <phoneticPr fontId="87"/>
  </si>
  <si>
    <t>要求水準</t>
    <rPh sb="0" eb="2">
      <t>ヨウキュウ</t>
    </rPh>
    <rPh sb="2" eb="4">
      <t>スイジュン</t>
    </rPh>
    <phoneticPr fontId="87"/>
  </si>
  <si>
    <t>廃プラ組成平均値</t>
    <rPh sb="0" eb="1">
      <t>ハイ</t>
    </rPh>
    <rPh sb="3" eb="5">
      <t>ソセイ</t>
    </rPh>
    <rPh sb="5" eb="7">
      <t>ヘイキン</t>
    </rPh>
    <rPh sb="7" eb="8">
      <t>チ</t>
    </rPh>
    <phoneticPr fontId="87"/>
  </si>
  <si>
    <t>％</t>
    <phoneticPr fontId="87"/>
  </si>
  <si>
    <t>計画ごみ質資料</t>
    <rPh sb="0" eb="2">
      <t>ケイカク</t>
    </rPh>
    <rPh sb="4" eb="5">
      <t>シツ</t>
    </rPh>
    <rPh sb="5" eb="7">
      <t>シリョウ</t>
    </rPh>
    <phoneticPr fontId="87"/>
  </si>
  <si>
    <t>排出係数</t>
    <rPh sb="0" eb="2">
      <t>ハイシュツ</t>
    </rPh>
    <rPh sb="2" eb="4">
      <t>ケイスウ</t>
    </rPh>
    <phoneticPr fontId="87"/>
  </si>
  <si>
    <t>廃プラ</t>
    <rPh sb="0" eb="1">
      <t>ハイ</t>
    </rPh>
    <phoneticPr fontId="87"/>
  </si>
  <si>
    <t>t-CO2/t</t>
    <phoneticPr fontId="87"/>
  </si>
  <si>
    <t>廃棄物処理部門における温室効果ガス排出抑制等指針より　P18</t>
    <phoneticPr fontId="87"/>
  </si>
  <si>
    <t>廃プラ起源CO2排出量</t>
    <rPh sb="0" eb="1">
      <t>ハイ</t>
    </rPh>
    <rPh sb="3" eb="5">
      <t>キゲン</t>
    </rPh>
    <rPh sb="8" eb="10">
      <t>ハイシュツ</t>
    </rPh>
    <rPh sb="10" eb="11">
      <t>リョウ</t>
    </rPh>
    <phoneticPr fontId="87"/>
  </si>
  <si>
    <t>t-CO2/年</t>
  </si>
  <si>
    <t>計算値</t>
    <rPh sb="0" eb="2">
      <t>ケイサン</t>
    </rPh>
    <rPh sb="2" eb="3">
      <t>チ</t>
    </rPh>
    <phoneticPr fontId="87"/>
  </si>
  <si>
    <t>ごみ1tあたり B</t>
    <phoneticPr fontId="87"/>
  </si>
  <si>
    <t>計算値</t>
  </si>
  <si>
    <t>CO2排出量　全体</t>
    <phoneticPr fontId="87"/>
  </si>
  <si>
    <t>ごみ1tあたり A+B</t>
    <phoneticPr fontId="87"/>
  </si>
  <si>
    <t>CO2排出量の目安</t>
    <rPh sb="7" eb="9">
      <t>メヤス</t>
    </rPh>
    <phoneticPr fontId="87"/>
  </si>
  <si>
    <t>エネルギー回収型廃棄物処理施設整備マニュアル表2-2-1　より</t>
    <rPh sb="5" eb="7">
      <t>カイシュウ</t>
    </rPh>
    <rPh sb="7" eb="8">
      <t>ガタ</t>
    </rPh>
    <rPh sb="8" eb="11">
      <t>ハイキブツ</t>
    </rPh>
    <rPh sb="11" eb="13">
      <t>ショリ</t>
    </rPh>
    <rPh sb="13" eb="15">
      <t>シセツ</t>
    </rPh>
    <rPh sb="15" eb="17">
      <t>セイビ</t>
    </rPh>
    <rPh sb="22" eb="23">
      <t>ヒョウ</t>
    </rPh>
    <phoneticPr fontId="87"/>
  </si>
  <si>
    <t>－</t>
    <phoneticPr fontId="87"/>
  </si>
  <si>
    <t>廃棄物処理部門における温室効果ガス排出抑制等指針より　P11</t>
    <phoneticPr fontId="10"/>
  </si>
  <si>
    <t>二酸化炭素排出量</t>
    <rPh sb="0" eb="3">
      <t>ニサンカ</t>
    </rPh>
    <rPh sb="3" eb="5">
      <t>タンソ</t>
    </rPh>
    <rPh sb="5" eb="7">
      <t>ハイシュツ</t>
    </rPh>
    <rPh sb="7" eb="8">
      <t>リョウ</t>
    </rPh>
    <phoneticPr fontId="87"/>
  </si>
  <si>
    <t>リスク管理方法</t>
    <rPh sb="3" eb="5">
      <t>カンリ</t>
    </rPh>
    <rPh sb="5" eb="7">
      <t>ホウホウ</t>
    </rPh>
    <phoneticPr fontId="10"/>
  </si>
  <si>
    <t>No.</t>
  </si>
  <si>
    <t>リスクの種類</t>
    <phoneticPr fontId="10"/>
  </si>
  <si>
    <t>リスク顕在化確率</t>
    <rPh sb="3" eb="6">
      <t>ケンザイカ</t>
    </rPh>
    <phoneticPr fontId="10"/>
  </si>
  <si>
    <t>リスク顕在化による
影響の大きさ</t>
    <rPh sb="3" eb="6">
      <t>ケンザイカ</t>
    </rPh>
    <rPh sb="10" eb="12">
      <t>エイキョウ</t>
    </rPh>
    <rPh sb="13" eb="14">
      <t>オオ</t>
    </rPh>
    <phoneticPr fontId="10"/>
  </si>
  <si>
    <t>リスク顕在化前</t>
    <rPh sb="3" eb="6">
      <t>ケンザイカ</t>
    </rPh>
    <rPh sb="6" eb="7">
      <t>マエ</t>
    </rPh>
    <phoneticPr fontId="10"/>
  </si>
  <si>
    <t>リスク顕在化後</t>
    <rPh sb="3" eb="6">
      <t>ケンザイカ</t>
    </rPh>
    <rPh sb="6" eb="7">
      <t>ゴ</t>
    </rPh>
    <phoneticPr fontId="10"/>
  </si>
  <si>
    <t>当該リスクを顕在化させないための方策</t>
    <rPh sb="6" eb="9">
      <t>ケンザイカ</t>
    </rPh>
    <phoneticPr fontId="10"/>
  </si>
  <si>
    <t>被害を最小化するための方策</t>
    <rPh sb="0" eb="2">
      <t>ヒガイ</t>
    </rPh>
    <rPh sb="3" eb="6">
      <t>サイショウカ</t>
    </rPh>
    <rPh sb="11" eb="13">
      <t>ホウサク</t>
    </rPh>
    <phoneticPr fontId="10"/>
  </si>
  <si>
    <t>負担者</t>
  </si>
  <si>
    <t>※1</t>
    <phoneticPr fontId="10"/>
  </si>
  <si>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10"/>
  </si>
  <si>
    <t>※2</t>
    <phoneticPr fontId="10"/>
  </si>
  <si>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10"/>
  </si>
  <si>
    <t>リスク顕在化確率</t>
    <phoneticPr fontId="10"/>
  </si>
  <si>
    <t>5年単位で当該事象が発生する（顕在化する）確率が80%以上の場合を「A」、60%以上80%未満の場合を「B」、40%以上60%未満の場合を「C」、20%以上40%未満の場合を「D」、20%未満の場合を「E」とする。</t>
  </si>
  <si>
    <t>リスク顕在化による影響の大きさ</t>
    <phoneticPr fontId="10"/>
  </si>
  <si>
    <t>当該事象が発生した場合の損害額が1億円以上の場合には「Ａ」、5,000万円以上1億円未満場合は「B」、1,000万円以上5,000万円未満場合は「C」、500万円以上1,000万円未満の場合は「D」、500万円未満の場合は「E」とする。</t>
    <phoneticPr fontId="10"/>
  </si>
  <si>
    <t>※3</t>
    <phoneticPr fontId="10"/>
  </si>
  <si>
    <t>記入欄が足りない場合は、適宜追加すること。</t>
  </si>
  <si>
    <t>付保する保険の内容</t>
    <rPh sb="0" eb="2">
      <t>フホ</t>
    </rPh>
    <rPh sb="4" eb="6">
      <t>ホケン</t>
    </rPh>
    <rPh sb="7" eb="9">
      <t>ナイヨウ</t>
    </rPh>
    <phoneticPr fontId="10"/>
  </si>
  <si>
    <t>No.</t>
    <phoneticPr fontId="10"/>
  </si>
  <si>
    <t>補償額</t>
    <phoneticPr fontId="10"/>
  </si>
  <si>
    <t>保険料</t>
    <phoneticPr fontId="10"/>
  </si>
  <si>
    <t>特約</t>
  </si>
  <si>
    <t>対応するリスク</t>
  </si>
  <si>
    <t>（百万円）</t>
    <phoneticPr fontId="10"/>
  </si>
  <si>
    <t>（千円/年）</t>
    <phoneticPr fontId="10"/>
  </si>
  <si>
    <t>（年）</t>
    <rPh sb="1" eb="2">
      <t>ネン</t>
    </rPh>
    <phoneticPr fontId="10"/>
  </si>
  <si>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</si>
  <si>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</si>
  <si>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10"/>
  </si>
  <si>
    <t>記入欄が足りない場合は、適宜追加すること。</t>
    <rPh sb="0" eb="2">
      <t>キニュウ</t>
    </rPh>
    <rPh sb="2" eb="3">
      <t>ラン</t>
    </rPh>
    <rPh sb="4" eb="5">
      <t>タ</t>
    </rPh>
    <rPh sb="8" eb="10">
      <t>バアイ</t>
    </rPh>
    <rPh sb="12" eb="14">
      <t>テキギ</t>
    </rPh>
    <rPh sb="14" eb="16">
      <t>ツイカ</t>
    </rPh>
    <phoneticPr fontId="10"/>
  </si>
  <si>
    <t>A3版・横（A4版に折込み）で作成すること。</t>
    <phoneticPr fontId="10"/>
  </si>
  <si>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10"/>
  </si>
  <si>
    <t>1～11まで1つのエクセルファイルで作成し、シートを分けること。</t>
    <phoneticPr fontId="12"/>
  </si>
  <si>
    <t>1</t>
    <phoneticPr fontId="12"/>
  </si>
  <si>
    <t>「さいたま市サーマルエネルギーセンター整備事業（DBO）」の入札説明書等に関して、以下の質問がありますので提出します。</t>
    <rPh sb="30" eb="36">
      <t>ニュウサツセツメイショナド</t>
    </rPh>
    <rPh sb="37" eb="38">
      <t>カン</t>
    </rPh>
    <rPh sb="41" eb="43">
      <t>イカ</t>
    </rPh>
    <rPh sb="44" eb="46">
      <t>シツモン</t>
    </rPh>
    <rPh sb="53" eb="55">
      <t>テイシュツ</t>
    </rPh>
    <phoneticPr fontId="12"/>
  </si>
  <si>
    <t>「さいたま市サーマルエネルギーセンター整備事業（DBO）」の入札説明書等に関して、対話での確認を希望する事項について、下記のとおり提出します。</t>
    <rPh sb="30" eb="36">
      <t>ニュウサツセツメイショナド</t>
    </rPh>
    <rPh sb="37" eb="38">
      <t>カン</t>
    </rPh>
    <rPh sb="41" eb="43">
      <t>タイワ</t>
    </rPh>
    <rPh sb="45" eb="47">
      <t>カクニン</t>
    </rPh>
    <rPh sb="48" eb="50">
      <t>キボウ</t>
    </rPh>
    <rPh sb="52" eb="54">
      <t>ジコウ</t>
    </rPh>
    <rPh sb="59" eb="61">
      <t>カキ</t>
    </rPh>
    <rPh sb="65" eb="67">
      <t>テイシュツ</t>
    </rPh>
    <phoneticPr fontId="12"/>
  </si>
  <si>
    <t>氏　名</t>
    <rPh sb="0" eb="1">
      <t>シ</t>
    </rPh>
    <rPh sb="2" eb="3">
      <t>メイ</t>
    </rPh>
    <phoneticPr fontId="12"/>
  </si>
  <si>
    <t>所　属</t>
    <rPh sb="0" eb="1">
      <t>ショ</t>
    </rPh>
    <rPh sb="2" eb="3">
      <t>ゾク</t>
    </rPh>
    <phoneticPr fontId="12"/>
  </si>
  <si>
    <t>電　話</t>
    <rPh sb="0" eb="1">
      <t>デン</t>
    </rPh>
    <rPh sb="2" eb="3">
      <t>ハナシ</t>
    </rPh>
    <phoneticPr fontId="12"/>
  </si>
  <si>
    <t>F A X</t>
    <phoneticPr fontId="12"/>
  </si>
  <si>
    <t>7</t>
    <phoneticPr fontId="12"/>
  </si>
  <si>
    <t>ア　設計・建設業務</t>
    <rPh sb="2" eb="4">
      <t>セッケイ</t>
    </rPh>
    <rPh sb="5" eb="7">
      <t>ケンセツ</t>
    </rPh>
    <rPh sb="7" eb="9">
      <t>ギョウム</t>
    </rPh>
    <phoneticPr fontId="12"/>
  </si>
  <si>
    <t>4</t>
    <phoneticPr fontId="12"/>
  </si>
  <si>
    <t>第3章</t>
    <rPh sb="0" eb="1">
      <t>ダイ</t>
    </rPh>
    <rPh sb="2" eb="3">
      <t>ショウ</t>
    </rPh>
    <phoneticPr fontId="12"/>
  </si>
  <si>
    <t>3.1.4</t>
    <phoneticPr fontId="12"/>
  </si>
  <si>
    <t>第1編</t>
    <rPh sb="0" eb="1">
      <t>ダイ</t>
    </rPh>
    <rPh sb="2" eb="3">
      <t>ヘン</t>
    </rPh>
    <phoneticPr fontId="12"/>
  </si>
  <si>
    <t>(1) ウ　業務期間</t>
    <rPh sb="6" eb="8">
      <t>ギョウム</t>
    </rPh>
    <rPh sb="8" eb="10">
      <t>キカン</t>
    </rPh>
    <phoneticPr fontId="12"/>
  </si>
  <si>
    <t>第4章</t>
    <rPh sb="0" eb="1">
      <t>ダイ</t>
    </rPh>
    <rPh sb="2" eb="3">
      <t>ショウ</t>
    </rPh>
    <phoneticPr fontId="12"/>
  </si>
  <si>
    <t>表4-1</t>
    <rPh sb="0" eb="1">
      <t>ヒョウ</t>
    </rPh>
    <phoneticPr fontId="12"/>
  </si>
  <si>
    <t>第15号-1</t>
    <phoneticPr fontId="12"/>
  </si>
  <si>
    <t>基本協定書（案）に対する質問</t>
    <rPh sb="5" eb="8">
      <t>アン</t>
    </rPh>
    <phoneticPr fontId="12"/>
  </si>
  <si>
    <t>基本契約書（案）に対する質問</t>
    <rPh sb="0" eb="2">
      <t>キホン</t>
    </rPh>
    <rPh sb="2" eb="5">
      <t>ケイヤクショ</t>
    </rPh>
    <phoneticPr fontId="12"/>
  </si>
  <si>
    <t>建設工事請負契約書（案）に対する質問</t>
    <rPh sb="0" eb="2">
      <t>ケンセツ</t>
    </rPh>
    <rPh sb="2" eb="4">
      <t>コウジ</t>
    </rPh>
    <rPh sb="4" eb="6">
      <t>ウケオイ</t>
    </rPh>
    <rPh sb="6" eb="8">
      <t>ケイヤク</t>
    </rPh>
    <rPh sb="8" eb="9">
      <t>ショ</t>
    </rPh>
    <phoneticPr fontId="12"/>
  </si>
  <si>
    <t>運営業務委託契約書（案）に対する質問</t>
    <rPh sb="0" eb="2">
      <t>ウンエイ</t>
    </rPh>
    <rPh sb="2" eb="4">
      <t>ギョウム</t>
    </rPh>
    <rPh sb="4" eb="6">
      <t>イタク</t>
    </rPh>
    <rPh sb="6" eb="9">
      <t>ケイヤクショ</t>
    </rPh>
    <phoneticPr fontId="12"/>
  </si>
  <si>
    <t>目的等</t>
    <rPh sb="0" eb="2">
      <t>モクテキ</t>
    </rPh>
    <rPh sb="2" eb="3">
      <t>トウ</t>
    </rPh>
    <phoneticPr fontId="12"/>
  </si>
  <si>
    <t>2</t>
    <phoneticPr fontId="12"/>
  </si>
  <si>
    <t>焼却灰運搬業務委託契約書（案）に対する質問</t>
    <rPh sb="0" eb="3">
      <t>ショウキャクバイ</t>
    </rPh>
    <rPh sb="3" eb="5">
      <t>ウンパン</t>
    </rPh>
    <rPh sb="5" eb="7">
      <t>ギョウム</t>
    </rPh>
    <rPh sb="7" eb="9">
      <t>イタク</t>
    </rPh>
    <rPh sb="9" eb="11">
      <t>ケイヤク</t>
    </rPh>
    <rPh sb="11" eb="12">
      <t>ショ</t>
    </rPh>
    <rPh sb="12" eb="15">
      <t>アン</t>
    </rPh>
    <phoneticPr fontId="12"/>
  </si>
  <si>
    <t>焼却灰資源化業務委託契約書（案）に対する質問</t>
    <rPh sb="0" eb="3">
      <t>ショウキャクバイ</t>
    </rPh>
    <rPh sb="3" eb="6">
      <t>シゲンカ</t>
    </rPh>
    <rPh sb="6" eb="8">
      <t>ギョウム</t>
    </rPh>
    <rPh sb="8" eb="10">
      <t>イタク</t>
    </rPh>
    <rPh sb="10" eb="12">
      <t>ケイヤク</t>
    </rPh>
    <rPh sb="12" eb="13">
      <t>ショ</t>
    </rPh>
    <rPh sb="13" eb="16">
      <t>アン</t>
    </rPh>
    <phoneticPr fontId="12"/>
  </si>
  <si>
    <t>事業間連携に係る協定書（案）に対する質問</t>
    <rPh sb="0" eb="2">
      <t>ジギョウ</t>
    </rPh>
    <rPh sb="2" eb="3">
      <t>カン</t>
    </rPh>
    <rPh sb="3" eb="5">
      <t>レンケイ</t>
    </rPh>
    <rPh sb="6" eb="7">
      <t>カカ</t>
    </rPh>
    <rPh sb="8" eb="11">
      <t>キョウテイショ</t>
    </rPh>
    <rPh sb="11" eb="14">
      <t>アン</t>
    </rPh>
    <phoneticPr fontId="12"/>
  </si>
  <si>
    <t>受付グループ名</t>
    <rPh sb="0" eb="2">
      <t>ウケツケ</t>
    </rPh>
    <rPh sb="6" eb="7">
      <t>メイ</t>
    </rPh>
    <phoneticPr fontId="12"/>
  </si>
  <si>
    <t>「入札説明書 第３章 ２ (2) カ」に規定する施設の建設工事実績</t>
    <rPh sb="29" eb="31">
      <t>コウジ</t>
    </rPh>
    <phoneticPr fontId="12"/>
  </si>
  <si>
    <t>「入札説明書 第３章 ２ (3) ア (ｵ)」に規定する施設の設計・建設工事実績</t>
    <rPh sb="31" eb="33">
      <t>セッケイ</t>
    </rPh>
    <rPh sb="36" eb="38">
      <t>コウジ</t>
    </rPh>
    <phoneticPr fontId="12"/>
  </si>
  <si>
    <t>様式第9号-5</t>
  </si>
  <si>
    <t>様式第9号-6</t>
  </si>
  <si>
    <t>「入札説明書 第３章 ２ (4) オ」に規定する解体実績</t>
    <rPh sb="24" eb="26">
      <t>カイタイ</t>
    </rPh>
    <rPh sb="26" eb="28">
      <t>ジッセキ</t>
    </rPh>
    <phoneticPr fontId="12"/>
  </si>
  <si>
    <t>「入札説明書 第３章 ２ (5) イ」に規定する施設の運転管理業務実績</t>
    <rPh sb="24" eb="26">
      <t>シセツ</t>
    </rPh>
    <rPh sb="27" eb="29">
      <t>ウンテン</t>
    </rPh>
    <rPh sb="29" eb="31">
      <t>カンリ</t>
    </rPh>
    <rPh sb="31" eb="33">
      <t>ギョウム</t>
    </rPh>
    <rPh sb="33" eb="35">
      <t>ジッセキ</t>
    </rPh>
    <phoneticPr fontId="12"/>
  </si>
  <si>
    <t>「入札説明書 第３章 ２ (3) イ (ｵ)」に規定する施設の設計・建設工事実績</t>
    <rPh sb="31" eb="33">
      <t>セッケイ</t>
    </rPh>
    <rPh sb="36" eb="38">
      <t>コウジ</t>
    </rPh>
    <phoneticPr fontId="12"/>
  </si>
  <si>
    <t>「入札説明書 第３章 ２ (5) ウ」に規定する配置予定者の資格及び業務経験</t>
    <phoneticPr fontId="12"/>
  </si>
  <si>
    <t>さいたま市長　　清水 勇人　様</t>
    <rPh sb="14" eb="15">
      <t>サマ</t>
    </rPh>
    <phoneticPr fontId="12"/>
  </si>
  <si>
    <t>さいたま市長　清水 勇人　様</t>
    <rPh sb="13" eb="14">
      <t>サマ</t>
    </rPh>
    <phoneticPr fontId="12"/>
  </si>
  <si>
    <t>様式第14号（別紙1）</t>
    <rPh sb="5" eb="6">
      <t>ゴウ</t>
    </rPh>
    <rPh sb="7" eb="9">
      <t>ベッシ</t>
    </rPh>
    <phoneticPr fontId="10"/>
  </si>
  <si>
    <t>単位：円</t>
    <rPh sb="0" eb="2">
      <t>タンイ</t>
    </rPh>
    <rPh sb="3" eb="4">
      <t>エン</t>
    </rPh>
    <phoneticPr fontId="10"/>
  </si>
  <si>
    <t>費目</t>
    <rPh sb="0" eb="2">
      <t>ヒモク</t>
    </rPh>
    <phoneticPr fontId="10"/>
  </si>
  <si>
    <t>1.</t>
    <phoneticPr fontId="10"/>
  </si>
  <si>
    <t>土木工事</t>
    <phoneticPr fontId="10"/>
  </si>
  <si>
    <t>2.</t>
    <phoneticPr fontId="10"/>
  </si>
  <si>
    <t>建築工事</t>
    <rPh sb="0" eb="2">
      <t>ケンチク</t>
    </rPh>
    <phoneticPr fontId="10"/>
  </si>
  <si>
    <t>配管工事</t>
    <rPh sb="0" eb="2">
      <t>ハイカン</t>
    </rPh>
    <phoneticPr fontId="10"/>
  </si>
  <si>
    <t>電気・計装工事</t>
    <rPh sb="0" eb="2">
      <t>デンキ</t>
    </rPh>
    <rPh sb="3" eb="5">
      <t>ケイソウ</t>
    </rPh>
    <rPh sb="5" eb="7">
      <t>コウジ</t>
    </rPh>
    <phoneticPr fontId="10"/>
  </si>
  <si>
    <t>共通仮設費</t>
    <rPh sb="0" eb="2">
      <t>キョウツウ</t>
    </rPh>
    <rPh sb="2" eb="4">
      <t>カセツ</t>
    </rPh>
    <rPh sb="4" eb="5">
      <t>ヒ</t>
    </rPh>
    <phoneticPr fontId="10"/>
  </si>
  <si>
    <t>現場管理費</t>
    <rPh sb="0" eb="2">
      <t>ゲンバ</t>
    </rPh>
    <rPh sb="2" eb="5">
      <t>カンリヒ</t>
    </rPh>
    <phoneticPr fontId="10"/>
  </si>
  <si>
    <t>一般管理費</t>
    <rPh sb="0" eb="2">
      <t>イッパン</t>
    </rPh>
    <rPh sb="2" eb="5">
      <t>カンリヒ</t>
    </rPh>
    <phoneticPr fontId="10"/>
  </si>
  <si>
    <t>工事費</t>
    <rPh sb="0" eb="3">
      <t>コウジヒ</t>
    </rPh>
    <phoneticPr fontId="10"/>
  </si>
  <si>
    <t>①</t>
    <phoneticPr fontId="10"/>
  </si>
  <si>
    <t>高効率ごみ発電施設</t>
    <rPh sb="0" eb="3">
      <t>コウコウリツ</t>
    </rPh>
    <rPh sb="5" eb="7">
      <t>ハツデン</t>
    </rPh>
    <rPh sb="7" eb="9">
      <t>シセツ</t>
    </rPh>
    <phoneticPr fontId="10"/>
  </si>
  <si>
    <t>1.</t>
    <phoneticPr fontId="10"/>
  </si>
  <si>
    <t>直接工事費</t>
    <rPh sb="0" eb="2">
      <t>チョクセツ</t>
    </rPh>
    <rPh sb="2" eb="4">
      <t>コウジ</t>
    </rPh>
    <rPh sb="4" eb="5">
      <t>ヒ</t>
    </rPh>
    <phoneticPr fontId="10"/>
  </si>
  <si>
    <t>廃棄物処理費</t>
    <rPh sb="0" eb="3">
      <t>ハイキブツ</t>
    </rPh>
    <rPh sb="3" eb="5">
      <t>ショリ</t>
    </rPh>
    <rPh sb="5" eb="6">
      <t>ヒ</t>
    </rPh>
    <phoneticPr fontId="10"/>
  </si>
  <si>
    <t>5.</t>
    <phoneticPr fontId="10"/>
  </si>
  <si>
    <t>a欄</t>
    <rPh sb="1" eb="2">
      <t>ラン</t>
    </rPh>
    <phoneticPr fontId="10"/>
  </si>
  <si>
    <t>割合</t>
    <rPh sb="0" eb="2">
      <t>ワリアイ</t>
    </rPh>
    <phoneticPr fontId="10"/>
  </si>
  <si>
    <t>※1</t>
    <phoneticPr fontId="10"/>
  </si>
  <si>
    <t>網掛け部（黄色）に、該当する金額を記入してください。その他のセルを変更しないでください。</t>
    <rPh sb="0" eb="2">
      <t>アミカ</t>
    </rPh>
    <rPh sb="3" eb="4">
      <t>ブ</t>
    </rPh>
    <rPh sb="5" eb="7">
      <t>キイロ</t>
    </rPh>
    <rPh sb="10" eb="12">
      <t>ガイトウ</t>
    </rPh>
    <rPh sb="14" eb="16">
      <t>キンガク</t>
    </rPh>
    <rPh sb="17" eb="19">
      <t>キニュウ</t>
    </rPh>
    <rPh sb="28" eb="29">
      <t>タ</t>
    </rPh>
    <rPh sb="33" eb="35">
      <t>ヘンコウ</t>
    </rPh>
    <phoneticPr fontId="10"/>
  </si>
  <si>
    <t>消費税及び地方消費税は含めず記載してください。また、物価上昇は考慮しないでください。</t>
    <rPh sb="0" eb="3">
      <t>ショウヒゼイ</t>
    </rPh>
    <rPh sb="3" eb="4">
      <t>オヨ</t>
    </rPh>
    <rPh sb="5" eb="7">
      <t>チホウ</t>
    </rPh>
    <rPh sb="7" eb="10">
      <t>ショウヒゼイ</t>
    </rPh>
    <rPh sb="11" eb="12">
      <t>フク</t>
    </rPh>
    <rPh sb="14" eb="16">
      <t>キサイ</t>
    </rPh>
    <rPh sb="26" eb="28">
      <t>ブッカ</t>
    </rPh>
    <rPh sb="28" eb="30">
      <t>ジョウショウ</t>
    </rPh>
    <rPh sb="31" eb="33">
      <t>コウリョ</t>
    </rPh>
    <phoneticPr fontId="10"/>
  </si>
  <si>
    <t>様式第14号（別紙2）</t>
    <rPh sb="7" eb="9">
      <t>ベッシ</t>
    </rPh>
    <phoneticPr fontId="10"/>
  </si>
  <si>
    <t>15年間の総額</t>
    <rPh sb="2" eb="4">
      <t>ネンカン</t>
    </rPh>
    <rPh sb="5" eb="7">
      <t>ソウガク</t>
    </rPh>
    <phoneticPr fontId="10"/>
  </si>
  <si>
    <t>a</t>
    <phoneticPr fontId="10"/>
  </si>
  <si>
    <t>円/t</t>
    <rPh sb="0" eb="1">
      <t>エン</t>
    </rPh>
    <phoneticPr fontId="10"/>
  </si>
  <si>
    <t>b欄</t>
    <rPh sb="1" eb="2">
      <t>ラン</t>
    </rPh>
    <phoneticPr fontId="10"/>
  </si>
  <si>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10"/>
  </si>
  <si>
    <t>提案単価は円単位とし、その端数は切り捨てとすること。</t>
    <rPh sb="0" eb="2">
      <t>テイアン</t>
    </rPh>
    <rPh sb="5" eb="6">
      <t>エン</t>
    </rPh>
    <rPh sb="16" eb="17">
      <t>キ</t>
    </rPh>
    <rPh sb="18" eb="19">
      <t>ス</t>
    </rPh>
    <phoneticPr fontId="10"/>
  </si>
  <si>
    <t>様式第14号（別紙3）</t>
    <rPh sb="7" eb="9">
      <t>ベッシ</t>
    </rPh>
    <phoneticPr fontId="10"/>
  </si>
  <si>
    <t>入札価格参考資料（市のライフサイクルコスト）</t>
    <rPh sb="0" eb="2">
      <t>ニュウサツ</t>
    </rPh>
    <rPh sb="2" eb="4">
      <t>カカク</t>
    </rPh>
    <rPh sb="4" eb="6">
      <t>サンコウ</t>
    </rPh>
    <rPh sb="6" eb="8">
      <t>シリョウ</t>
    </rPh>
    <rPh sb="9" eb="10">
      <t>シ</t>
    </rPh>
    <phoneticPr fontId="10"/>
  </si>
  <si>
    <t>設計・建設期間</t>
    <rPh sb="0" eb="2">
      <t>セッケイ</t>
    </rPh>
    <rPh sb="3" eb="5">
      <t>ケンセツ</t>
    </rPh>
    <rPh sb="5" eb="7">
      <t>キカン</t>
    </rPh>
    <phoneticPr fontId="10"/>
  </si>
  <si>
    <t>合計</t>
    <rPh sb="0" eb="1">
      <t>ゴウ</t>
    </rPh>
    <rPh sb="1" eb="2">
      <t>ケイ</t>
    </rPh>
    <phoneticPr fontId="10"/>
  </si>
  <si>
    <t>・</t>
    <phoneticPr fontId="10"/>
  </si>
  <si>
    <t>市の事業者への支払額( = ① + ② )</t>
    <rPh sb="0" eb="1">
      <t>シ</t>
    </rPh>
    <phoneticPr fontId="10"/>
  </si>
  <si>
    <t>A3版・横で作成すること</t>
    <phoneticPr fontId="10"/>
  </si>
  <si>
    <t>※3</t>
    <phoneticPr fontId="10"/>
  </si>
  <si>
    <t>※4</t>
    <phoneticPr fontId="10"/>
  </si>
  <si>
    <t>※5</t>
    <phoneticPr fontId="10"/>
  </si>
  <si>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10"/>
  </si>
  <si>
    <t>設計・建設業務に係る対価</t>
    <phoneticPr fontId="10"/>
  </si>
  <si>
    <t>設計・建設業務に係る対価</t>
    <rPh sb="0" eb="2">
      <t>セッケイ</t>
    </rPh>
    <rPh sb="3" eb="5">
      <t>ケンセツ</t>
    </rPh>
    <rPh sb="5" eb="7">
      <t>ギョウム</t>
    </rPh>
    <rPh sb="8" eb="9">
      <t>カカ</t>
    </rPh>
    <rPh sb="10" eb="12">
      <t>タイカ</t>
    </rPh>
    <phoneticPr fontId="10"/>
  </si>
  <si>
    <t>b</t>
    <phoneticPr fontId="10"/>
  </si>
  <si>
    <t>a</t>
    <phoneticPr fontId="10"/>
  </si>
  <si>
    <t>b</t>
    <phoneticPr fontId="10"/>
  </si>
  <si>
    <t>※1</t>
    <phoneticPr fontId="10"/>
  </si>
  <si>
    <t>※2</t>
    <phoneticPr fontId="10"/>
  </si>
  <si>
    <t>※3</t>
    <phoneticPr fontId="10"/>
  </si>
  <si>
    <t>事業年度</t>
    <phoneticPr fontId="10"/>
  </si>
  <si>
    <t>運営期間</t>
  </si>
  <si>
    <t>①</t>
    <phoneticPr fontId="10"/>
  </si>
  <si>
    <t>a</t>
    <phoneticPr fontId="10"/>
  </si>
  <si>
    <t>・</t>
    <phoneticPr fontId="10"/>
  </si>
  <si>
    <t>b</t>
    <phoneticPr fontId="10"/>
  </si>
  <si>
    <t>c</t>
    <phoneticPr fontId="10"/>
  </si>
  <si>
    <t>ｄ</t>
    <phoneticPr fontId="10"/>
  </si>
  <si>
    <t>電力収支及び発電効率</t>
    <rPh sb="0" eb="1">
      <t>デン</t>
    </rPh>
    <rPh sb="1" eb="2">
      <t>チカラ</t>
    </rPh>
    <rPh sb="2" eb="3">
      <t>オサム</t>
    </rPh>
    <rPh sb="3" eb="4">
      <t>ササ</t>
    </rPh>
    <rPh sb="4" eb="5">
      <t>オヨ</t>
    </rPh>
    <rPh sb="6" eb="8">
      <t>ハツデン</t>
    </rPh>
    <rPh sb="8" eb="10">
      <t>コウリツ</t>
    </rPh>
    <phoneticPr fontId="10"/>
  </si>
  <si>
    <t>（3炉）</t>
    <rPh sb="2" eb="3">
      <t>ロ</t>
    </rPh>
    <phoneticPr fontId="10"/>
  </si>
  <si>
    <t>単位：（kW）</t>
    <rPh sb="0" eb="2">
      <t>タンイ</t>
    </rPh>
    <phoneticPr fontId="10"/>
  </si>
  <si>
    <t>3炉</t>
    <rPh sb="1" eb="2">
      <t>ロ</t>
    </rPh>
    <phoneticPr fontId="10"/>
  </si>
  <si>
    <t>稼働</t>
    <rPh sb="0" eb="2">
      <t>カドウ</t>
    </rPh>
    <phoneticPr fontId="10"/>
  </si>
  <si>
    <t>休止</t>
    <rPh sb="0" eb="2">
      <t>キュウシ</t>
    </rPh>
    <phoneticPr fontId="10"/>
  </si>
  <si>
    <t>注1：運転日数欄の合計（H143のセル）は365日になること。</t>
    <rPh sb="0" eb="1">
      <t>チュウ</t>
    </rPh>
    <rPh sb="3" eb="5">
      <t>ウンテン</t>
    </rPh>
    <rPh sb="5" eb="7">
      <t>ニッスウ</t>
    </rPh>
    <rPh sb="7" eb="8">
      <t>ラン</t>
    </rPh>
    <rPh sb="9" eb="11">
      <t>ゴウケイ</t>
    </rPh>
    <rPh sb="24" eb="25">
      <t>ニチ</t>
    </rPh>
    <phoneticPr fontId="10"/>
  </si>
  <si>
    <t>*</t>
  </si>
  <si>
    <t>2-1　ごみ質の推移</t>
    <rPh sb="6" eb="7">
      <t>シツ</t>
    </rPh>
    <rPh sb="8" eb="10">
      <t>スイイ</t>
    </rPh>
    <phoneticPr fontId="10"/>
  </si>
  <si>
    <t>注4：各炉の日処理量は定格能力とし、かつ3炉合計の年間処理量は計画処理量に概ね整合すること。</t>
    <rPh sb="0" eb="1">
      <t>チュウ</t>
    </rPh>
    <rPh sb="3" eb="4">
      <t>カク</t>
    </rPh>
    <rPh sb="4" eb="5">
      <t>ロ</t>
    </rPh>
    <rPh sb="6" eb="7">
      <t>ニチ</t>
    </rPh>
    <rPh sb="7" eb="9">
      <t>ショリ</t>
    </rPh>
    <rPh sb="9" eb="10">
      <t>リョウ</t>
    </rPh>
    <rPh sb="11" eb="13">
      <t>テイカク</t>
    </rPh>
    <rPh sb="13" eb="15">
      <t>ノウリョク</t>
    </rPh>
    <rPh sb="21" eb="22">
      <t>ロ</t>
    </rPh>
    <rPh sb="22" eb="24">
      <t>ゴウケイ</t>
    </rPh>
    <rPh sb="25" eb="27">
      <t>ネンカン</t>
    </rPh>
    <rPh sb="27" eb="29">
      <t>ショリ</t>
    </rPh>
    <rPh sb="29" eb="30">
      <t>リョウ</t>
    </rPh>
    <rPh sb="31" eb="33">
      <t>ケイカク</t>
    </rPh>
    <rPh sb="33" eb="35">
      <t>ショリ</t>
    </rPh>
    <rPh sb="35" eb="36">
      <t>リョウ</t>
    </rPh>
    <rPh sb="37" eb="38">
      <t>オオム</t>
    </rPh>
    <rPh sb="39" eb="41">
      <t>セイゴウ</t>
    </rPh>
    <phoneticPr fontId="10"/>
  </si>
  <si>
    <t>注7：災害ごみは見込まないものとする。</t>
    <rPh sb="0" eb="1">
      <t>チュウ</t>
    </rPh>
    <rPh sb="8" eb="10">
      <t>ミコ</t>
    </rPh>
    <phoneticPr fontId="10"/>
  </si>
  <si>
    <t>ＳＰＣ及び施設構成人員</t>
    <rPh sb="3" eb="4">
      <t>オヨ</t>
    </rPh>
    <rPh sb="5" eb="7">
      <t>シセツ</t>
    </rPh>
    <rPh sb="7" eb="9">
      <t>コウセイ</t>
    </rPh>
    <rPh sb="9" eb="11">
      <t>ジンイン</t>
    </rPh>
    <phoneticPr fontId="10"/>
  </si>
  <si>
    <t>種別</t>
    <rPh sb="0" eb="2">
      <t>シュベツ</t>
    </rPh>
    <phoneticPr fontId="10"/>
  </si>
  <si>
    <r>
      <t xml:space="preserve">職　種
</t>
    </r>
    <r>
      <rPr>
        <sz val="10"/>
        <rFont val="ＭＳ 明朝"/>
        <family val="1"/>
        <charset val="128"/>
      </rPr>
      <t>（必要な法的資格）</t>
    </r>
    <phoneticPr fontId="10"/>
  </si>
  <si>
    <t>人件費単価
（千円/人）</t>
    <rPh sb="0" eb="3">
      <t>ジンケンヒ</t>
    </rPh>
    <rPh sb="3" eb="5">
      <t>タンカ</t>
    </rPh>
    <rPh sb="7" eb="9">
      <t>センエン</t>
    </rPh>
    <rPh sb="10" eb="11">
      <t>ニン</t>
    </rPh>
    <phoneticPr fontId="10"/>
  </si>
  <si>
    <t>人件費合計
（千円）</t>
    <rPh sb="0" eb="3">
      <t>ジンケンヒ</t>
    </rPh>
    <rPh sb="3" eb="5">
      <t>ゴウケイ</t>
    </rPh>
    <rPh sb="7" eb="9">
      <t>センエン</t>
    </rPh>
    <phoneticPr fontId="10"/>
  </si>
  <si>
    <t>管理要員</t>
    <rPh sb="0" eb="2">
      <t>カンリ</t>
    </rPh>
    <rPh sb="2" eb="4">
      <t>ヨウイン</t>
    </rPh>
    <phoneticPr fontId="10"/>
  </si>
  <si>
    <t>運転要員</t>
    <rPh sb="0" eb="2">
      <t>ウンテン</t>
    </rPh>
    <rPh sb="2" eb="4">
      <t>ヨウイン</t>
    </rPh>
    <phoneticPr fontId="10"/>
  </si>
  <si>
    <t>入札価格参考資料（運営業務に係る対価）</t>
    <phoneticPr fontId="12"/>
  </si>
  <si>
    <t>１．ＳＰＣ</t>
    <phoneticPr fontId="10"/>
  </si>
  <si>
    <t>２．高効率ごみ発電施設</t>
    <rPh sb="2" eb="5">
      <t>コウコウリツ</t>
    </rPh>
    <rPh sb="7" eb="9">
      <t>ハツデン</t>
    </rPh>
    <rPh sb="9" eb="11">
      <t>シセツ</t>
    </rPh>
    <phoneticPr fontId="10"/>
  </si>
  <si>
    <t>３．マテリアルリサイクル推進施設</t>
    <rPh sb="12" eb="14">
      <t>スイシン</t>
    </rPh>
    <rPh sb="14" eb="16">
      <t>シセツ</t>
    </rPh>
    <phoneticPr fontId="10"/>
  </si>
  <si>
    <t>必要人数
（人）</t>
    <phoneticPr fontId="10"/>
  </si>
  <si>
    <t>地域経済への貢献金額（定量評価）</t>
    <rPh sb="0" eb="2">
      <t>チイキ</t>
    </rPh>
    <rPh sb="2" eb="4">
      <t>ケイザイ</t>
    </rPh>
    <rPh sb="6" eb="8">
      <t>コウケン</t>
    </rPh>
    <rPh sb="8" eb="10">
      <t>キンガク</t>
    </rPh>
    <rPh sb="11" eb="13">
      <t>テイリョウ</t>
    </rPh>
    <rPh sb="13" eb="15">
      <t>ヒョウカ</t>
    </rPh>
    <phoneticPr fontId="12"/>
  </si>
  <si>
    <t>運営期間</t>
    <phoneticPr fontId="12"/>
  </si>
  <si>
    <t>2025年度</t>
    <rPh sb="4" eb="5">
      <t>ネン</t>
    </rPh>
    <rPh sb="5" eb="6">
      <t>ド</t>
    </rPh>
    <phoneticPr fontId="12"/>
  </si>
  <si>
    <t>2026年度</t>
    <rPh sb="4" eb="5">
      <t>ネン</t>
    </rPh>
    <rPh sb="5" eb="6">
      <t>ド</t>
    </rPh>
    <phoneticPr fontId="12"/>
  </si>
  <si>
    <t>2027年度</t>
    <rPh sb="4" eb="5">
      <t>ネン</t>
    </rPh>
    <rPh sb="5" eb="6">
      <t>ド</t>
    </rPh>
    <phoneticPr fontId="12"/>
  </si>
  <si>
    <t>2028年度</t>
    <rPh sb="4" eb="5">
      <t>ネン</t>
    </rPh>
    <rPh sb="5" eb="6">
      <t>ド</t>
    </rPh>
    <phoneticPr fontId="12"/>
  </si>
  <si>
    <t>2029年度</t>
    <rPh sb="4" eb="5">
      <t>ネン</t>
    </rPh>
    <rPh sb="5" eb="6">
      <t>ド</t>
    </rPh>
    <phoneticPr fontId="12"/>
  </si>
  <si>
    <t>2030年度</t>
    <rPh sb="4" eb="5">
      <t>ネン</t>
    </rPh>
    <rPh sb="5" eb="6">
      <t>ド</t>
    </rPh>
    <phoneticPr fontId="12"/>
  </si>
  <si>
    <t>2031年度</t>
    <rPh sb="4" eb="5">
      <t>ネン</t>
    </rPh>
    <rPh sb="5" eb="6">
      <t>ド</t>
    </rPh>
    <phoneticPr fontId="12"/>
  </si>
  <si>
    <t>2032年度</t>
    <rPh sb="4" eb="5">
      <t>ネン</t>
    </rPh>
    <rPh sb="5" eb="6">
      <t>ド</t>
    </rPh>
    <phoneticPr fontId="12"/>
  </si>
  <si>
    <t>2033年度</t>
    <rPh sb="4" eb="5">
      <t>ネン</t>
    </rPh>
    <rPh sb="5" eb="6">
      <t>ド</t>
    </rPh>
    <phoneticPr fontId="12"/>
  </si>
  <si>
    <t>2034年度</t>
    <rPh sb="4" eb="5">
      <t>ネン</t>
    </rPh>
    <rPh sb="5" eb="6">
      <t>ド</t>
    </rPh>
    <phoneticPr fontId="12"/>
  </si>
  <si>
    <t>2035年度</t>
    <rPh sb="4" eb="5">
      <t>ネン</t>
    </rPh>
    <rPh sb="5" eb="6">
      <t>ド</t>
    </rPh>
    <phoneticPr fontId="12"/>
  </si>
  <si>
    <t>2036年度</t>
    <rPh sb="4" eb="5">
      <t>ネン</t>
    </rPh>
    <rPh sb="5" eb="6">
      <t>ド</t>
    </rPh>
    <phoneticPr fontId="12"/>
  </si>
  <si>
    <t>2037年度</t>
    <rPh sb="4" eb="5">
      <t>ネン</t>
    </rPh>
    <rPh sb="5" eb="6">
      <t>ド</t>
    </rPh>
    <phoneticPr fontId="12"/>
  </si>
  <si>
    <t>2038年度</t>
    <rPh sb="4" eb="5">
      <t>ネン</t>
    </rPh>
    <rPh sb="5" eb="6">
      <t>ド</t>
    </rPh>
    <phoneticPr fontId="12"/>
  </si>
  <si>
    <t>2039年度</t>
    <rPh sb="4" eb="5">
      <t>ネン</t>
    </rPh>
    <rPh sb="5" eb="6">
      <t>ド</t>
    </rPh>
    <phoneticPr fontId="12"/>
  </si>
  <si>
    <t>③市内人材の雇用</t>
    <rPh sb="1" eb="3">
      <t>シナイ</t>
    </rPh>
    <rPh sb="3" eb="5">
      <t>ジンザイ</t>
    </rPh>
    <rPh sb="6" eb="8">
      <t>コヨウ</t>
    </rPh>
    <phoneticPr fontId="12"/>
  </si>
  <si>
    <t>設計・建設期間　計（①+②）</t>
    <rPh sb="0" eb="2">
      <t>セッケイ</t>
    </rPh>
    <rPh sb="3" eb="5">
      <t>ケンセツ</t>
    </rPh>
    <rPh sb="5" eb="7">
      <t>キカン</t>
    </rPh>
    <rPh sb="8" eb="9">
      <t>ケイ</t>
    </rPh>
    <phoneticPr fontId="12"/>
  </si>
  <si>
    <t>運営期間　計（③+④）</t>
    <rPh sb="0" eb="2">
      <t>ウンエイ</t>
    </rPh>
    <rPh sb="2" eb="4">
      <t>キカン</t>
    </rPh>
    <rPh sb="5" eb="6">
      <t>ケイ</t>
    </rPh>
    <phoneticPr fontId="12"/>
  </si>
  <si>
    <t>地域貢献金額　合計（①+②+③+④）</t>
    <rPh sb="0" eb="2">
      <t>チイキ</t>
    </rPh>
    <rPh sb="2" eb="4">
      <t>コウケン</t>
    </rPh>
    <rPh sb="4" eb="6">
      <t>キンガク</t>
    </rPh>
    <rPh sb="7" eb="8">
      <t>ゴウ</t>
    </rPh>
    <rPh sb="8" eb="9">
      <t>ケイ</t>
    </rPh>
    <phoneticPr fontId="12"/>
  </si>
  <si>
    <t>④運営期間中の地元企業の活用
（地元企業への発注）</t>
    <rPh sb="1" eb="3">
      <t>ウンエイ</t>
    </rPh>
    <rPh sb="3" eb="5">
      <t>キカン</t>
    </rPh>
    <rPh sb="5" eb="6">
      <t>チュウ</t>
    </rPh>
    <rPh sb="7" eb="9">
      <t>ジモト</t>
    </rPh>
    <rPh sb="9" eb="11">
      <t>キギョウ</t>
    </rPh>
    <rPh sb="12" eb="14">
      <t>カツヨウ</t>
    </rPh>
    <rPh sb="16" eb="18">
      <t>ジモト</t>
    </rPh>
    <rPh sb="18" eb="20">
      <t>キギョウ</t>
    </rPh>
    <rPh sb="22" eb="24">
      <t>ハッチュウ</t>
    </rPh>
    <phoneticPr fontId="12"/>
  </si>
  <si>
    <t>※2　地域貢献金額の算定に際し、さいたま市サーマルエネルギーセンター整備事業（DBO）様式集（Word版）に記載の「地域貢献金額算定の留意点」に留意すること。</t>
    <rPh sb="3" eb="5">
      <t>チイキ</t>
    </rPh>
    <rPh sb="5" eb="7">
      <t>コウケン</t>
    </rPh>
    <rPh sb="7" eb="9">
      <t>キンガク</t>
    </rPh>
    <rPh sb="10" eb="12">
      <t>サンテイ</t>
    </rPh>
    <rPh sb="13" eb="14">
      <t>サイ</t>
    </rPh>
    <rPh sb="20" eb="21">
      <t>シ</t>
    </rPh>
    <rPh sb="34" eb="36">
      <t>セイビ</t>
    </rPh>
    <rPh sb="36" eb="38">
      <t>ジギョウ</t>
    </rPh>
    <rPh sb="43" eb="46">
      <t>ヨウシキシュウ</t>
    </rPh>
    <rPh sb="51" eb="52">
      <t>バン</t>
    </rPh>
    <rPh sb="54" eb="56">
      <t>キサイ</t>
    </rPh>
    <rPh sb="58" eb="60">
      <t>チイキ</t>
    </rPh>
    <rPh sb="60" eb="62">
      <t>コウケン</t>
    </rPh>
    <rPh sb="62" eb="64">
      <t>キンガク</t>
    </rPh>
    <rPh sb="64" eb="66">
      <t>サンテイ</t>
    </rPh>
    <rPh sb="67" eb="70">
      <t>リュウイテン</t>
    </rPh>
    <rPh sb="72" eb="74">
      <t>リュウイ</t>
    </rPh>
    <phoneticPr fontId="12"/>
  </si>
  <si>
    <t>計測項目</t>
    <phoneticPr fontId="10"/>
  </si>
  <si>
    <t>運転
基準値</t>
    <rPh sb="3" eb="5">
      <t>キジュン</t>
    </rPh>
    <rPh sb="5" eb="6">
      <t>チ</t>
    </rPh>
    <phoneticPr fontId="10"/>
  </si>
  <si>
    <t>要監視基準</t>
    <rPh sb="0" eb="1">
      <t>ヨウ</t>
    </rPh>
    <rPh sb="1" eb="3">
      <t>カンシ</t>
    </rPh>
    <rPh sb="3" eb="5">
      <t>キジュン</t>
    </rPh>
    <phoneticPr fontId="10"/>
  </si>
  <si>
    <t>停止基準</t>
    <rPh sb="0" eb="2">
      <t>テイシ</t>
    </rPh>
    <rPh sb="2" eb="4">
      <t>キジュン</t>
    </rPh>
    <phoneticPr fontId="10"/>
  </si>
  <si>
    <r>
      <t>g/m</t>
    </r>
    <r>
      <rPr>
        <vertAlign val="superscript"/>
        <sz val="10.5"/>
        <rFont val="ＭＳ Ｐゴシック"/>
        <family val="3"/>
        <charset val="128"/>
      </rPr>
      <t>3</t>
    </r>
    <r>
      <rPr>
        <sz val="10.5"/>
        <rFont val="ＭＳ Ｐゴシック"/>
        <family val="3"/>
        <charset val="128"/>
      </rPr>
      <t>N</t>
    </r>
    <phoneticPr fontId="10"/>
  </si>
  <si>
    <t>１時間平均値が左記の基準値を超過した場合、本施設の監視を強化し、改善策の検討を開始する。</t>
    <rPh sb="14" eb="16">
      <t>チョウカ</t>
    </rPh>
    <phoneticPr fontId="10"/>
  </si>
  <si>
    <t>塩化水素</t>
    <phoneticPr fontId="10"/>
  </si>
  <si>
    <t>硫黄酸化物</t>
    <phoneticPr fontId="10"/>
  </si>
  <si>
    <t>窒素酸化物</t>
    <phoneticPr fontId="10"/>
  </si>
  <si>
    <r>
      <t>ng-TEQ/
m</t>
    </r>
    <r>
      <rPr>
        <vertAlign val="superscript"/>
        <sz val="10.5"/>
        <rFont val="ＭＳ Ｐゴシック"/>
        <family val="3"/>
        <charset val="128"/>
      </rPr>
      <t>3</t>
    </r>
    <r>
      <rPr>
        <sz val="10.5"/>
        <rFont val="ＭＳ Ｐゴシック"/>
        <family val="3"/>
        <charset val="128"/>
      </rPr>
      <t>N</t>
    </r>
    <phoneticPr fontId="10"/>
  </si>
  <si>
    <t>－</t>
    <phoneticPr fontId="10"/>
  </si>
  <si>
    <t>注1　表中は、乾きベース、酸素濃度12％換算値である。</t>
    <rPh sb="0" eb="1">
      <t>チュウ</t>
    </rPh>
    <phoneticPr fontId="10"/>
  </si>
  <si>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10"/>
  </si>
  <si>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10"/>
  </si>
  <si>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10"/>
  </si>
  <si>
    <t>受付グループ名：</t>
    <rPh sb="0" eb="2">
      <t>ウケツケ</t>
    </rPh>
    <phoneticPr fontId="10"/>
  </si>
  <si>
    <t>運転基準値・要監視基準値</t>
    <rPh sb="0" eb="2">
      <t>ウンテン</t>
    </rPh>
    <rPh sb="2" eb="4">
      <t>キジュン</t>
    </rPh>
    <rPh sb="4" eb="5">
      <t>チ</t>
    </rPh>
    <rPh sb="6" eb="7">
      <t>ヨウ</t>
    </rPh>
    <rPh sb="7" eb="9">
      <t>カンシ</t>
    </rPh>
    <rPh sb="9" eb="11">
      <t>キジュン</t>
    </rPh>
    <rPh sb="11" eb="12">
      <t>チ</t>
    </rPh>
    <phoneticPr fontId="10"/>
  </si>
  <si>
    <t>項目</t>
    <rPh sb="0" eb="2">
      <t>コウモク</t>
    </rPh>
    <phoneticPr fontId="105"/>
  </si>
  <si>
    <t>単位</t>
    <rPh sb="0" eb="2">
      <t>タンイ</t>
    </rPh>
    <phoneticPr fontId="105"/>
  </si>
  <si>
    <t>低質ごみ</t>
    <rPh sb="0" eb="2">
      <t>テイシツ</t>
    </rPh>
    <phoneticPr fontId="105"/>
  </si>
  <si>
    <t>基準ごみ</t>
    <rPh sb="0" eb="2">
      <t>キジュン</t>
    </rPh>
    <phoneticPr fontId="105"/>
  </si>
  <si>
    <t>高質ごみ</t>
    <rPh sb="0" eb="2">
      <t>コウシツ</t>
    </rPh>
    <phoneticPr fontId="105"/>
  </si>
  <si>
    <t>計画処理量</t>
    <rPh sb="0" eb="2">
      <t>ケイカク</t>
    </rPh>
    <rPh sb="2" eb="4">
      <t>ショリ</t>
    </rPh>
    <rPh sb="4" eb="5">
      <t>リョウ</t>
    </rPh>
    <phoneticPr fontId="105"/>
  </si>
  <si>
    <t>(ｔ/年)</t>
    <rPh sb="3" eb="4">
      <t>ネン</t>
    </rPh>
    <phoneticPr fontId="105"/>
  </si>
  <si>
    <t>低位発熱量</t>
    <rPh sb="0" eb="2">
      <t>テイイ</t>
    </rPh>
    <rPh sb="2" eb="4">
      <t>ハツネツ</t>
    </rPh>
    <rPh sb="4" eb="5">
      <t>リョウ</t>
    </rPh>
    <phoneticPr fontId="105"/>
  </si>
  <si>
    <t>(kJ/kg)</t>
    <phoneticPr fontId="105"/>
  </si>
  <si>
    <t>三成分値</t>
    <rPh sb="0" eb="3">
      <t>サンセイブン</t>
    </rPh>
    <rPh sb="3" eb="4">
      <t>チ</t>
    </rPh>
    <phoneticPr fontId="105"/>
  </si>
  <si>
    <t>灰分</t>
    <rPh sb="0" eb="2">
      <t>カイブン</t>
    </rPh>
    <phoneticPr fontId="105"/>
  </si>
  <si>
    <t>(%)</t>
    <phoneticPr fontId="105"/>
  </si>
  <si>
    <t>灰発生量</t>
    <rPh sb="0" eb="1">
      <t>ハイ</t>
    </rPh>
    <rPh sb="1" eb="3">
      <t>ハッセイ</t>
    </rPh>
    <rPh sb="3" eb="4">
      <t>リョウ</t>
    </rPh>
    <phoneticPr fontId="105"/>
  </si>
  <si>
    <t>灰発生率</t>
    <rPh sb="0" eb="1">
      <t>ハイ</t>
    </rPh>
    <rPh sb="1" eb="3">
      <t>ハッセイ</t>
    </rPh>
    <rPh sb="3" eb="4">
      <t>リツ</t>
    </rPh>
    <phoneticPr fontId="105"/>
  </si>
  <si>
    <t>(%)</t>
    <phoneticPr fontId="105"/>
  </si>
  <si>
    <t>灰発生量・灰発生率</t>
    <rPh sb="0" eb="1">
      <t>ハイ</t>
    </rPh>
    <rPh sb="1" eb="3">
      <t>ハッセイ</t>
    </rPh>
    <rPh sb="3" eb="4">
      <t>リョウ</t>
    </rPh>
    <rPh sb="5" eb="6">
      <t>ハイ</t>
    </rPh>
    <rPh sb="6" eb="8">
      <t>ハッセイ</t>
    </rPh>
    <rPh sb="8" eb="9">
      <t>リツ</t>
    </rPh>
    <phoneticPr fontId="12"/>
  </si>
  <si>
    <t>飛灰（　　　）</t>
    <rPh sb="0" eb="2">
      <t>ヒバイ</t>
    </rPh>
    <phoneticPr fontId="105"/>
  </si>
  <si>
    <t>溶融飛灰（　　　）</t>
    <rPh sb="0" eb="2">
      <t>ヨウユウ</t>
    </rPh>
    <rPh sb="2" eb="4">
      <t>ヒバイ</t>
    </rPh>
    <phoneticPr fontId="105"/>
  </si>
  <si>
    <t>焼却灰（　　　）</t>
    <rPh sb="0" eb="3">
      <t>ショウキャクバイ</t>
    </rPh>
    <phoneticPr fontId="105"/>
  </si>
  <si>
    <t>※1　灰発生率＝各灰の発生量÷高効率ごみ発電施設の処理量</t>
    <rPh sb="3" eb="4">
      <t>ハイ</t>
    </rPh>
    <rPh sb="4" eb="6">
      <t>ハッセイ</t>
    </rPh>
    <rPh sb="6" eb="7">
      <t>リツ</t>
    </rPh>
    <rPh sb="8" eb="9">
      <t>カク</t>
    </rPh>
    <rPh sb="9" eb="10">
      <t>ハイ</t>
    </rPh>
    <rPh sb="11" eb="13">
      <t>ハッセイ</t>
    </rPh>
    <rPh sb="13" eb="14">
      <t>リョウ</t>
    </rPh>
    <rPh sb="15" eb="18">
      <t>コウコウリツ</t>
    </rPh>
    <rPh sb="20" eb="22">
      <t>ハツデン</t>
    </rPh>
    <rPh sb="22" eb="24">
      <t>シセツ</t>
    </rPh>
    <rPh sb="25" eb="27">
      <t>ショリ</t>
    </rPh>
    <rPh sb="27" eb="28">
      <t>リョウ</t>
    </rPh>
    <phoneticPr fontId="105"/>
  </si>
  <si>
    <t>処分等の方法</t>
    <rPh sb="0" eb="2">
      <t>ショブン</t>
    </rPh>
    <rPh sb="2" eb="3">
      <t>トウ</t>
    </rPh>
    <rPh sb="4" eb="6">
      <t>ホウホウ</t>
    </rPh>
    <phoneticPr fontId="10"/>
  </si>
  <si>
    <t>資源化</t>
    <rPh sb="0" eb="3">
      <t>シゲンカ</t>
    </rPh>
    <phoneticPr fontId="10"/>
  </si>
  <si>
    <t>－</t>
    <phoneticPr fontId="10"/>
  </si>
  <si>
    <t>設　備</t>
    <phoneticPr fontId="10"/>
  </si>
  <si>
    <t>機　器</t>
    <phoneticPr fontId="10"/>
  </si>
  <si>
    <t>部　品</t>
    <phoneticPr fontId="10"/>
  </si>
  <si>
    <t>備　考</t>
    <phoneticPr fontId="10"/>
  </si>
  <si>
    <t>ＢＭ</t>
    <phoneticPr fontId="10"/>
  </si>
  <si>
    <t>ＴＢＭ</t>
    <phoneticPr fontId="10"/>
  </si>
  <si>
    <t>ＣＢＭ</t>
    <phoneticPr fontId="10"/>
  </si>
  <si>
    <t>余熱利用設備</t>
    <phoneticPr fontId="10"/>
  </si>
  <si>
    <t>その他</t>
    <rPh sb="2" eb="3">
      <t>タ</t>
    </rPh>
    <phoneticPr fontId="10"/>
  </si>
  <si>
    <t>破砕設備</t>
    <rPh sb="0" eb="2">
      <t>ハサイ</t>
    </rPh>
    <rPh sb="2" eb="4">
      <t>セツビ</t>
    </rPh>
    <phoneticPr fontId="10"/>
  </si>
  <si>
    <t>搬送設備</t>
    <rPh sb="0" eb="2">
      <t>ハンソウ</t>
    </rPh>
    <rPh sb="2" eb="4">
      <t>セツビ</t>
    </rPh>
    <phoneticPr fontId="10"/>
  </si>
  <si>
    <t xml:space="preserve">選別設備 </t>
    <rPh sb="0" eb="2">
      <t>センベツ</t>
    </rPh>
    <rPh sb="2" eb="4">
      <t>セツビ</t>
    </rPh>
    <phoneticPr fontId="10"/>
  </si>
  <si>
    <t>貯留搬出設備</t>
    <rPh sb="0" eb="2">
      <t>チョリュウ</t>
    </rPh>
    <rPh sb="2" eb="4">
      <t>ハンシュツ</t>
    </rPh>
    <phoneticPr fontId="10"/>
  </si>
  <si>
    <t>集じん設備</t>
    <rPh sb="0" eb="1">
      <t>シュウ</t>
    </rPh>
    <rPh sb="3" eb="5">
      <t>セツビ</t>
    </rPh>
    <phoneticPr fontId="10"/>
  </si>
  <si>
    <t>排水処理設備</t>
    <phoneticPr fontId="10"/>
  </si>
  <si>
    <t>電気設備</t>
    <phoneticPr fontId="10"/>
  </si>
  <si>
    <t>（千円）</t>
    <phoneticPr fontId="10"/>
  </si>
  <si>
    <t>設　備</t>
    <phoneticPr fontId="10"/>
  </si>
  <si>
    <t>機　器</t>
    <phoneticPr fontId="10"/>
  </si>
  <si>
    <t>部　品</t>
    <phoneticPr fontId="10"/>
  </si>
  <si>
    <t>ＢＭ</t>
    <phoneticPr fontId="10"/>
  </si>
  <si>
    <t>ＴＢＭ</t>
    <phoneticPr fontId="10"/>
  </si>
  <si>
    <t>　　</t>
    <phoneticPr fontId="10"/>
  </si>
  <si>
    <t>年間使用量を入力</t>
    <rPh sb="2" eb="4">
      <t>シヨウ</t>
    </rPh>
    <rPh sb="4" eb="5">
      <t>リョウ</t>
    </rPh>
    <phoneticPr fontId="87"/>
  </si>
  <si>
    <t>提案値を入力</t>
    <rPh sb="0" eb="2">
      <t>テイアン</t>
    </rPh>
    <rPh sb="2" eb="3">
      <t>アタイ</t>
    </rPh>
    <phoneticPr fontId="87"/>
  </si>
  <si>
    <t>計画ごみ質</t>
    <rPh sb="0" eb="2">
      <t>ケイカク</t>
    </rPh>
    <rPh sb="4" eb="5">
      <t>シツ</t>
    </rPh>
    <phoneticPr fontId="87"/>
  </si>
  <si>
    <t>数値</t>
    <rPh sb="0" eb="2">
      <t>スウチ</t>
    </rPh>
    <phoneticPr fontId="87"/>
  </si>
  <si>
    <t>（％）</t>
    <phoneticPr fontId="10"/>
  </si>
  <si>
    <t>①</t>
    <phoneticPr fontId="10"/>
  </si>
  <si>
    <t>②</t>
    <phoneticPr fontId="10"/>
  </si>
  <si>
    <t>③</t>
    <phoneticPr fontId="10"/>
  </si>
  <si>
    <t>④</t>
    <phoneticPr fontId="10"/>
  </si>
  <si>
    <t>⑤</t>
    <phoneticPr fontId="10"/>
  </si>
  <si>
    <t>⑥</t>
    <phoneticPr fontId="10"/>
  </si>
  <si>
    <t>⑦</t>
    <phoneticPr fontId="10"/>
  </si>
  <si>
    <r>
      <t>注1：</t>
    </r>
    <r>
      <rPr>
        <sz val="11"/>
        <rFont val="ＭＳ Ｐゴシック"/>
        <family val="3"/>
        <charset val="128"/>
      </rPr>
      <t>　　　　　　　　　に数値を記述すること。</t>
    </r>
    <rPh sb="0" eb="1">
      <t>チュウ</t>
    </rPh>
    <rPh sb="13" eb="15">
      <t>スウチ</t>
    </rPh>
    <rPh sb="16" eb="18">
      <t>キジュツ</t>
    </rPh>
    <phoneticPr fontId="10"/>
  </si>
  <si>
    <t>焼却炉またはガス化溶融炉の稼働炉数</t>
    <rPh sb="13" eb="15">
      <t>カドウ</t>
    </rPh>
    <rPh sb="15" eb="16">
      <t>ロ</t>
    </rPh>
    <rPh sb="16" eb="17">
      <t>スウ</t>
    </rPh>
    <phoneticPr fontId="10"/>
  </si>
  <si>
    <t>kW</t>
    <phoneticPr fontId="10"/>
  </si>
  <si>
    <t>熱利用率①</t>
    <rPh sb="0" eb="4">
      <t>ネツリヨウリツ</t>
    </rPh>
    <phoneticPr fontId="10"/>
  </si>
  <si>
    <t>熱利用率②</t>
    <rPh sb="0" eb="4">
      <t>ネツリヨウリツ</t>
    </rPh>
    <phoneticPr fontId="10"/>
  </si>
  <si>
    <t>注2：外部燃料等に起因するものを含めた数値で記入すること。</t>
    <phoneticPr fontId="10"/>
  </si>
  <si>
    <t>エネルギー回収率③</t>
    <rPh sb="5" eb="7">
      <t>カイシュウ</t>
    </rPh>
    <rPh sb="7" eb="8">
      <t>リツ</t>
    </rPh>
    <phoneticPr fontId="10"/>
  </si>
  <si>
    <t>エネルギー回収率④</t>
    <rPh sb="5" eb="7">
      <t>カイシュウ</t>
    </rPh>
    <rPh sb="7" eb="8">
      <t>リツ</t>
    </rPh>
    <phoneticPr fontId="10"/>
  </si>
  <si>
    <r>
      <t>注2：発電効率は、エネルギー回収型廃棄物処理施設整備マニュアル（H</t>
    </r>
    <r>
      <rPr>
        <sz val="11"/>
        <rFont val="ＭＳ Ｐゴシック"/>
        <family val="3"/>
        <charset val="128"/>
      </rPr>
      <t>27</t>
    </r>
    <r>
      <rPr>
        <sz val="11"/>
        <rFont val="ＭＳ Ｐゴシック"/>
        <family val="3"/>
        <charset val="128"/>
      </rPr>
      <t>.</t>
    </r>
    <r>
      <rPr>
        <sz val="11"/>
        <rFont val="ＭＳ Ｐゴシック"/>
        <family val="3"/>
        <charset val="128"/>
      </rPr>
      <t>3</t>
    </r>
    <r>
      <rPr>
        <sz val="11"/>
        <rFont val="ＭＳ Ｐゴシック"/>
        <family val="3"/>
        <charset val="128"/>
      </rPr>
      <t>改訂</t>
    </r>
    <rPh sb="3" eb="5">
      <t>ハツデン</t>
    </rPh>
    <rPh sb="5" eb="7">
      <t>コウリツ</t>
    </rPh>
    <rPh sb="14" eb="17">
      <t>カイシュウガタ</t>
    </rPh>
    <rPh sb="17" eb="20">
      <t>ハイキブツ</t>
    </rPh>
    <rPh sb="20" eb="22">
      <t>ショリ</t>
    </rPh>
    <rPh sb="22" eb="24">
      <t>シセツ</t>
    </rPh>
    <rPh sb="24" eb="26">
      <t>セイビ</t>
    </rPh>
    <rPh sb="37" eb="39">
      <t>カイテイ</t>
    </rPh>
    <phoneticPr fontId="10"/>
  </si>
  <si>
    <t>　　　環境省）に定義された方法で算出される値を記述すること。</t>
    <rPh sb="8" eb="10">
      <t>テイギ</t>
    </rPh>
    <rPh sb="13" eb="15">
      <t>ホウホウ</t>
    </rPh>
    <rPh sb="16" eb="18">
      <t>サンシュツ</t>
    </rPh>
    <phoneticPr fontId="10"/>
  </si>
  <si>
    <t>　　　して値を記述すること。なお提案においては有効熱量＝供給熱量と仮定する。</t>
    <rPh sb="16" eb="18">
      <t>テイアン</t>
    </rPh>
    <rPh sb="23" eb="25">
      <t>ユウコウ</t>
    </rPh>
    <rPh sb="25" eb="26">
      <t>ネツ</t>
    </rPh>
    <rPh sb="26" eb="27">
      <t>リョウ</t>
    </rPh>
    <rPh sb="28" eb="30">
      <t>キョウキュウ</t>
    </rPh>
    <rPh sb="30" eb="32">
      <t>ネツリョウ</t>
    </rPh>
    <rPh sb="33" eb="35">
      <t>カテイ</t>
    </rPh>
    <phoneticPr fontId="10"/>
  </si>
  <si>
    <t>③</t>
    <phoneticPr fontId="10"/>
  </si>
  <si>
    <t xml:space="preserve">④
</t>
    <phoneticPr fontId="10"/>
  </si>
  <si>
    <t>⑤</t>
    <phoneticPr fontId="10"/>
  </si>
  <si>
    <t>⑥</t>
    <phoneticPr fontId="10"/>
  </si>
  <si>
    <t>⑦</t>
    <phoneticPr fontId="10"/>
  </si>
  <si>
    <t>－</t>
    <phoneticPr fontId="10"/>
  </si>
  <si>
    <t>*01</t>
    <phoneticPr fontId="10"/>
  </si>
  <si>
    <t>*00</t>
    <phoneticPr fontId="10"/>
  </si>
  <si>
    <t>注1：「ごみ質」に示す①から⑦は下図の「ごみ質NO.」を示し、かつ、各ごみ質NO.に相当する「低位発熱量（代表値）」を示す。</t>
    <rPh sb="0" eb="1">
      <t>チュウ</t>
    </rPh>
    <rPh sb="6" eb="7">
      <t>シツ</t>
    </rPh>
    <rPh sb="9" eb="10">
      <t>シメ</t>
    </rPh>
    <rPh sb="16" eb="18">
      <t>カズ</t>
    </rPh>
    <rPh sb="22" eb="23">
      <t>シツ</t>
    </rPh>
    <rPh sb="28" eb="29">
      <t>シメ</t>
    </rPh>
    <rPh sb="34" eb="35">
      <t>カク</t>
    </rPh>
    <rPh sb="37" eb="38">
      <t>シツ</t>
    </rPh>
    <rPh sb="42" eb="44">
      <t>ソウトウ</t>
    </rPh>
    <rPh sb="47" eb="49">
      <t>テイイ</t>
    </rPh>
    <rPh sb="49" eb="51">
      <t>ハツネツ</t>
    </rPh>
    <rPh sb="51" eb="52">
      <t>リョウ</t>
    </rPh>
    <rPh sb="53" eb="55">
      <t>ダイヒョウ</t>
    </rPh>
    <rPh sb="55" eb="56">
      <t>チ</t>
    </rPh>
    <rPh sb="59" eb="60">
      <t>シメ</t>
    </rPh>
    <phoneticPr fontId="10"/>
  </si>
  <si>
    <t>⑤</t>
    <phoneticPr fontId="10"/>
  </si>
  <si>
    <t>④</t>
    <phoneticPr fontId="10"/>
  </si>
  <si>
    <t>②</t>
    <phoneticPr fontId="10"/>
  </si>
  <si>
    <t>①</t>
    <phoneticPr fontId="10"/>
  </si>
  <si>
    <t>1号炉</t>
    <phoneticPr fontId="10"/>
  </si>
  <si>
    <t>*</t>
    <phoneticPr fontId="10"/>
  </si>
  <si>
    <t>3号炉</t>
    <phoneticPr fontId="10"/>
  </si>
  <si>
    <t>ごみ量</t>
    <rPh sb="2" eb="3">
      <t>リョウ</t>
    </rPh>
    <phoneticPr fontId="10"/>
  </si>
  <si>
    <t>注1：　　　　　　　　には、「1号炉」の欄の記載例をもとに、稼働日に"*" を記述、非稼働の場合は空白とすること。（1号炉の記入部分は記載例のため、一旦空白にして記入のこと）</t>
    <rPh sb="0" eb="1">
      <t>チュウ</t>
    </rPh>
    <rPh sb="16" eb="17">
      <t>ゴウ</t>
    </rPh>
    <rPh sb="17" eb="18">
      <t>ロ</t>
    </rPh>
    <rPh sb="20" eb="21">
      <t>ラン</t>
    </rPh>
    <rPh sb="22" eb="24">
      <t>キサイ</t>
    </rPh>
    <rPh sb="24" eb="25">
      <t>レイ</t>
    </rPh>
    <rPh sb="30" eb="32">
      <t>カドウ</t>
    </rPh>
    <rPh sb="32" eb="33">
      <t>ビ</t>
    </rPh>
    <rPh sb="39" eb="41">
      <t>キジュツ</t>
    </rPh>
    <rPh sb="42" eb="43">
      <t>ヒ</t>
    </rPh>
    <rPh sb="43" eb="45">
      <t>カドウ</t>
    </rPh>
    <rPh sb="46" eb="48">
      <t>バアイ</t>
    </rPh>
    <rPh sb="49" eb="51">
      <t>クウハク</t>
    </rPh>
    <rPh sb="59" eb="60">
      <t>ゴウ</t>
    </rPh>
    <rPh sb="60" eb="61">
      <t>ロ</t>
    </rPh>
    <rPh sb="62" eb="64">
      <t>キニュウ</t>
    </rPh>
    <rPh sb="64" eb="66">
      <t>ブブン</t>
    </rPh>
    <rPh sb="67" eb="69">
      <t>キサイ</t>
    </rPh>
    <rPh sb="69" eb="70">
      <t>レイ</t>
    </rPh>
    <rPh sb="74" eb="76">
      <t>イッタン</t>
    </rPh>
    <rPh sb="76" eb="78">
      <t>クウハク</t>
    </rPh>
    <rPh sb="81" eb="83">
      <t>キニュウ</t>
    </rPh>
    <phoneticPr fontId="10"/>
  </si>
  <si>
    <t>注2：様式のフォームは変更しないこと。また、黄色の網掛け部分以外数値は変更しないこと。</t>
    <rPh sb="0" eb="1">
      <t>チュウ</t>
    </rPh>
    <rPh sb="3" eb="5">
      <t>ヨウシキ</t>
    </rPh>
    <rPh sb="11" eb="13">
      <t>ヘンコウ</t>
    </rPh>
    <rPh sb="22" eb="24">
      <t>キイロ</t>
    </rPh>
    <rPh sb="25" eb="27">
      <t>アミカ</t>
    </rPh>
    <rPh sb="28" eb="30">
      <t>ブブン</t>
    </rPh>
    <rPh sb="30" eb="32">
      <t>イガイ</t>
    </rPh>
    <rPh sb="32" eb="34">
      <t>スウチ</t>
    </rPh>
    <rPh sb="35" eb="37">
      <t>ヘンコウ</t>
    </rPh>
    <phoneticPr fontId="10"/>
  </si>
  <si>
    <t>注8：立ち上げ、立ち下げ時はそれぞれ休止中と見なすこと。</t>
    <rPh sb="18" eb="21">
      <t>キュウシチュウ</t>
    </rPh>
    <phoneticPr fontId="10"/>
  </si>
  <si>
    <t>注10：実稼働時に売電電力量を算定する時点では、DCSにて算定する低位発熱量（蒸発量から逆算する想定値）の日平均値もとに、「2-1 ごみ質の推移」のごみ質区分設定（①～⑦）を行う。</t>
    <rPh sb="79" eb="81">
      <t>セッテイ</t>
    </rPh>
    <phoneticPr fontId="10"/>
  </si>
  <si>
    <t>上期</t>
    <rPh sb="0" eb="2">
      <t>カミキ</t>
    </rPh>
    <phoneticPr fontId="10"/>
  </si>
  <si>
    <t>中期</t>
    <rPh sb="0" eb="1">
      <t>ナカ</t>
    </rPh>
    <rPh sb="1" eb="2">
      <t>キ</t>
    </rPh>
    <phoneticPr fontId="10"/>
  </si>
  <si>
    <t>下期</t>
    <rPh sb="0" eb="2">
      <t>シモキ</t>
    </rPh>
    <phoneticPr fontId="10"/>
  </si>
  <si>
    <t>高効率ごみ発電施設建築動力(照明等含む)</t>
    <phoneticPr fontId="10"/>
  </si>
  <si>
    <t>マテリアルリサイクル推進施設プラント動力</t>
    <rPh sb="10" eb="12">
      <t>スイシン</t>
    </rPh>
    <rPh sb="12" eb="14">
      <t>シセツ</t>
    </rPh>
    <phoneticPr fontId="10"/>
  </si>
  <si>
    <t>マテリアルリサイクル推進施設建築動力（照明等含む）</t>
    <phoneticPr fontId="10"/>
  </si>
  <si>
    <t>注3：上記に記述する設備電力、平均負荷率等の設定は、入札説明書 「第６章　提出書類」にて提出を求める施設計画図書と整合を図ること。</t>
    <rPh sb="0" eb="1">
      <t>チュウ</t>
    </rPh>
    <rPh sb="3" eb="5">
      <t>ジョウキ</t>
    </rPh>
    <rPh sb="6" eb="8">
      <t>キジュツ</t>
    </rPh>
    <rPh sb="10" eb="12">
      <t>セツビ</t>
    </rPh>
    <rPh sb="12" eb="14">
      <t>デンリョク</t>
    </rPh>
    <rPh sb="15" eb="17">
      <t>ヘイキン</t>
    </rPh>
    <rPh sb="17" eb="19">
      <t>フカ</t>
    </rPh>
    <rPh sb="19" eb="20">
      <t>リツ</t>
    </rPh>
    <rPh sb="20" eb="21">
      <t>トウ</t>
    </rPh>
    <rPh sb="22" eb="24">
      <t>セッテイ</t>
    </rPh>
    <rPh sb="26" eb="28">
      <t>ニュウサツ</t>
    </rPh>
    <rPh sb="28" eb="31">
      <t>セツメイショ</t>
    </rPh>
    <rPh sb="33" eb="34">
      <t>ダイ</t>
    </rPh>
    <rPh sb="35" eb="36">
      <t>ショウ</t>
    </rPh>
    <rPh sb="37" eb="39">
      <t>テイシュツ</t>
    </rPh>
    <rPh sb="39" eb="41">
      <t>ショルイ</t>
    </rPh>
    <rPh sb="44" eb="46">
      <t>テイシュツ</t>
    </rPh>
    <rPh sb="47" eb="48">
      <t>モト</t>
    </rPh>
    <rPh sb="50" eb="52">
      <t>シセツ</t>
    </rPh>
    <rPh sb="52" eb="54">
      <t>ケイカク</t>
    </rPh>
    <rPh sb="54" eb="56">
      <t>トショ</t>
    </rPh>
    <rPh sb="57" eb="59">
      <t>セイゴウ</t>
    </rPh>
    <rPh sb="60" eb="61">
      <t>ハカ</t>
    </rPh>
    <phoneticPr fontId="10"/>
  </si>
  <si>
    <t>注4：「高効率ごみ発電施設プラント動力」の平均負荷率の欄には、ごみ質（①～⑦）に応じた平均負荷率を記述すること。</t>
    <rPh sb="0" eb="1">
      <t>チュウ</t>
    </rPh>
    <rPh sb="4" eb="7">
      <t>コウコウリツ</t>
    </rPh>
    <rPh sb="9" eb="11">
      <t>ハツデン</t>
    </rPh>
    <rPh sb="11" eb="13">
      <t>シセツ</t>
    </rPh>
    <rPh sb="17" eb="19">
      <t>ドウリョク</t>
    </rPh>
    <rPh sb="21" eb="23">
      <t>ヘイキン</t>
    </rPh>
    <rPh sb="23" eb="25">
      <t>フカ</t>
    </rPh>
    <rPh sb="25" eb="26">
      <t>リツ</t>
    </rPh>
    <rPh sb="27" eb="28">
      <t>ラン</t>
    </rPh>
    <rPh sb="33" eb="34">
      <t>シツ</t>
    </rPh>
    <rPh sb="40" eb="41">
      <t>オウ</t>
    </rPh>
    <rPh sb="43" eb="45">
      <t>ヘイキン</t>
    </rPh>
    <rPh sb="45" eb="47">
      <t>フカ</t>
    </rPh>
    <rPh sb="47" eb="48">
      <t>リツ</t>
    </rPh>
    <rPh sb="49" eb="51">
      <t>キジュツ</t>
    </rPh>
    <phoneticPr fontId="10"/>
  </si>
  <si>
    <r>
      <t>注3：外気温度</t>
    </r>
    <r>
      <rPr>
        <sz val="11"/>
        <rFont val="ＭＳ Ｐゴシック"/>
        <family val="3"/>
        <charset val="128"/>
      </rPr>
      <t>15.3</t>
    </r>
    <r>
      <rPr>
        <sz val="11"/>
        <rFont val="ＭＳ Ｐゴシック"/>
        <family val="3"/>
        <charset val="128"/>
      </rPr>
      <t>℃（年平均気温（</t>
    </r>
    <r>
      <rPr>
        <sz val="11"/>
        <rFont val="ＭＳ Ｐゴシック"/>
        <family val="3"/>
        <charset val="128"/>
      </rPr>
      <t>2017</t>
    </r>
    <r>
      <rPr>
        <sz val="11"/>
        <rFont val="ＭＳ Ｐゴシック"/>
        <family val="3"/>
        <charset val="128"/>
      </rPr>
      <t>年））とすること。</t>
    </r>
    <phoneticPr fontId="10"/>
  </si>
  <si>
    <t>　　　また、余熱利用施設の稼働率は本施設と同様とする。</t>
    <rPh sb="6" eb="8">
      <t>ヨネツ</t>
    </rPh>
    <rPh sb="8" eb="10">
      <t>リヨウ</t>
    </rPh>
    <rPh sb="10" eb="12">
      <t>シセツ</t>
    </rPh>
    <rPh sb="13" eb="15">
      <t>カドウ</t>
    </rPh>
    <rPh sb="15" eb="16">
      <t>リツ</t>
    </rPh>
    <rPh sb="17" eb="18">
      <t>ホン</t>
    </rPh>
    <rPh sb="18" eb="20">
      <t>シセツ</t>
    </rPh>
    <rPh sb="21" eb="23">
      <t>ドウヨウ</t>
    </rPh>
    <phoneticPr fontId="10"/>
  </si>
  <si>
    <t>高効率ごみ
発電施設
（炉）</t>
    <rPh sb="0" eb="3">
      <t>コウコウリツ</t>
    </rPh>
    <rPh sb="6" eb="8">
      <t>ハツデン</t>
    </rPh>
    <rPh sb="8" eb="10">
      <t>シセツ</t>
    </rPh>
    <rPh sb="12" eb="13">
      <t>ロ</t>
    </rPh>
    <phoneticPr fontId="10"/>
  </si>
  <si>
    <t>マテリアル
リサイクル
推進施設</t>
    <rPh sb="12" eb="16">
      <t>スイシンシセツ</t>
    </rPh>
    <phoneticPr fontId="10"/>
  </si>
  <si>
    <t>注3：高効率ごみ発電施設の各炉の運転日数は、ある程度のばらつきについてやむを得ないものとするが、できるだけバランスを取るよう調整を図ること。</t>
    <rPh sb="0" eb="1">
      <t>チュウ</t>
    </rPh>
    <rPh sb="3" eb="6">
      <t>コウコウリツ</t>
    </rPh>
    <rPh sb="8" eb="10">
      <t>ハツデン</t>
    </rPh>
    <rPh sb="10" eb="12">
      <t>シセツ</t>
    </rPh>
    <rPh sb="13" eb="14">
      <t>カク</t>
    </rPh>
    <rPh sb="14" eb="15">
      <t>ロ</t>
    </rPh>
    <rPh sb="16" eb="18">
      <t>ウンテン</t>
    </rPh>
    <rPh sb="18" eb="20">
      <t>ニッスウ</t>
    </rPh>
    <rPh sb="24" eb="26">
      <t>テイド</t>
    </rPh>
    <rPh sb="38" eb="39">
      <t>エ</t>
    </rPh>
    <rPh sb="58" eb="59">
      <t>ト</t>
    </rPh>
    <rPh sb="62" eb="64">
      <t>チョウセイ</t>
    </rPh>
    <rPh sb="65" eb="66">
      <t>ハカ</t>
    </rPh>
    <phoneticPr fontId="10"/>
  </si>
  <si>
    <t>注6：高効率ごみ発電施設への日搬入量は、「搬入ごみ量」に示す値とする。</t>
    <rPh sb="0" eb="1">
      <t>チュウ</t>
    </rPh>
    <rPh sb="3" eb="6">
      <t>コウコウリツ</t>
    </rPh>
    <rPh sb="8" eb="10">
      <t>ハツデン</t>
    </rPh>
    <rPh sb="10" eb="12">
      <t>シセツ</t>
    </rPh>
    <rPh sb="14" eb="15">
      <t>ニチ</t>
    </rPh>
    <rPh sb="15" eb="17">
      <t>ハンニュウ</t>
    </rPh>
    <rPh sb="17" eb="18">
      <t>リョウ</t>
    </rPh>
    <rPh sb="28" eb="29">
      <t>シメ</t>
    </rPh>
    <rPh sb="30" eb="31">
      <t>アタイ</t>
    </rPh>
    <phoneticPr fontId="10"/>
  </si>
  <si>
    <t>注11：全炉停止期間は11月とすること。</t>
    <rPh sb="4" eb="5">
      <t>ゼン</t>
    </rPh>
    <rPh sb="5" eb="6">
      <t>ロ</t>
    </rPh>
    <rPh sb="6" eb="8">
      <t>テイシ</t>
    </rPh>
    <rPh sb="8" eb="10">
      <t>キカン</t>
    </rPh>
    <rPh sb="13" eb="14">
      <t>ガツ</t>
    </rPh>
    <phoneticPr fontId="10"/>
  </si>
  <si>
    <t>注12：上記ごみ質設定は、評価の参考として変更することがある。高質ごみ時のみ3炉運転とするような偏った稼動体制としないよう留意すること。</t>
    <rPh sb="4" eb="6">
      <t>ジョウキ</t>
    </rPh>
    <rPh sb="8" eb="9">
      <t>シツ</t>
    </rPh>
    <rPh sb="9" eb="11">
      <t>セッテイ</t>
    </rPh>
    <rPh sb="13" eb="15">
      <t>ヒョウカ</t>
    </rPh>
    <rPh sb="16" eb="18">
      <t>サンコウ</t>
    </rPh>
    <rPh sb="21" eb="23">
      <t>ヘンコウ</t>
    </rPh>
    <rPh sb="31" eb="33">
      <t>コウシツ</t>
    </rPh>
    <rPh sb="35" eb="36">
      <t>ジ</t>
    </rPh>
    <rPh sb="39" eb="40">
      <t>ロ</t>
    </rPh>
    <rPh sb="40" eb="42">
      <t>ウンテン</t>
    </rPh>
    <rPh sb="48" eb="49">
      <t>カタヨ</t>
    </rPh>
    <rPh sb="51" eb="53">
      <t>カドウ</t>
    </rPh>
    <rPh sb="53" eb="55">
      <t>タイセイ</t>
    </rPh>
    <rPh sb="61" eb="63">
      <t>リュウイ</t>
    </rPh>
    <phoneticPr fontId="10"/>
  </si>
  <si>
    <t>1-1　高効率ごみ発電施設稼働日</t>
    <rPh sb="4" eb="7">
      <t>コウコウリツ</t>
    </rPh>
    <rPh sb="9" eb="11">
      <t>ハツデン</t>
    </rPh>
    <rPh sb="11" eb="13">
      <t>シセツ</t>
    </rPh>
    <rPh sb="13" eb="16">
      <t>カドウビ</t>
    </rPh>
    <phoneticPr fontId="10"/>
  </si>
  <si>
    <t>1-2　ﾏﾃﾘｱﾙﾘｻｲｸﾙ推進施設稼働日</t>
    <rPh sb="14" eb="18">
      <t>スイシンシセツ</t>
    </rPh>
    <rPh sb="18" eb="21">
      <t>カドウビ</t>
    </rPh>
    <phoneticPr fontId="10"/>
  </si>
  <si>
    <t>搬入ごみ量</t>
    <rPh sb="0" eb="2">
      <t>ハンニュウ</t>
    </rPh>
    <rPh sb="4" eb="5">
      <t>リョウ</t>
    </rPh>
    <phoneticPr fontId="10"/>
  </si>
  <si>
    <t>平成37年度</t>
    <phoneticPr fontId="10"/>
  </si>
  <si>
    <t>12,800kJ/kg</t>
    <phoneticPr fontId="10"/>
  </si>
  <si>
    <t>11,733kJ/kg</t>
    <phoneticPr fontId="10"/>
  </si>
  <si>
    <t>10,667kJ/kg</t>
    <phoneticPr fontId="10"/>
  </si>
  <si>
    <t>9,600kJ/kg</t>
    <phoneticPr fontId="10"/>
  </si>
  <si>
    <t>8,533kJ/kg</t>
    <phoneticPr fontId="10"/>
  </si>
  <si>
    <t>7,467kJ/kg</t>
    <phoneticPr fontId="10"/>
  </si>
  <si>
    <t>6,400kJ/kg</t>
    <phoneticPr fontId="10"/>
  </si>
  <si>
    <r>
      <t>なお、赤線で示す範囲（例えば⑥であれば、6,</t>
    </r>
    <r>
      <rPr>
        <sz val="11"/>
        <rFont val="ＭＳ Ｐゴシック"/>
        <family val="3"/>
        <charset val="128"/>
      </rPr>
      <t>9</t>
    </r>
    <r>
      <rPr>
        <sz val="11"/>
        <rFont val="ＭＳ Ｐゴシック"/>
        <family val="3"/>
        <charset val="128"/>
      </rPr>
      <t>33</t>
    </r>
    <r>
      <rPr>
        <sz val="11"/>
        <rFont val="ＭＳ Ｐゴシック"/>
        <family val="3"/>
        <charset val="128"/>
      </rPr>
      <t xml:space="preserve">kJ/kg から </t>
    </r>
    <r>
      <rPr>
        <sz val="11"/>
        <rFont val="ＭＳ Ｐゴシック"/>
        <family val="3"/>
        <charset val="128"/>
      </rPr>
      <t>8,0</t>
    </r>
    <r>
      <rPr>
        <sz val="11"/>
        <rFont val="ＭＳ Ｐゴシック"/>
        <family val="3"/>
        <charset val="128"/>
      </rPr>
      <t>00kJ/kg まで)の低位発熱量は、7</t>
    </r>
    <r>
      <rPr>
        <sz val="11"/>
        <rFont val="ＭＳ Ｐゴシック"/>
        <family val="3"/>
        <charset val="128"/>
      </rPr>
      <t>,</t>
    </r>
    <r>
      <rPr>
        <sz val="11"/>
        <rFont val="ＭＳ Ｐゴシック"/>
        <family val="3"/>
        <charset val="128"/>
      </rPr>
      <t>4</t>
    </r>
    <r>
      <rPr>
        <sz val="11"/>
        <rFont val="ＭＳ Ｐゴシック"/>
        <family val="3"/>
        <charset val="128"/>
      </rPr>
      <t>67</t>
    </r>
    <r>
      <rPr>
        <sz val="11"/>
        <rFont val="ＭＳ Ｐゴシック"/>
        <family val="3"/>
        <charset val="128"/>
      </rPr>
      <t>kJ/kg を代表値とする。</t>
    </r>
    <rPh sb="3" eb="5">
      <t>アカセン</t>
    </rPh>
    <rPh sb="6" eb="7">
      <t>シメ</t>
    </rPh>
    <rPh sb="8" eb="10">
      <t>ハンイ</t>
    </rPh>
    <rPh sb="11" eb="12">
      <t>タト</t>
    </rPh>
    <rPh sb="49" eb="51">
      <t>テイイ</t>
    </rPh>
    <rPh sb="51" eb="53">
      <t>ハツネツ</t>
    </rPh>
    <rPh sb="53" eb="54">
      <t>リョウ</t>
    </rPh>
    <rPh sb="68" eb="70">
      <t>ダイヒョウ</t>
    </rPh>
    <rPh sb="70" eb="71">
      <t>チ</t>
    </rPh>
    <phoneticPr fontId="10"/>
  </si>
  <si>
    <t>L/min</t>
    <phoneticPr fontId="10"/>
  </si>
  <si>
    <t>t/h</t>
    <phoneticPr fontId="10"/>
  </si>
  <si>
    <t>MJ/h</t>
    <phoneticPr fontId="10"/>
  </si>
  <si>
    <t>kJ/h</t>
    <phoneticPr fontId="10"/>
  </si>
  <si>
    <t>注3：熱利用率は、余熱利用施設に対する供給熱量を9.2GJ/ｈ（熱源は温水）と</t>
    <rPh sb="3" eb="7">
      <t>ネツリヨウリツ</t>
    </rPh>
    <rPh sb="9" eb="11">
      <t>ヨネツ</t>
    </rPh>
    <rPh sb="11" eb="13">
      <t>リヨウ</t>
    </rPh>
    <rPh sb="13" eb="15">
      <t>シセツ</t>
    </rPh>
    <rPh sb="16" eb="17">
      <t>タイ</t>
    </rPh>
    <rPh sb="19" eb="21">
      <t>キョウキュウ</t>
    </rPh>
    <rPh sb="21" eb="23">
      <t>ネツリョウ</t>
    </rPh>
    <rPh sb="32" eb="34">
      <t>ネツゲン</t>
    </rPh>
    <rPh sb="35" eb="37">
      <t>オンスイ</t>
    </rPh>
    <phoneticPr fontId="10"/>
  </si>
  <si>
    <t>売電量（定量評価）</t>
    <rPh sb="0" eb="2">
      <t>バイデン</t>
    </rPh>
    <rPh sb="2" eb="3">
      <t>リョウ</t>
    </rPh>
    <rPh sb="4" eb="6">
      <t>テイリョウ</t>
    </rPh>
    <rPh sb="6" eb="8">
      <t>ヒョウカ</t>
    </rPh>
    <phoneticPr fontId="12"/>
  </si>
  <si>
    <t>発電電力量</t>
    <rPh sb="0" eb="2">
      <t>ハツデン</t>
    </rPh>
    <rPh sb="2" eb="4">
      <t>デンリョク</t>
    </rPh>
    <rPh sb="4" eb="5">
      <t>リョウ</t>
    </rPh>
    <phoneticPr fontId="10"/>
  </si>
  <si>
    <t>2020年度</t>
    <rPh sb="4" eb="6">
      <t>ネンド</t>
    </rPh>
    <phoneticPr fontId="10"/>
  </si>
  <si>
    <t>2021年度</t>
    <rPh sb="4" eb="6">
      <t>ネンド</t>
    </rPh>
    <phoneticPr fontId="10"/>
  </si>
  <si>
    <t>2022年度</t>
    <rPh sb="4" eb="6">
      <t>ネンド</t>
    </rPh>
    <phoneticPr fontId="10"/>
  </si>
  <si>
    <t>2023年度</t>
    <rPh sb="4" eb="6">
      <t>ネンド</t>
    </rPh>
    <phoneticPr fontId="10"/>
  </si>
  <si>
    <t>2024年度</t>
    <rPh sb="4" eb="6">
      <t>ネンド</t>
    </rPh>
    <phoneticPr fontId="10"/>
  </si>
  <si>
    <t>2025年度</t>
    <rPh sb="4" eb="6">
      <t>ネンド</t>
    </rPh>
    <phoneticPr fontId="10"/>
  </si>
  <si>
    <t>2026年度</t>
    <rPh sb="4" eb="6">
      <t>ネンド</t>
    </rPh>
    <phoneticPr fontId="10"/>
  </si>
  <si>
    <t>入札書の提出と同時に、入札書とともに封印して提出すること。</t>
    <rPh sb="0" eb="2">
      <t>ニュウサツ</t>
    </rPh>
    <rPh sb="2" eb="3">
      <t>ショ</t>
    </rPh>
    <rPh sb="4" eb="6">
      <t>テイシュツ</t>
    </rPh>
    <rPh sb="7" eb="9">
      <t>ドウジ</t>
    </rPh>
    <rPh sb="11" eb="13">
      <t>ニュウサツ</t>
    </rPh>
    <rPh sb="13" eb="14">
      <t>ショ</t>
    </rPh>
    <rPh sb="18" eb="20">
      <t>フウイン</t>
    </rPh>
    <rPh sb="22" eb="24">
      <t>テイシュツ</t>
    </rPh>
    <phoneticPr fontId="10"/>
  </si>
  <si>
    <t>マテリアルリサイクル推進施設</t>
  </si>
  <si>
    <t>マテリアルリサイクル推進施設</t>
    <rPh sb="10" eb="12">
      <t>スイシン</t>
    </rPh>
    <rPh sb="12" eb="14">
      <t>シセツ</t>
    </rPh>
    <phoneticPr fontId="10"/>
  </si>
  <si>
    <t>東部環境センターの解体撤去</t>
    <rPh sb="0" eb="2">
      <t>トウブ</t>
    </rPh>
    <rPh sb="2" eb="4">
      <t>カンキョウ</t>
    </rPh>
    <rPh sb="9" eb="11">
      <t>カイタイ</t>
    </rPh>
    <rPh sb="11" eb="13">
      <t>テッキョ</t>
    </rPh>
    <phoneticPr fontId="10"/>
  </si>
  <si>
    <t>様式第14号（別紙3を含む）との整合に留意してください。</t>
    <rPh sb="5" eb="6">
      <t>ゴウ</t>
    </rPh>
    <rPh sb="7" eb="9">
      <t>ベッシ</t>
    </rPh>
    <rPh sb="11" eb="12">
      <t>フク</t>
    </rPh>
    <rPh sb="16" eb="18">
      <t>セイゴウ</t>
    </rPh>
    <rPh sb="19" eb="21">
      <t>リュウイ</t>
    </rPh>
    <phoneticPr fontId="10"/>
  </si>
  <si>
    <t>消費税及び地方消費税は、含めない金額を記載すること。なお、物価上昇分は、考慮しないこと。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10"/>
  </si>
  <si>
    <t>③、④について、当該各業務複数の企業で実施する場合には、適宜、必要に応じて、行を追加すること。</t>
    <rPh sb="8" eb="10">
      <t>トウガイ</t>
    </rPh>
    <rPh sb="10" eb="13">
      <t>カクギョウム</t>
    </rPh>
    <rPh sb="13" eb="15">
      <t>フクスウ</t>
    </rPh>
    <rPh sb="16" eb="18">
      <t>キギョウ</t>
    </rPh>
    <rPh sb="19" eb="21">
      <t>ジッシ</t>
    </rPh>
    <rPh sb="23" eb="25">
      <t>バアイ</t>
    </rPh>
    <rPh sb="28" eb="30">
      <t>テキギ</t>
    </rPh>
    <rPh sb="31" eb="33">
      <t>ヒツヨウ</t>
    </rPh>
    <rPh sb="34" eb="35">
      <t>オウ</t>
    </rPh>
    <rPh sb="38" eb="39">
      <t>ギョウ</t>
    </rPh>
    <rPh sb="40" eb="42">
      <t>ツイカ</t>
    </rPh>
    <phoneticPr fontId="10"/>
  </si>
  <si>
    <t>入札価格参考資料（運営業務に係る対価）</t>
    <rPh sb="0" eb="2">
      <t>ニュウサツ</t>
    </rPh>
    <rPh sb="2" eb="4">
      <t>カカク</t>
    </rPh>
    <rPh sb="4" eb="6">
      <t>サンコウ</t>
    </rPh>
    <rPh sb="6" eb="8">
      <t>シリョウ</t>
    </rPh>
    <rPh sb="11" eb="13">
      <t>ギョウム</t>
    </rPh>
    <rPh sb="14" eb="15">
      <t>カカワ</t>
    </rPh>
    <rPh sb="16" eb="18">
      <t>タイカ</t>
    </rPh>
    <phoneticPr fontId="10"/>
  </si>
  <si>
    <t>運営業務委託料Ａ</t>
    <rPh sb="2" eb="4">
      <t>ギョウム</t>
    </rPh>
    <rPh sb="4" eb="6">
      <t>イタク</t>
    </rPh>
    <rPh sb="6" eb="7">
      <t>リョウ</t>
    </rPh>
    <phoneticPr fontId="10"/>
  </si>
  <si>
    <t>運営業務委託料Ｂ</t>
    <rPh sb="2" eb="4">
      <t>ギョウム</t>
    </rPh>
    <rPh sb="4" eb="7">
      <t>イタクリョウ</t>
    </rPh>
    <phoneticPr fontId="10"/>
  </si>
  <si>
    <t>運営業務委託料Ｂ（①固定費用）</t>
    <rPh sb="2" eb="4">
      <t>ギョウム</t>
    </rPh>
    <rPh sb="4" eb="6">
      <t>イタク</t>
    </rPh>
    <rPh sb="6" eb="7">
      <t>リョウ</t>
    </rPh>
    <rPh sb="10" eb="13">
      <t>コテイヒ</t>
    </rPh>
    <rPh sb="13" eb="14">
      <t>ヨウ</t>
    </rPh>
    <phoneticPr fontId="10"/>
  </si>
  <si>
    <t>運営業務委託料Ｂ（②補修費用）</t>
    <rPh sb="2" eb="4">
      <t>ギョウム</t>
    </rPh>
    <rPh sb="4" eb="7">
      <t>イタクリョウ</t>
    </rPh>
    <rPh sb="10" eb="12">
      <t>ホシュウ</t>
    </rPh>
    <rPh sb="12" eb="14">
      <t>ヒヨウ</t>
    </rPh>
    <phoneticPr fontId="10"/>
  </si>
  <si>
    <t>①　高効率ごみ発電施設運営業務委託料</t>
    <rPh sb="2" eb="5">
      <t>コウコウリツ</t>
    </rPh>
    <rPh sb="7" eb="9">
      <t>ハツデン</t>
    </rPh>
    <rPh sb="9" eb="11">
      <t>シセツ</t>
    </rPh>
    <rPh sb="11" eb="13">
      <t>ウンエイ</t>
    </rPh>
    <rPh sb="13" eb="15">
      <t>ギョウム</t>
    </rPh>
    <rPh sb="15" eb="18">
      <t>イタクリョウ</t>
    </rPh>
    <phoneticPr fontId="10"/>
  </si>
  <si>
    <t>②　マテリアルリサイクル推進施設運営業務委託料</t>
    <rPh sb="12" eb="14">
      <t>スイシン</t>
    </rPh>
    <rPh sb="14" eb="16">
      <t>シセツ</t>
    </rPh>
    <rPh sb="16" eb="18">
      <t>ウンエイ</t>
    </rPh>
    <rPh sb="18" eb="20">
      <t>ギョウム</t>
    </rPh>
    <rPh sb="20" eb="23">
      <t>イタクリョウ</t>
    </rPh>
    <phoneticPr fontId="10"/>
  </si>
  <si>
    <t>③　焼却灰運搬業務委託料</t>
    <rPh sb="2" eb="5">
      <t>ショウキャクバイ</t>
    </rPh>
    <rPh sb="5" eb="7">
      <t>ウンパン</t>
    </rPh>
    <rPh sb="7" eb="9">
      <t>ギョウム</t>
    </rPh>
    <rPh sb="9" eb="12">
      <t>イタクリョウ</t>
    </rPh>
    <phoneticPr fontId="10"/>
  </si>
  <si>
    <t>④　焼却灰資源化業務委託料</t>
    <rPh sb="2" eb="5">
      <t>ショウキャクバイ</t>
    </rPh>
    <rPh sb="5" eb="8">
      <t>シゲンカ</t>
    </rPh>
    <rPh sb="8" eb="10">
      <t>ギョウム</t>
    </rPh>
    <rPh sb="10" eb="13">
      <t>イタクリョウ</t>
    </rPh>
    <phoneticPr fontId="10"/>
  </si>
  <si>
    <t>運営業務委託料Ｄ（①固定費用）</t>
    <rPh sb="2" eb="4">
      <t>ギョウム</t>
    </rPh>
    <rPh sb="4" eb="6">
      <t>イタク</t>
    </rPh>
    <rPh sb="6" eb="7">
      <t>リョウ</t>
    </rPh>
    <rPh sb="10" eb="13">
      <t>コテイヒ</t>
    </rPh>
    <rPh sb="13" eb="14">
      <t>ヨウ</t>
    </rPh>
    <phoneticPr fontId="10"/>
  </si>
  <si>
    <t>運営業務委託料Ｄ（②補修費用）</t>
    <rPh sb="2" eb="4">
      <t>ギョウム</t>
    </rPh>
    <rPh sb="4" eb="7">
      <t>イタクリョウ</t>
    </rPh>
    <rPh sb="10" eb="12">
      <t>ホシュウ</t>
    </rPh>
    <rPh sb="12" eb="14">
      <t>ヒヨウ</t>
    </rPh>
    <phoneticPr fontId="10"/>
  </si>
  <si>
    <t>運営業務委託料Ｃ</t>
    <rPh sb="2" eb="4">
      <t>ギョウム</t>
    </rPh>
    <rPh sb="4" eb="6">
      <t>イタク</t>
    </rPh>
    <rPh sb="6" eb="7">
      <t>リョウ</t>
    </rPh>
    <phoneticPr fontId="10"/>
  </si>
  <si>
    <t>運営業務委託料Ｄ</t>
    <rPh sb="2" eb="4">
      <t>ギョウム</t>
    </rPh>
    <rPh sb="4" eb="7">
      <t>イタクリョウ</t>
    </rPh>
    <phoneticPr fontId="10"/>
  </si>
  <si>
    <t>焼却灰運搬業務委託料Ｅ</t>
    <rPh sb="0" eb="3">
      <t>ショウキャクバイ</t>
    </rPh>
    <rPh sb="3" eb="5">
      <t>ウンパン</t>
    </rPh>
    <rPh sb="5" eb="7">
      <t>ギョウム</t>
    </rPh>
    <rPh sb="7" eb="10">
      <t>イタクリョウ</t>
    </rPh>
    <phoneticPr fontId="10"/>
  </si>
  <si>
    <t>焼却灰資源化業務委託料Ｆ</t>
    <rPh sb="0" eb="3">
      <t>ショウキャクバイ</t>
    </rPh>
    <rPh sb="3" eb="6">
      <t>シゲンカ</t>
    </rPh>
    <rPh sb="6" eb="8">
      <t>ギョウム</t>
    </rPh>
    <rPh sb="8" eb="11">
      <t>イタクリョウ</t>
    </rPh>
    <phoneticPr fontId="10"/>
  </si>
  <si>
    <t>2020年度</t>
    <rPh sb="4" eb="5">
      <t>ネン</t>
    </rPh>
    <rPh sb="5" eb="6">
      <t>ド</t>
    </rPh>
    <phoneticPr fontId="10"/>
  </si>
  <si>
    <t>2021年度</t>
    <rPh sb="4" eb="5">
      <t>ネン</t>
    </rPh>
    <rPh sb="5" eb="6">
      <t>ド</t>
    </rPh>
    <phoneticPr fontId="10"/>
  </si>
  <si>
    <t>2022年度</t>
    <rPh sb="4" eb="5">
      <t>ネン</t>
    </rPh>
    <rPh sb="5" eb="6">
      <t>ド</t>
    </rPh>
    <phoneticPr fontId="10"/>
  </si>
  <si>
    <t>2023年度</t>
    <rPh sb="4" eb="5">
      <t>ネン</t>
    </rPh>
    <rPh sb="5" eb="6">
      <t>ド</t>
    </rPh>
    <phoneticPr fontId="10"/>
  </si>
  <si>
    <t>2024年度</t>
    <rPh sb="4" eb="5">
      <t>ネン</t>
    </rPh>
    <rPh sb="5" eb="6">
      <t>ド</t>
    </rPh>
    <phoneticPr fontId="10"/>
  </si>
  <si>
    <t>2025年度</t>
    <rPh sb="4" eb="5">
      <t>ネン</t>
    </rPh>
    <rPh sb="5" eb="6">
      <t>ド</t>
    </rPh>
    <phoneticPr fontId="10"/>
  </si>
  <si>
    <t>2026年度</t>
    <rPh sb="4" eb="5">
      <t>ネン</t>
    </rPh>
    <rPh sb="5" eb="6">
      <t>ド</t>
    </rPh>
    <phoneticPr fontId="10"/>
  </si>
  <si>
    <t>2027年度</t>
    <rPh sb="4" eb="5">
      <t>ネン</t>
    </rPh>
    <rPh sb="5" eb="6">
      <t>ド</t>
    </rPh>
    <phoneticPr fontId="10"/>
  </si>
  <si>
    <t>2028年度</t>
    <rPh sb="4" eb="5">
      <t>ネン</t>
    </rPh>
    <rPh sb="5" eb="6">
      <t>ド</t>
    </rPh>
    <phoneticPr fontId="10"/>
  </si>
  <si>
    <t>2029年度</t>
    <rPh sb="4" eb="5">
      <t>ネン</t>
    </rPh>
    <rPh sb="5" eb="6">
      <t>ド</t>
    </rPh>
    <phoneticPr fontId="10"/>
  </si>
  <si>
    <t>2030年度</t>
    <rPh sb="4" eb="5">
      <t>ネン</t>
    </rPh>
    <rPh sb="5" eb="6">
      <t>ド</t>
    </rPh>
    <phoneticPr fontId="10"/>
  </si>
  <si>
    <t>2031年度</t>
    <rPh sb="4" eb="5">
      <t>ネン</t>
    </rPh>
    <rPh sb="5" eb="6">
      <t>ド</t>
    </rPh>
    <phoneticPr fontId="10"/>
  </si>
  <si>
    <t>2032年度</t>
    <rPh sb="4" eb="5">
      <t>ネン</t>
    </rPh>
    <rPh sb="5" eb="6">
      <t>ド</t>
    </rPh>
    <phoneticPr fontId="10"/>
  </si>
  <si>
    <t>2033年度</t>
    <rPh sb="4" eb="5">
      <t>ネン</t>
    </rPh>
    <rPh sb="5" eb="6">
      <t>ド</t>
    </rPh>
    <phoneticPr fontId="10"/>
  </si>
  <si>
    <t>2034年度</t>
    <rPh sb="4" eb="5">
      <t>ネン</t>
    </rPh>
    <rPh sb="5" eb="6">
      <t>ド</t>
    </rPh>
    <phoneticPr fontId="10"/>
  </si>
  <si>
    <t>2035年度</t>
    <rPh sb="4" eb="5">
      <t>ネン</t>
    </rPh>
    <rPh sb="5" eb="6">
      <t>ド</t>
    </rPh>
    <phoneticPr fontId="10"/>
  </si>
  <si>
    <t>2036年度</t>
    <rPh sb="4" eb="5">
      <t>ネン</t>
    </rPh>
    <rPh sb="5" eb="6">
      <t>ド</t>
    </rPh>
    <phoneticPr fontId="10"/>
  </si>
  <si>
    <t>2037年度</t>
    <rPh sb="4" eb="5">
      <t>ネン</t>
    </rPh>
    <rPh sb="5" eb="6">
      <t>ド</t>
    </rPh>
    <phoneticPr fontId="10"/>
  </si>
  <si>
    <t>2038年度</t>
    <rPh sb="4" eb="5">
      <t>ネン</t>
    </rPh>
    <rPh sb="5" eb="6">
      <t>ド</t>
    </rPh>
    <phoneticPr fontId="10"/>
  </si>
  <si>
    <t>2039年度</t>
    <rPh sb="4" eb="5">
      <t>ネン</t>
    </rPh>
    <rPh sb="5" eb="6">
      <t>ド</t>
    </rPh>
    <phoneticPr fontId="10"/>
  </si>
  <si>
    <t>高効率ごみ発電施設運営業務委託料</t>
    <rPh sb="0" eb="3">
      <t>コウコウリツ</t>
    </rPh>
    <rPh sb="5" eb="7">
      <t>ハツデン</t>
    </rPh>
    <rPh sb="7" eb="9">
      <t>シセツ</t>
    </rPh>
    <rPh sb="9" eb="11">
      <t>ウンエイ</t>
    </rPh>
    <rPh sb="11" eb="13">
      <t>ギョウム</t>
    </rPh>
    <rPh sb="13" eb="16">
      <t>イタクリョウ</t>
    </rPh>
    <phoneticPr fontId="10"/>
  </si>
  <si>
    <t>マテリアルリサイクル推進施設運営業務委託料</t>
    <rPh sb="10" eb="12">
      <t>スイシン</t>
    </rPh>
    <rPh sb="12" eb="14">
      <t>シセツ</t>
    </rPh>
    <rPh sb="14" eb="16">
      <t>ウンエイ</t>
    </rPh>
    <rPh sb="16" eb="18">
      <t>ギョウム</t>
    </rPh>
    <rPh sb="18" eb="21">
      <t>イタクリョウ</t>
    </rPh>
    <phoneticPr fontId="10"/>
  </si>
  <si>
    <t>焼却灰運搬業務委託料</t>
    <rPh sb="0" eb="3">
      <t>ショウキャクバイ</t>
    </rPh>
    <rPh sb="3" eb="5">
      <t>ウンパン</t>
    </rPh>
    <rPh sb="5" eb="7">
      <t>ギョウム</t>
    </rPh>
    <rPh sb="7" eb="10">
      <t>イタクリョウ</t>
    </rPh>
    <phoneticPr fontId="10"/>
  </si>
  <si>
    <t>焼却灰資源化業務委託料</t>
    <rPh sb="0" eb="3">
      <t>ショウキャクバイ</t>
    </rPh>
    <rPh sb="3" eb="6">
      <t>シゲンカ</t>
    </rPh>
    <rPh sb="6" eb="8">
      <t>ギョウム</t>
    </rPh>
    <rPh sb="8" eb="11">
      <t>イタクリョウ</t>
    </rPh>
    <phoneticPr fontId="10"/>
  </si>
  <si>
    <t>運営業務委託料Ａ</t>
    <phoneticPr fontId="10"/>
  </si>
  <si>
    <t>運営業務委託料Ｂ</t>
    <rPh sb="2" eb="4">
      <t>ギョウム</t>
    </rPh>
    <rPh sb="4" eb="6">
      <t>イタク</t>
    </rPh>
    <rPh sb="6" eb="7">
      <t>リョウ</t>
    </rPh>
    <phoneticPr fontId="10"/>
  </si>
  <si>
    <t>運営業務委託料Ｄ</t>
    <rPh sb="2" eb="4">
      <t>ギョウム</t>
    </rPh>
    <rPh sb="4" eb="6">
      <t>イタク</t>
    </rPh>
    <rPh sb="6" eb="7">
      <t>リョウ</t>
    </rPh>
    <phoneticPr fontId="10"/>
  </si>
  <si>
    <t>※1　必要に応じて行を追加して記入すること。</t>
    <phoneticPr fontId="12"/>
  </si>
  <si>
    <t>※2　兼務等がある場合や運営期間中に人数を変更する場合には、明確に記載すること。</t>
    <rPh sb="3" eb="5">
      <t>ケンム</t>
    </rPh>
    <rPh sb="5" eb="6">
      <t>トウ</t>
    </rPh>
    <rPh sb="9" eb="11">
      <t>バアイ</t>
    </rPh>
    <rPh sb="12" eb="14">
      <t>ウンエイ</t>
    </rPh>
    <rPh sb="14" eb="17">
      <t>キカンチュウ</t>
    </rPh>
    <rPh sb="18" eb="20">
      <t>ニンズウ</t>
    </rPh>
    <rPh sb="21" eb="23">
      <t>ヘンコウ</t>
    </rPh>
    <rPh sb="25" eb="27">
      <t>バアイ</t>
    </rPh>
    <rPh sb="30" eb="32">
      <t>メイカク</t>
    </rPh>
    <rPh sb="33" eb="35">
      <t>キサイ</t>
    </rPh>
    <phoneticPr fontId="10"/>
  </si>
  <si>
    <t>4時間平均値が左記の基準値を超過した場合、速やかに本施設の運転を停止する。</t>
    <rPh sb="14" eb="16">
      <t>チョウカ</t>
    </rPh>
    <phoneticPr fontId="10"/>
  </si>
  <si>
    <t>1時間平均値が左記の基準値を超過した場合、速やかに本施設の運転を停止する。</t>
    <rPh sb="14" eb="16">
      <t>チョウカ</t>
    </rPh>
    <phoneticPr fontId="10"/>
  </si>
  <si>
    <t>2025
年度</t>
    <rPh sb="5" eb="7">
      <t>ネンド</t>
    </rPh>
    <phoneticPr fontId="10"/>
  </si>
  <si>
    <t>2026
年度</t>
    <rPh sb="5" eb="7">
      <t>ネンド</t>
    </rPh>
    <phoneticPr fontId="10"/>
  </si>
  <si>
    <t>2027
年度</t>
    <rPh sb="5" eb="7">
      <t>ネンド</t>
    </rPh>
    <phoneticPr fontId="10"/>
  </si>
  <si>
    <t>2028
年度</t>
    <rPh sb="5" eb="7">
      <t>ネンド</t>
    </rPh>
    <phoneticPr fontId="10"/>
  </si>
  <si>
    <t>2029
年度</t>
    <rPh sb="5" eb="7">
      <t>ネンド</t>
    </rPh>
    <phoneticPr fontId="10"/>
  </si>
  <si>
    <t>2030
年度</t>
    <rPh sb="5" eb="7">
      <t>ネンド</t>
    </rPh>
    <phoneticPr fontId="10"/>
  </si>
  <si>
    <t>2031
年度</t>
    <rPh sb="5" eb="7">
      <t>ネンド</t>
    </rPh>
    <phoneticPr fontId="10"/>
  </si>
  <si>
    <t>2032
年度</t>
    <rPh sb="5" eb="7">
      <t>ネンド</t>
    </rPh>
    <phoneticPr fontId="10"/>
  </si>
  <si>
    <t>2033
年度</t>
    <rPh sb="5" eb="7">
      <t>ネンド</t>
    </rPh>
    <phoneticPr fontId="10"/>
  </si>
  <si>
    <t>2034
年度</t>
    <rPh sb="5" eb="7">
      <t>ネンド</t>
    </rPh>
    <phoneticPr fontId="10"/>
  </si>
  <si>
    <t>2035
年度</t>
    <rPh sb="5" eb="7">
      <t>ネンド</t>
    </rPh>
    <phoneticPr fontId="10"/>
  </si>
  <si>
    <t>2036
年度</t>
    <rPh sb="5" eb="7">
      <t>ネンド</t>
    </rPh>
    <phoneticPr fontId="10"/>
  </si>
  <si>
    <t>2037
年度</t>
    <rPh sb="5" eb="7">
      <t>ネンド</t>
    </rPh>
    <phoneticPr fontId="10"/>
  </si>
  <si>
    <t>2038
年度</t>
    <rPh sb="5" eb="7">
      <t>ネンド</t>
    </rPh>
    <phoneticPr fontId="10"/>
  </si>
  <si>
    <t>2039
年度</t>
    <rPh sb="5" eb="7">
      <t>ネンド</t>
    </rPh>
    <phoneticPr fontId="10"/>
  </si>
  <si>
    <t>2040
年度</t>
    <rPh sb="5" eb="7">
      <t>ネンド</t>
    </rPh>
    <phoneticPr fontId="10"/>
  </si>
  <si>
    <t>2041
年度</t>
    <rPh sb="5" eb="7">
      <t>ネンド</t>
    </rPh>
    <phoneticPr fontId="10"/>
  </si>
  <si>
    <t>2042
年度</t>
    <rPh sb="5" eb="7">
      <t>ネンド</t>
    </rPh>
    <phoneticPr fontId="10"/>
  </si>
  <si>
    <t>2043
年度</t>
    <rPh sb="5" eb="7">
      <t>ネンド</t>
    </rPh>
    <phoneticPr fontId="10"/>
  </si>
  <si>
    <t>2044
年度</t>
    <rPh sb="5" eb="7">
      <t>ネンド</t>
    </rPh>
    <phoneticPr fontId="10"/>
  </si>
  <si>
    <t>2045
年度</t>
    <rPh sb="5" eb="7">
      <t>ネンド</t>
    </rPh>
    <phoneticPr fontId="10"/>
  </si>
  <si>
    <t>2046
年度</t>
    <rPh sb="5" eb="7">
      <t>ネンド</t>
    </rPh>
    <phoneticPr fontId="10"/>
  </si>
  <si>
    <t>2047
年度</t>
    <rPh sb="5" eb="7">
      <t>ネンド</t>
    </rPh>
    <phoneticPr fontId="10"/>
  </si>
  <si>
    <t>2048
年度</t>
    <rPh sb="5" eb="7">
      <t>ネンド</t>
    </rPh>
    <phoneticPr fontId="10"/>
  </si>
  <si>
    <t>2049
年度</t>
    <rPh sb="5" eb="7">
      <t>ネンド</t>
    </rPh>
    <phoneticPr fontId="10"/>
  </si>
  <si>
    <t>2050
年度</t>
    <rPh sb="5" eb="7">
      <t>ネンド</t>
    </rPh>
    <phoneticPr fontId="10"/>
  </si>
  <si>
    <t>2051
年度</t>
    <rPh sb="5" eb="7">
      <t>ネンド</t>
    </rPh>
    <phoneticPr fontId="10"/>
  </si>
  <si>
    <t>2052
年度</t>
    <rPh sb="5" eb="7">
      <t>ネンド</t>
    </rPh>
    <phoneticPr fontId="10"/>
  </si>
  <si>
    <t>2053
年度</t>
    <rPh sb="5" eb="7">
      <t>ネンド</t>
    </rPh>
    <phoneticPr fontId="10"/>
  </si>
  <si>
    <t>2054
年度</t>
    <rPh sb="5" eb="7">
      <t>ネンド</t>
    </rPh>
    <phoneticPr fontId="10"/>
  </si>
  <si>
    <t>燃焼・溶融
設備</t>
    <rPh sb="3" eb="5">
      <t>ヨウユウ</t>
    </rPh>
    <rPh sb="6" eb="8">
      <t>セツビ</t>
    </rPh>
    <phoneticPr fontId="10"/>
  </si>
  <si>
    <t>灰出し設備
溶融物搬出
設備</t>
    <rPh sb="3" eb="5">
      <t>セツビ</t>
    </rPh>
    <rPh sb="6" eb="8">
      <t>ヨウユウ</t>
    </rPh>
    <rPh sb="8" eb="9">
      <t>ブツ</t>
    </rPh>
    <rPh sb="9" eb="11">
      <t>ハンシュツ</t>
    </rPh>
    <rPh sb="12" eb="14">
      <t>セツビ</t>
    </rPh>
    <phoneticPr fontId="10"/>
  </si>
  <si>
    <t>貯留・搬出
設備</t>
    <rPh sb="0" eb="2">
      <t>チョリュウ</t>
    </rPh>
    <rPh sb="3" eb="5">
      <t>ハンシュツ</t>
    </rPh>
    <phoneticPr fontId="10"/>
  </si>
  <si>
    <t>保管設備</t>
    <rPh sb="0" eb="2">
      <t>ホカン</t>
    </rPh>
    <rPh sb="2" eb="4">
      <t>セツビ</t>
    </rPh>
    <phoneticPr fontId="10"/>
  </si>
  <si>
    <t>高効率ごみ発電施設・マテリアルリサイクル推進施設共通</t>
    <rPh sb="0" eb="3">
      <t>コウコウリツ</t>
    </rPh>
    <rPh sb="5" eb="7">
      <t>ハツデン</t>
    </rPh>
    <rPh sb="7" eb="9">
      <t>シセツ</t>
    </rPh>
    <rPh sb="20" eb="22">
      <t>スイシン</t>
    </rPh>
    <rPh sb="22" eb="24">
      <t>シセツ</t>
    </rPh>
    <rPh sb="24" eb="26">
      <t>キョウツウ</t>
    </rPh>
    <phoneticPr fontId="10"/>
  </si>
  <si>
    <t>備考　1．建設対象施設を対象に各設備を構成する主要な機器及びその部品を列挙すること。</t>
    <rPh sb="0" eb="2">
      <t>ビコウ</t>
    </rPh>
    <rPh sb="5" eb="7">
      <t>ケンセツ</t>
    </rPh>
    <rPh sb="7" eb="9">
      <t>タイショウ</t>
    </rPh>
    <rPh sb="9" eb="11">
      <t>シセツ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10"/>
  </si>
  <si>
    <t>　　　5．整備スケジュール欄は、該当する年度に○印をつけ、各年度の維持補修費の合計金額を維持補修費欄に記入すること。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10"/>
  </si>
  <si>
    <t>マテリアルリサイクル推進施設</t>
    <phoneticPr fontId="10"/>
  </si>
  <si>
    <t>備考　1．建設対象施設を対象に各設備を構成する主要な機器及びその部品を列挙すること。</t>
    <rPh sb="0" eb="2">
      <t>ビコウ</t>
    </rPh>
    <rPh sb="5" eb="7">
      <t>ケンセツ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10"/>
  </si>
  <si>
    <t>事業収支計画</t>
    <rPh sb="0" eb="2">
      <t>ジギョウ</t>
    </rPh>
    <rPh sb="2" eb="4">
      <t>シュウシ</t>
    </rPh>
    <rPh sb="4" eb="6">
      <t>ケイカク</t>
    </rPh>
    <phoneticPr fontId="10"/>
  </si>
  <si>
    <t>■</t>
    <phoneticPr fontId="10"/>
  </si>
  <si>
    <t>SPCの損益計算書</t>
    <rPh sb="4" eb="6">
      <t>ソンエキ</t>
    </rPh>
    <rPh sb="6" eb="8">
      <t>ケイサン</t>
    </rPh>
    <rPh sb="8" eb="9">
      <t>ショ</t>
    </rPh>
    <phoneticPr fontId="10"/>
  </si>
  <si>
    <t>事　　業　　年　　度</t>
    <phoneticPr fontId="10"/>
  </si>
  <si>
    <t>①</t>
    <phoneticPr fontId="10"/>
  </si>
  <si>
    <t>営業収入</t>
    <rPh sb="0" eb="2">
      <t>エイギョウ</t>
    </rPh>
    <rPh sb="2" eb="4">
      <t>シュウニュウ</t>
    </rPh>
    <phoneticPr fontId="10"/>
  </si>
  <si>
    <t>①固定費用（補修費用を除く）</t>
    <rPh sb="1" eb="3">
      <t>コテイ</t>
    </rPh>
    <rPh sb="3" eb="4">
      <t>ヒ</t>
    </rPh>
    <rPh sb="4" eb="5">
      <t>ヨウ</t>
    </rPh>
    <rPh sb="6" eb="8">
      <t>ホシュウ</t>
    </rPh>
    <rPh sb="8" eb="10">
      <t>ヒヨウ</t>
    </rPh>
    <rPh sb="11" eb="12">
      <t>ノゾ</t>
    </rPh>
    <phoneticPr fontId="10"/>
  </si>
  <si>
    <t>②補修費用</t>
    <rPh sb="1" eb="3">
      <t>ホシュウ</t>
    </rPh>
    <rPh sb="3" eb="5">
      <t>ヒヨウ</t>
    </rPh>
    <phoneticPr fontId="10"/>
  </si>
  <si>
    <t>②</t>
    <phoneticPr fontId="10"/>
  </si>
  <si>
    <t>営業費用</t>
    <phoneticPr fontId="10"/>
  </si>
  <si>
    <t>・</t>
    <phoneticPr fontId="10"/>
  </si>
  <si>
    <t>運営費　　計</t>
    <rPh sb="2" eb="3">
      <t>ヒ</t>
    </rPh>
    <rPh sb="5" eb="6">
      <t>ケイ</t>
    </rPh>
    <phoneticPr fontId="10"/>
  </si>
  <si>
    <t>③</t>
    <phoneticPr fontId="10"/>
  </si>
  <si>
    <t>営業損益（＝①－②）</t>
    <phoneticPr fontId="10"/>
  </si>
  <si>
    <t>④</t>
    <phoneticPr fontId="10"/>
  </si>
  <si>
    <t>営業外収入</t>
    <phoneticPr fontId="10"/>
  </si>
  <si>
    <t>資金運用収入</t>
    <rPh sb="0" eb="2">
      <t>シキン</t>
    </rPh>
    <rPh sb="2" eb="4">
      <t>ウンヨウ</t>
    </rPh>
    <rPh sb="4" eb="6">
      <t>シュウニュウ</t>
    </rPh>
    <phoneticPr fontId="10"/>
  </si>
  <si>
    <t>営業外費用</t>
    <phoneticPr fontId="10"/>
  </si>
  <si>
    <t>営業外損益（＝④－⑤）</t>
    <phoneticPr fontId="10"/>
  </si>
  <si>
    <t>税引前当期利益（＝③＋⑥）</t>
    <rPh sb="0" eb="2">
      <t>ゼイビ</t>
    </rPh>
    <rPh sb="2" eb="3">
      <t>マエ</t>
    </rPh>
    <phoneticPr fontId="10"/>
  </si>
  <si>
    <t>⑧</t>
    <phoneticPr fontId="10"/>
  </si>
  <si>
    <t>法人税等</t>
    <rPh sb="3" eb="4">
      <t>ナド</t>
    </rPh>
    <phoneticPr fontId="10"/>
  </si>
  <si>
    <t>繰越欠損金</t>
    <rPh sb="0" eb="2">
      <t>クリコシ</t>
    </rPh>
    <rPh sb="2" eb="5">
      <t>ケッソンキン</t>
    </rPh>
    <phoneticPr fontId="10"/>
  </si>
  <si>
    <t>課税所得</t>
    <rPh sb="0" eb="2">
      <t>カゼイ</t>
    </rPh>
    <rPh sb="2" eb="4">
      <t>ショトク</t>
    </rPh>
    <phoneticPr fontId="10"/>
  </si>
  <si>
    <t>⑨</t>
    <phoneticPr fontId="10"/>
  </si>
  <si>
    <t>税引後当期利益（＝⑦－⑧）</t>
    <rPh sb="0" eb="2">
      <t>ゼイビ</t>
    </rPh>
    <rPh sb="2" eb="3">
      <t>ゴ</t>
    </rPh>
    <phoneticPr fontId="10"/>
  </si>
  <si>
    <t>■</t>
    <phoneticPr fontId="10"/>
  </si>
  <si>
    <t>SPCのキャッシュフロー表</t>
    <rPh sb="12" eb="13">
      <t>ヒョウ</t>
    </rPh>
    <phoneticPr fontId="10"/>
  </si>
  <si>
    <t>Cash-In</t>
    <phoneticPr fontId="10"/>
  </si>
  <si>
    <t>税引後当期利益</t>
    <rPh sb="0" eb="2">
      <t>ゼイビキ</t>
    </rPh>
    <rPh sb="2" eb="3">
      <t>ゴ</t>
    </rPh>
    <rPh sb="3" eb="5">
      <t>トウキ</t>
    </rPh>
    <rPh sb="5" eb="7">
      <t>リエキ</t>
    </rPh>
    <phoneticPr fontId="10"/>
  </si>
  <si>
    <t>出資金</t>
    <rPh sb="0" eb="3">
      <t>シュッシキン</t>
    </rPh>
    <phoneticPr fontId="10"/>
  </si>
  <si>
    <t>その他（　　　　）</t>
    <rPh sb="2" eb="3">
      <t>タ</t>
    </rPh>
    <phoneticPr fontId="10"/>
  </si>
  <si>
    <t>　　〃</t>
    <phoneticPr fontId="10"/>
  </si>
  <si>
    <t>Cash-Out</t>
    <phoneticPr fontId="10"/>
  </si>
  <si>
    <t>税引後当期損失</t>
    <rPh sb="0" eb="2">
      <t>ゼイビキ</t>
    </rPh>
    <rPh sb="2" eb="3">
      <t>ゴ</t>
    </rPh>
    <rPh sb="3" eb="5">
      <t>トウキ</t>
    </rPh>
    <rPh sb="5" eb="7">
      <t>ソンシツ</t>
    </rPh>
    <phoneticPr fontId="10"/>
  </si>
  <si>
    <t>配当前キャッシュフロー</t>
    <rPh sb="0" eb="2">
      <t>ハイトウ</t>
    </rPh>
    <rPh sb="2" eb="3">
      <t>マエ</t>
    </rPh>
    <phoneticPr fontId="10"/>
  </si>
  <si>
    <t>配当</t>
    <rPh sb="0" eb="2">
      <t>ハイトウ</t>
    </rPh>
    <phoneticPr fontId="10"/>
  </si>
  <si>
    <t>配当後キャッシュフロー（内部留保金）</t>
    <rPh sb="0" eb="2">
      <t>ハイトウ</t>
    </rPh>
    <rPh sb="2" eb="3">
      <t>ゴ</t>
    </rPh>
    <rPh sb="12" eb="14">
      <t>ナイブ</t>
    </rPh>
    <rPh sb="14" eb="17">
      <t>リュウホキン</t>
    </rPh>
    <phoneticPr fontId="10"/>
  </si>
  <si>
    <t>配当後キャッシュフロー（内部留保金）　　累計</t>
    <rPh sb="0" eb="2">
      <t>ハイトウ</t>
    </rPh>
    <rPh sb="2" eb="3">
      <t>ゴ</t>
    </rPh>
    <rPh sb="12" eb="14">
      <t>ナイブ</t>
    </rPh>
    <rPh sb="14" eb="17">
      <t>リュウホキン</t>
    </rPh>
    <rPh sb="20" eb="22">
      <t>ルイケイ</t>
    </rPh>
    <phoneticPr fontId="10"/>
  </si>
  <si>
    <t>E-IRR（配当前キャッシュフローの出資金に対するIRR）</t>
    <rPh sb="6" eb="8">
      <t>ハイトウ</t>
    </rPh>
    <rPh sb="8" eb="9">
      <t>マエ</t>
    </rPh>
    <rPh sb="18" eb="21">
      <t>シュッシキン</t>
    </rPh>
    <rPh sb="22" eb="23">
      <t>タイ</t>
    </rPh>
    <phoneticPr fontId="10"/>
  </si>
  <si>
    <t>E-IRR算定キャッシュフロー</t>
    <rPh sb="5" eb="7">
      <t>サンテイ</t>
    </rPh>
    <phoneticPr fontId="10"/>
  </si>
  <si>
    <t>A3版・横（A4版に折込み）で作成すること。</t>
    <rPh sb="8" eb="9">
      <t>ハン</t>
    </rPh>
    <phoneticPr fontId="10"/>
  </si>
  <si>
    <t>■</t>
    <phoneticPr fontId="10"/>
  </si>
  <si>
    <t>費目（変動費）</t>
    <rPh sb="0" eb="1">
      <t>ヒ</t>
    </rPh>
    <rPh sb="1" eb="2">
      <t>メ</t>
    </rPh>
    <phoneticPr fontId="10"/>
  </si>
  <si>
    <t>内容・算定根拠</t>
    <rPh sb="0" eb="2">
      <t>ナイヨウ</t>
    </rPh>
    <rPh sb="3" eb="5">
      <t>サンテイ</t>
    </rPh>
    <rPh sb="5" eb="7">
      <t>コンキョ</t>
    </rPh>
    <phoneticPr fontId="10"/>
  </si>
  <si>
    <t>提案単価</t>
    <rPh sb="0" eb="2">
      <t>テイアン</t>
    </rPh>
    <rPh sb="2" eb="4">
      <t>タンカ</t>
    </rPh>
    <phoneticPr fontId="10"/>
  </si>
  <si>
    <t>(単位：円/t)</t>
    <rPh sb="1" eb="3">
      <t>タンイ</t>
    </rPh>
    <phoneticPr fontId="10"/>
  </si>
  <si>
    <t>計　(単位：円/t)</t>
    <rPh sb="0" eb="1">
      <t>ケイ</t>
    </rPh>
    <rPh sb="3" eb="5">
      <t>タンイ</t>
    </rPh>
    <phoneticPr fontId="10"/>
  </si>
  <si>
    <t>※1</t>
    <phoneticPr fontId="10"/>
  </si>
  <si>
    <t>　必要に応じ費目を増やして記入すること。</t>
    <rPh sb="1" eb="3">
      <t>ヒツヨウ</t>
    </rPh>
    <rPh sb="4" eb="5">
      <t>オウ</t>
    </rPh>
    <rPh sb="6" eb="8">
      <t>ヒモク</t>
    </rPh>
    <rPh sb="9" eb="10">
      <t>フ</t>
    </rPh>
    <rPh sb="13" eb="15">
      <t>キニュウ</t>
    </rPh>
    <phoneticPr fontId="10"/>
  </si>
  <si>
    <t>※2</t>
    <phoneticPr fontId="10"/>
  </si>
  <si>
    <t>■</t>
    <phoneticPr fontId="10"/>
  </si>
  <si>
    <t>※1</t>
    <phoneticPr fontId="10"/>
  </si>
  <si>
    <t>必要に応じ費目を増やして記入すること。</t>
    <rPh sb="0" eb="2">
      <t>ヒツヨウ</t>
    </rPh>
    <rPh sb="3" eb="4">
      <t>オウ</t>
    </rPh>
    <rPh sb="5" eb="7">
      <t>ヒモク</t>
    </rPh>
    <rPh sb="8" eb="9">
      <t>フ</t>
    </rPh>
    <rPh sb="12" eb="14">
      <t>キニュウ</t>
    </rPh>
    <phoneticPr fontId="10"/>
  </si>
  <si>
    <t>※2</t>
    <phoneticPr fontId="10"/>
  </si>
  <si>
    <t>スラグの発生量</t>
    <rPh sb="4" eb="6">
      <t>ハッセイ</t>
    </rPh>
    <rPh sb="6" eb="7">
      <t>リョウ</t>
    </rPh>
    <phoneticPr fontId="10"/>
  </si>
  <si>
    <t>t/年</t>
    <phoneticPr fontId="10"/>
  </si>
  <si>
    <t>スラグ</t>
    <phoneticPr fontId="10"/>
  </si>
  <si>
    <t>スラグの有効利用量</t>
    <rPh sb="4" eb="6">
      <t>ユウコウ</t>
    </rPh>
    <rPh sb="6" eb="8">
      <t>リヨウ</t>
    </rPh>
    <rPh sb="8" eb="9">
      <t>リョウ</t>
    </rPh>
    <phoneticPr fontId="10"/>
  </si>
  <si>
    <t>有効利用先への販売単価</t>
    <rPh sb="0" eb="2">
      <t>ユウコウ</t>
    </rPh>
    <rPh sb="2" eb="4">
      <t>リヨウ</t>
    </rPh>
    <rPh sb="4" eb="5">
      <t>サキ</t>
    </rPh>
    <rPh sb="7" eb="9">
      <t>ハンバイ</t>
    </rPh>
    <rPh sb="9" eb="11">
      <t>タンカ</t>
    </rPh>
    <phoneticPr fontId="10"/>
  </si>
  <si>
    <t>スラグによる運営事業者の収入</t>
    <rPh sb="12" eb="14">
      <t>シュウニュウ</t>
    </rPh>
    <phoneticPr fontId="10"/>
  </si>
  <si>
    <t>費用明細書（変動費用）</t>
    <rPh sb="0" eb="2">
      <t>ヒヨウ</t>
    </rPh>
    <rPh sb="2" eb="5">
      <t>メイサイショ</t>
    </rPh>
    <rPh sb="9" eb="10">
      <t>ヨウ</t>
    </rPh>
    <phoneticPr fontId="10"/>
  </si>
  <si>
    <t>１．変動費用</t>
    <rPh sb="2" eb="4">
      <t>ヘンドウ</t>
    </rPh>
    <rPh sb="4" eb="6">
      <t>ヒヨウ</t>
    </rPh>
    <phoneticPr fontId="10"/>
  </si>
  <si>
    <t>事業年度</t>
    <phoneticPr fontId="10"/>
  </si>
  <si>
    <t>処理量（計画値）</t>
    <rPh sb="0" eb="2">
      <t>ショリ</t>
    </rPh>
    <rPh sb="2" eb="3">
      <t>リョウ</t>
    </rPh>
    <rPh sb="4" eb="6">
      <t>ケイカク</t>
    </rPh>
    <rPh sb="6" eb="7">
      <t>アタイ</t>
    </rPh>
    <phoneticPr fontId="10"/>
  </si>
  <si>
    <t>※1</t>
    <phoneticPr fontId="10"/>
  </si>
  <si>
    <t>※2</t>
    <phoneticPr fontId="10"/>
  </si>
  <si>
    <t>A3版・横（A4版に折込み）で作成すること。</t>
    <phoneticPr fontId="10"/>
  </si>
  <si>
    <t>２．年度別計画搬入量</t>
    <rPh sb="2" eb="4">
      <t>ネンド</t>
    </rPh>
    <rPh sb="4" eb="5">
      <t>ベツ</t>
    </rPh>
    <rPh sb="5" eb="7">
      <t>ケイカク</t>
    </rPh>
    <rPh sb="7" eb="9">
      <t>ハンニュウ</t>
    </rPh>
    <rPh sb="9" eb="10">
      <t>リョウ</t>
    </rPh>
    <phoneticPr fontId="39"/>
  </si>
  <si>
    <t>区　　　分</t>
    <rPh sb="0" eb="1">
      <t>ク</t>
    </rPh>
    <rPh sb="4" eb="5">
      <t>ブン</t>
    </rPh>
    <phoneticPr fontId="10"/>
  </si>
  <si>
    <t>単位</t>
    <rPh sb="0" eb="2">
      <t>タンイ</t>
    </rPh>
    <phoneticPr fontId="10"/>
  </si>
  <si>
    <t>年間処理量</t>
    <rPh sb="0" eb="2">
      <t>ネンカン</t>
    </rPh>
    <rPh sb="2" eb="4">
      <t>ショリ</t>
    </rPh>
    <rPh sb="4" eb="5">
      <t>リョウ</t>
    </rPh>
    <phoneticPr fontId="10"/>
  </si>
  <si>
    <t>t/年</t>
    <rPh sb="2" eb="3">
      <t>ネン</t>
    </rPh>
    <phoneticPr fontId="9"/>
  </si>
  <si>
    <t>※1</t>
    <phoneticPr fontId="10"/>
  </si>
  <si>
    <t>※2</t>
    <phoneticPr fontId="10"/>
  </si>
  <si>
    <t>物質収支との整合に留意すること。</t>
    <rPh sb="0" eb="2">
      <t>ブッシツ</t>
    </rPh>
    <rPh sb="2" eb="4">
      <t>シュウシ</t>
    </rPh>
    <rPh sb="6" eb="8">
      <t>セイゴウ</t>
    </rPh>
    <rPh sb="9" eb="11">
      <t>リュウイ</t>
    </rPh>
    <phoneticPr fontId="10"/>
  </si>
  <si>
    <t>年間処理量（破砕設備）</t>
    <rPh sb="0" eb="2">
      <t>ネンカン</t>
    </rPh>
    <rPh sb="2" eb="4">
      <t>ショリ</t>
    </rPh>
    <rPh sb="4" eb="5">
      <t>リョウ</t>
    </rPh>
    <rPh sb="6" eb="8">
      <t>ハサイ</t>
    </rPh>
    <rPh sb="8" eb="10">
      <t>セツビ</t>
    </rPh>
    <phoneticPr fontId="10"/>
  </si>
  <si>
    <t>費用明細書（固定費用【補修費用を除く】）</t>
    <rPh sb="6" eb="8">
      <t>コテイ</t>
    </rPh>
    <rPh sb="9" eb="10">
      <t>ヨウ</t>
    </rPh>
    <phoneticPr fontId="10"/>
  </si>
  <si>
    <t>費目（補修費用を除く固定費）</t>
    <rPh sb="0" eb="1">
      <t>ヒ</t>
    </rPh>
    <rPh sb="1" eb="2">
      <t>メ</t>
    </rPh>
    <rPh sb="3" eb="5">
      <t>ホシュウ</t>
    </rPh>
    <rPh sb="5" eb="7">
      <t>ヒヨウ</t>
    </rPh>
    <rPh sb="8" eb="9">
      <t>ノゾ</t>
    </rPh>
    <rPh sb="10" eb="12">
      <t>コテイ</t>
    </rPh>
    <rPh sb="12" eb="13">
      <t>ヒ</t>
    </rPh>
    <phoneticPr fontId="10"/>
  </si>
  <si>
    <t>費用（年平均）</t>
    <rPh sb="0" eb="1">
      <t>ヒ</t>
    </rPh>
    <rPh sb="1" eb="2">
      <t>ヨウ</t>
    </rPh>
    <rPh sb="3" eb="6">
      <t>ネンヘイキン</t>
    </rPh>
    <phoneticPr fontId="10"/>
  </si>
  <si>
    <t>内容・算定根拠</t>
    <phoneticPr fontId="10"/>
  </si>
  <si>
    <t>(単位：円/年)</t>
    <rPh sb="1" eb="3">
      <t>タンイ</t>
    </rPh>
    <phoneticPr fontId="10"/>
  </si>
  <si>
    <t>(単位：円)</t>
    <rPh sb="1" eb="3">
      <t>タンイ</t>
    </rPh>
    <phoneticPr fontId="10"/>
  </si>
  <si>
    <t>・</t>
    <phoneticPr fontId="10"/>
  </si>
  <si>
    <t>a</t>
    <phoneticPr fontId="10"/>
  </si>
  <si>
    <t>人件費</t>
    <rPh sb="0" eb="3">
      <t>ジンケンヒ</t>
    </rPh>
    <phoneticPr fontId="10"/>
  </si>
  <si>
    <t>d</t>
    <phoneticPr fontId="10"/>
  </si>
  <si>
    <t>維持管理費（補修費用除く）</t>
    <rPh sb="0" eb="2">
      <t>イジ</t>
    </rPh>
    <rPh sb="2" eb="4">
      <t>カンリ</t>
    </rPh>
    <rPh sb="4" eb="5">
      <t>ヒ</t>
    </rPh>
    <rPh sb="6" eb="8">
      <t>ホシュウ</t>
    </rPh>
    <rPh sb="8" eb="10">
      <t>ヒヨウ</t>
    </rPh>
    <rPh sb="10" eb="11">
      <t>ノゾ</t>
    </rPh>
    <phoneticPr fontId="10"/>
  </si>
  <si>
    <t>c</t>
    <phoneticPr fontId="10"/>
  </si>
  <si>
    <t>電力等の基本料金</t>
    <rPh sb="0" eb="3">
      <t>デンリョクトウ</t>
    </rPh>
    <rPh sb="4" eb="7">
      <t>キホンリョウ</t>
    </rPh>
    <rPh sb="7" eb="8">
      <t>カネ</t>
    </rPh>
    <phoneticPr fontId="10"/>
  </si>
  <si>
    <t>その他費用</t>
    <rPh sb="2" eb="3">
      <t>タ</t>
    </rPh>
    <rPh sb="3" eb="5">
      <t>ヒヨウ</t>
    </rPh>
    <phoneticPr fontId="10"/>
  </si>
  <si>
    <t>①</t>
    <phoneticPr fontId="10"/>
  </si>
  <si>
    <t>b</t>
    <phoneticPr fontId="10"/>
  </si>
  <si>
    <t>②</t>
    <phoneticPr fontId="10"/>
  </si>
  <si>
    <t xml:space="preserve"> = ( a + b + c + d )</t>
    <phoneticPr fontId="10"/>
  </si>
  <si>
    <t>合計（ = ① + ② ）</t>
    <rPh sb="0" eb="2">
      <t>ゴウケイ</t>
    </rPh>
    <phoneticPr fontId="10"/>
  </si>
  <si>
    <t>※1</t>
    <phoneticPr fontId="10"/>
  </si>
  <si>
    <t>費用明細書（補修費用）</t>
    <rPh sb="0" eb="2">
      <t>ヒヨウ</t>
    </rPh>
    <rPh sb="2" eb="4">
      <t>メイサイ</t>
    </rPh>
    <rPh sb="4" eb="5">
      <t>ショ</t>
    </rPh>
    <rPh sb="6" eb="8">
      <t>ホシュウ</t>
    </rPh>
    <rPh sb="8" eb="10">
      <t>ヒヨウ</t>
    </rPh>
    <phoneticPr fontId="10"/>
  </si>
  <si>
    <t>費目（補修費用）</t>
    <rPh sb="0" eb="1">
      <t>ヒ</t>
    </rPh>
    <rPh sb="1" eb="2">
      <t>メ</t>
    </rPh>
    <rPh sb="3" eb="5">
      <t>ホシュウ</t>
    </rPh>
    <rPh sb="5" eb="7">
      <t>ヒヨウ</t>
    </rPh>
    <phoneticPr fontId="10"/>
  </si>
  <si>
    <t>②</t>
    <phoneticPr fontId="10"/>
  </si>
  <si>
    <t>合計（=　① + ② ）</t>
    <rPh sb="0" eb="2">
      <t>ゴウケイ</t>
    </rPh>
    <phoneticPr fontId="10"/>
  </si>
  <si>
    <t>※1</t>
    <phoneticPr fontId="10"/>
  </si>
  <si>
    <t>※2</t>
    <phoneticPr fontId="10"/>
  </si>
  <si>
    <t>A3版・横（A4版に折込み）で作成すること。</t>
    <phoneticPr fontId="10"/>
  </si>
  <si>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10"/>
  </si>
  <si>
    <t>※7</t>
    <phoneticPr fontId="10"/>
  </si>
  <si>
    <t>年間搬出量</t>
    <rPh sb="0" eb="2">
      <t>ネンカン</t>
    </rPh>
    <rPh sb="2" eb="4">
      <t>ハンシュツ</t>
    </rPh>
    <rPh sb="4" eb="5">
      <t>リョウ</t>
    </rPh>
    <phoneticPr fontId="10"/>
  </si>
  <si>
    <t>■</t>
    <phoneticPr fontId="10"/>
  </si>
  <si>
    <t>※7</t>
    <phoneticPr fontId="10"/>
  </si>
  <si>
    <t>参考指標</t>
    <rPh sb="0" eb="2">
      <t>サンコウ</t>
    </rPh>
    <rPh sb="2" eb="4">
      <t>シヒョウ</t>
    </rPh>
    <phoneticPr fontId="10"/>
  </si>
  <si>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10"/>
  </si>
  <si>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0"/>
  </si>
  <si>
    <t>網掛け部（黄色）に、該当する金額を記入すること。</t>
    <rPh sb="0" eb="2">
      <t>アミカ</t>
    </rPh>
    <rPh sb="3" eb="4">
      <t>ブ</t>
    </rPh>
    <rPh sb="5" eb="7">
      <t>キイロ</t>
    </rPh>
    <rPh sb="10" eb="12">
      <t>ガイトウ</t>
    </rPh>
    <rPh sb="14" eb="16">
      <t>キンガク</t>
    </rPh>
    <rPh sb="17" eb="19">
      <t>キニュウ</t>
    </rPh>
    <phoneticPr fontId="10"/>
  </si>
  <si>
    <t>提案単価は円単位とし、その端数は切り捨てとする。</t>
  </si>
  <si>
    <t>当該業務を複数の企業で実施する場合には、必要により、適宜、記入欄を追加すること。</t>
    <rPh sb="0" eb="2">
      <t>トウガイ</t>
    </rPh>
    <rPh sb="2" eb="4">
      <t>ギョウム</t>
    </rPh>
    <rPh sb="5" eb="7">
      <t>フクスウ</t>
    </rPh>
    <rPh sb="8" eb="10">
      <t>キギョウ</t>
    </rPh>
    <rPh sb="11" eb="13">
      <t>ジッシ</t>
    </rPh>
    <rPh sb="15" eb="17">
      <t>バアイ</t>
    </rPh>
    <rPh sb="20" eb="22">
      <t>ヒツヨウ</t>
    </rPh>
    <rPh sb="26" eb="28">
      <t>テキギ</t>
    </rPh>
    <rPh sb="29" eb="31">
      <t>キニュウ</t>
    </rPh>
    <rPh sb="31" eb="32">
      <t>ラン</t>
    </rPh>
    <rPh sb="33" eb="35">
      <t>ツイカ</t>
    </rPh>
    <phoneticPr fontId="10"/>
  </si>
  <si>
    <t>搬出量は、入札参加者の提案により設定するものとする。</t>
    <rPh sb="0" eb="2">
      <t>ハンシュツ</t>
    </rPh>
    <rPh sb="2" eb="3">
      <t>リョウ</t>
    </rPh>
    <rPh sb="5" eb="7">
      <t>ニュウサツ</t>
    </rPh>
    <rPh sb="7" eb="9">
      <t>サンカ</t>
    </rPh>
    <rPh sb="9" eb="10">
      <t>シャ</t>
    </rPh>
    <rPh sb="11" eb="13">
      <t>テイアン</t>
    </rPh>
    <rPh sb="16" eb="18">
      <t>セッテイ</t>
    </rPh>
    <phoneticPr fontId="39"/>
  </si>
  <si>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10"/>
  </si>
  <si>
    <t>当該業務を複数の企業にて実施する場合には、適宜、必要により、本様式を用いて提出すること。</t>
    <rPh sb="0" eb="2">
      <t>トウガイ</t>
    </rPh>
    <rPh sb="2" eb="4">
      <t>ギョウム</t>
    </rPh>
    <rPh sb="5" eb="7">
      <t>フクスウ</t>
    </rPh>
    <rPh sb="8" eb="10">
      <t>キギョウ</t>
    </rPh>
    <rPh sb="12" eb="14">
      <t>ジッシ</t>
    </rPh>
    <rPh sb="16" eb="18">
      <t>バアイ</t>
    </rPh>
    <rPh sb="21" eb="23">
      <t>テキギ</t>
    </rPh>
    <rPh sb="24" eb="26">
      <t>ヒツヨウ</t>
    </rPh>
    <rPh sb="30" eb="31">
      <t>ホン</t>
    </rPh>
    <rPh sb="31" eb="33">
      <t>ヨウシキ</t>
    </rPh>
    <rPh sb="34" eb="35">
      <t>モチ</t>
    </rPh>
    <rPh sb="37" eb="39">
      <t>テイシュツ</t>
    </rPh>
    <phoneticPr fontId="10"/>
  </si>
  <si>
    <t>※その他については、合理的な説明を付すこと。</t>
  </si>
  <si>
    <t>　提案単価は円単位とし、その端数は切り捨てとする。</t>
  </si>
  <si>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10"/>
  </si>
  <si>
    <t>　内容・算定根拠は可能な範囲で具体的に記載すること。なお、別紙を用いて説明する場合、様式は任意とする。</t>
    <rPh sb="1" eb="3">
      <t>ナイヨウ</t>
    </rPh>
    <rPh sb="4" eb="6">
      <t>サンテイ</t>
    </rPh>
    <rPh sb="6" eb="8">
      <t>コンキョ</t>
    </rPh>
    <rPh sb="9" eb="11">
      <t>カノウ</t>
    </rPh>
    <rPh sb="12" eb="14">
      <t>ハンイ</t>
    </rPh>
    <rPh sb="15" eb="18">
      <t>グタイテキ</t>
    </rPh>
    <rPh sb="19" eb="21">
      <t>キサイ</t>
    </rPh>
    <rPh sb="29" eb="31">
      <t>ベッシ</t>
    </rPh>
    <rPh sb="32" eb="33">
      <t>モチ</t>
    </rPh>
    <rPh sb="35" eb="37">
      <t>セツメイ</t>
    </rPh>
    <rPh sb="39" eb="41">
      <t>バアイ</t>
    </rPh>
    <rPh sb="42" eb="44">
      <t>ヨウシキ</t>
    </rPh>
    <rPh sb="45" eb="47">
      <t>ニンイ</t>
    </rPh>
    <phoneticPr fontId="10"/>
  </si>
  <si>
    <t>マテリアルリサイクル推進施設運営業務委託料　計</t>
    <rPh sb="16" eb="18">
      <t>ギョウム</t>
    </rPh>
    <rPh sb="18" eb="20">
      <t>イタク</t>
    </rPh>
    <rPh sb="20" eb="21">
      <t>リョウ</t>
    </rPh>
    <rPh sb="22" eb="23">
      <t>ケイ</t>
    </rPh>
    <phoneticPr fontId="10"/>
  </si>
  <si>
    <t>■マテリアルリサイクル推進施設</t>
  </si>
  <si>
    <t>高効率ごみ発電施設運営業務委託料　計</t>
    <rPh sb="11" eb="13">
      <t>ギョウム</t>
    </rPh>
    <rPh sb="13" eb="15">
      <t>イタク</t>
    </rPh>
    <rPh sb="15" eb="16">
      <t>リョウ</t>
    </rPh>
    <rPh sb="17" eb="18">
      <t>ケイ</t>
    </rPh>
    <phoneticPr fontId="10"/>
  </si>
  <si>
    <t>高効率ごみ発電施設</t>
    <phoneticPr fontId="10"/>
  </si>
  <si>
    <t>■高効率ごみ発電施設</t>
    <phoneticPr fontId="10"/>
  </si>
  <si>
    <t>CD-Rに保存して提出するデータは、必ず計算式等を残したファイル（本様式以外のシートに計算式がリンクする場合には、当該シートも含む。）とするよう留意すること。</t>
    <phoneticPr fontId="10"/>
  </si>
  <si>
    <t>CD-Rに保存して提出するデータは、必ず計算式等を残したファイル（本様式以外のシートに計算式がリンクする場合には、当該シートも含む。）とするよう留意すること。</t>
    <phoneticPr fontId="10"/>
  </si>
  <si>
    <t>　CD-Rに保存して提出するデータは、必ず計算式等を残したファイル（本様式以外のシートに計算式がリンクする場合には、当該シートも含む。）とするよう留意すること。</t>
    <phoneticPr fontId="10"/>
  </si>
  <si>
    <t>焼却灰運搬業務及び焼却灰資源化業務に係る費用</t>
    <rPh sb="3" eb="5">
      <t>ウンパン</t>
    </rPh>
    <rPh sb="5" eb="7">
      <t>ギョウム</t>
    </rPh>
    <rPh sb="7" eb="8">
      <t>オヨ</t>
    </rPh>
    <rPh sb="12" eb="15">
      <t>シゲンカ</t>
    </rPh>
    <rPh sb="15" eb="17">
      <t>ギョウム</t>
    </rPh>
    <rPh sb="18" eb="19">
      <t>カカ</t>
    </rPh>
    <rPh sb="20" eb="22">
      <t>ヒヨウ</t>
    </rPh>
    <phoneticPr fontId="10"/>
  </si>
  <si>
    <t>焼却灰運搬業務委託料</t>
    <rPh sb="3" eb="5">
      <t>ウンパン</t>
    </rPh>
    <rPh sb="5" eb="7">
      <t>ギョウム</t>
    </rPh>
    <rPh sb="7" eb="10">
      <t>イタクリョウ</t>
    </rPh>
    <phoneticPr fontId="10"/>
  </si>
  <si>
    <t>焼却灰資源化業務委託料</t>
    <rPh sb="3" eb="6">
      <t>シゲンカ</t>
    </rPh>
    <rPh sb="6" eb="8">
      <t>ギョウム</t>
    </rPh>
    <rPh sb="8" eb="11">
      <t>イタクリョウ</t>
    </rPh>
    <phoneticPr fontId="10"/>
  </si>
  <si>
    <t>焼却灰資源化</t>
    <rPh sb="3" eb="6">
      <t>シゲンカ</t>
    </rPh>
    <phoneticPr fontId="10"/>
  </si>
  <si>
    <t>焼却灰資源化業務委託料Ｆ　計</t>
    <rPh sb="3" eb="6">
      <t>シゲンカ</t>
    </rPh>
    <rPh sb="6" eb="8">
      <t>ギョウム</t>
    </rPh>
    <rPh sb="8" eb="11">
      <t>イタクリョウ</t>
    </rPh>
    <rPh sb="13" eb="14">
      <t>ケイ</t>
    </rPh>
    <phoneticPr fontId="10"/>
  </si>
  <si>
    <t>２．焼却灰搬出量</t>
    <rPh sb="5" eb="7">
      <t>ハンシュツ</t>
    </rPh>
    <rPh sb="7" eb="8">
      <t>リョウ</t>
    </rPh>
    <phoneticPr fontId="39"/>
  </si>
  <si>
    <t>焼却灰運搬業務</t>
    <rPh sb="3" eb="5">
      <t>ウンパン</t>
    </rPh>
    <rPh sb="5" eb="7">
      <t>ギョウム</t>
    </rPh>
    <phoneticPr fontId="10"/>
  </si>
  <si>
    <t>焼却灰運搬業務委託料Ｅ　計</t>
    <rPh sb="3" eb="5">
      <t>ウンパン</t>
    </rPh>
    <rPh sb="5" eb="7">
      <t>ギョウム</t>
    </rPh>
    <rPh sb="7" eb="9">
      <t>イタク</t>
    </rPh>
    <rPh sb="9" eb="10">
      <t>リョウ</t>
    </rPh>
    <rPh sb="12" eb="13">
      <t>ケイ</t>
    </rPh>
    <phoneticPr fontId="10"/>
  </si>
  <si>
    <t>費用明細書（運営業務委託料Ａに関する提案単価）</t>
    <rPh sb="0" eb="2">
      <t>ヒヨウ</t>
    </rPh>
    <rPh sb="2" eb="5">
      <t>メイサイショ</t>
    </rPh>
    <rPh sb="6" eb="8">
      <t>ウンエイ</t>
    </rPh>
    <rPh sb="8" eb="10">
      <t>ギョウム</t>
    </rPh>
    <rPh sb="10" eb="12">
      <t>イタク</t>
    </rPh>
    <rPh sb="12" eb="13">
      <t>リョウ</t>
    </rPh>
    <rPh sb="15" eb="16">
      <t>カン</t>
    </rPh>
    <rPh sb="18" eb="22">
      <t>テイアンタンカ</t>
    </rPh>
    <phoneticPr fontId="10"/>
  </si>
  <si>
    <t>運営業務委託料Ａ（高効率ごみ発電施設）</t>
    <phoneticPr fontId="10"/>
  </si>
  <si>
    <t>費用明細書（運営業務委託料Ｃに関する提案単価）</t>
    <rPh sb="0" eb="2">
      <t>ヒヨウ</t>
    </rPh>
    <rPh sb="2" eb="5">
      <t>メイサイショ</t>
    </rPh>
    <rPh sb="6" eb="8">
      <t>ウンエイ</t>
    </rPh>
    <rPh sb="8" eb="10">
      <t>ギョウム</t>
    </rPh>
    <rPh sb="10" eb="12">
      <t>イタク</t>
    </rPh>
    <rPh sb="12" eb="13">
      <t>リョウ</t>
    </rPh>
    <rPh sb="15" eb="16">
      <t>カン</t>
    </rPh>
    <rPh sb="18" eb="22">
      <t>テイアンタンカ</t>
    </rPh>
    <phoneticPr fontId="10"/>
  </si>
  <si>
    <t>運営業務委託料Ｃ（マテリアルリサイクル推進施設）</t>
    <rPh sb="19" eb="21">
      <t>スイシン</t>
    </rPh>
    <phoneticPr fontId="10"/>
  </si>
  <si>
    <t>2025年度</t>
    <rPh sb="4" eb="5">
      <t>ネン</t>
    </rPh>
    <rPh sb="5" eb="6">
      <t>ド</t>
    </rPh>
    <phoneticPr fontId="10"/>
  </si>
  <si>
    <t>2026年度</t>
    <rPh sb="4" eb="5">
      <t>ネン</t>
    </rPh>
    <rPh sb="5" eb="6">
      <t>ド</t>
    </rPh>
    <phoneticPr fontId="10"/>
  </si>
  <si>
    <t>2027年度</t>
    <rPh sb="4" eb="5">
      <t>ネン</t>
    </rPh>
    <rPh sb="5" eb="6">
      <t>ド</t>
    </rPh>
    <phoneticPr fontId="10"/>
  </si>
  <si>
    <t>2028年度</t>
    <rPh sb="4" eb="5">
      <t>ネン</t>
    </rPh>
    <rPh sb="5" eb="6">
      <t>ド</t>
    </rPh>
    <phoneticPr fontId="10"/>
  </si>
  <si>
    <t>2029年度</t>
    <rPh sb="4" eb="5">
      <t>ネン</t>
    </rPh>
    <rPh sb="5" eb="6">
      <t>ド</t>
    </rPh>
    <phoneticPr fontId="10"/>
  </si>
  <si>
    <t>2030年度</t>
    <rPh sb="4" eb="5">
      <t>ネン</t>
    </rPh>
    <rPh sb="5" eb="6">
      <t>ド</t>
    </rPh>
    <phoneticPr fontId="10"/>
  </si>
  <si>
    <t>2031年度</t>
    <rPh sb="4" eb="5">
      <t>ネン</t>
    </rPh>
    <rPh sb="5" eb="6">
      <t>ド</t>
    </rPh>
    <phoneticPr fontId="10"/>
  </si>
  <si>
    <t>2032年度</t>
    <rPh sb="4" eb="5">
      <t>ネン</t>
    </rPh>
    <rPh sb="5" eb="6">
      <t>ド</t>
    </rPh>
    <phoneticPr fontId="10"/>
  </si>
  <si>
    <t>2033年度</t>
    <rPh sb="4" eb="5">
      <t>ネン</t>
    </rPh>
    <rPh sb="5" eb="6">
      <t>ド</t>
    </rPh>
    <phoneticPr fontId="10"/>
  </si>
  <si>
    <t>2034年度</t>
    <rPh sb="4" eb="5">
      <t>ネン</t>
    </rPh>
    <rPh sb="5" eb="6">
      <t>ド</t>
    </rPh>
    <phoneticPr fontId="10"/>
  </si>
  <si>
    <t>2035年度</t>
    <rPh sb="4" eb="5">
      <t>ネン</t>
    </rPh>
    <rPh sb="5" eb="6">
      <t>ド</t>
    </rPh>
    <phoneticPr fontId="10"/>
  </si>
  <si>
    <t>2036年度</t>
    <rPh sb="4" eb="5">
      <t>ネン</t>
    </rPh>
    <rPh sb="5" eb="6">
      <t>ド</t>
    </rPh>
    <phoneticPr fontId="10"/>
  </si>
  <si>
    <t>2037年度</t>
    <rPh sb="4" eb="5">
      <t>ネン</t>
    </rPh>
    <rPh sb="5" eb="6">
      <t>ド</t>
    </rPh>
    <phoneticPr fontId="10"/>
  </si>
  <si>
    <t>2038年度</t>
    <rPh sb="4" eb="5">
      <t>ネン</t>
    </rPh>
    <rPh sb="5" eb="6">
      <t>ド</t>
    </rPh>
    <phoneticPr fontId="10"/>
  </si>
  <si>
    <t>2039年度</t>
    <rPh sb="4" eb="5">
      <t>ネン</t>
    </rPh>
    <rPh sb="5" eb="6">
      <t>ド</t>
    </rPh>
    <phoneticPr fontId="10"/>
  </si>
  <si>
    <t>費用明細書（スラグ・メタル、回収金属の有効利用収入）</t>
    <rPh sb="0" eb="2">
      <t>ヒヨウ</t>
    </rPh>
    <rPh sb="2" eb="5">
      <t>メイサイショ</t>
    </rPh>
    <rPh sb="14" eb="16">
      <t>カイシュウ</t>
    </rPh>
    <rPh sb="16" eb="18">
      <t>キンゾク</t>
    </rPh>
    <rPh sb="19" eb="21">
      <t>ユウコウ</t>
    </rPh>
    <rPh sb="21" eb="23">
      <t>リヨウ</t>
    </rPh>
    <rPh sb="23" eb="25">
      <t>シュウニュウ</t>
    </rPh>
    <phoneticPr fontId="10"/>
  </si>
  <si>
    <t>スラグ及びメタル、回収金属の有効利用による運営事業者の収入　　計</t>
    <rPh sb="3" eb="4">
      <t>オヨ</t>
    </rPh>
    <rPh sb="14" eb="18">
      <t>ユウコウリヨウ</t>
    </rPh>
    <rPh sb="27" eb="29">
      <t>シュウニュウ</t>
    </rPh>
    <rPh sb="31" eb="32">
      <t>ケイ</t>
    </rPh>
    <phoneticPr fontId="10"/>
  </si>
  <si>
    <t>スラグ・メタル、回収金属の発生量（有効利用量）　　計</t>
    <rPh sb="13" eb="15">
      <t>ハッセイ</t>
    </rPh>
    <rPh sb="15" eb="16">
      <t>リョウ</t>
    </rPh>
    <rPh sb="17" eb="19">
      <t>ユウコウ</t>
    </rPh>
    <rPh sb="19" eb="21">
      <t>リヨウ</t>
    </rPh>
    <rPh sb="21" eb="22">
      <t>リョウ</t>
    </rPh>
    <rPh sb="25" eb="26">
      <t>ケイ</t>
    </rPh>
    <phoneticPr fontId="10"/>
  </si>
  <si>
    <t>※</t>
    <phoneticPr fontId="10"/>
  </si>
  <si>
    <t>高効率ごみ発電施設　運営業務委託料Ａ　計</t>
    <rPh sb="10" eb="12">
      <t>ウンエイ</t>
    </rPh>
    <rPh sb="12" eb="14">
      <t>ギョウム</t>
    </rPh>
    <rPh sb="14" eb="16">
      <t>イタク</t>
    </rPh>
    <rPh sb="16" eb="17">
      <t>リョウ</t>
    </rPh>
    <rPh sb="19" eb="20">
      <t>ケイ</t>
    </rPh>
    <phoneticPr fontId="10"/>
  </si>
  <si>
    <t>マテリアルリサイクル推進施設　運営業務委託料Ｃ　計</t>
    <rPh sb="15" eb="17">
      <t>ウンエイ</t>
    </rPh>
    <rPh sb="17" eb="19">
      <t>ギョウム</t>
    </rPh>
    <rPh sb="19" eb="21">
      <t>イタク</t>
    </rPh>
    <rPh sb="21" eb="22">
      <t>リョウ</t>
    </rPh>
    <rPh sb="24" eb="25">
      <t>ケイ</t>
    </rPh>
    <phoneticPr fontId="10"/>
  </si>
  <si>
    <t>高効率ごみ発電施設　運営業務委託料Ｂ（固定費用）</t>
    <rPh sb="10" eb="12">
      <t>ウンエイ</t>
    </rPh>
    <rPh sb="12" eb="14">
      <t>ギョウム</t>
    </rPh>
    <rPh sb="14" eb="16">
      <t>イタク</t>
    </rPh>
    <rPh sb="16" eb="17">
      <t>リョウ</t>
    </rPh>
    <rPh sb="19" eb="21">
      <t>コテイ</t>
    </rPh>
    <rPh sb="21" eb="23">
      <t>ヒヨウ</t>
    </rPh>
    <phoneticPr fontId="10"/>
  </si>
  <si>
    <t>マテリアルリサイクル推進施設　運営業務委託料Ｄ（固定費用）</t>
    <rPh sb="15" eb="17">
      <t>ウンエイ</t>
    </rPh>
    <rPh sb="17" eb="19">
      <t>ギョウム</t>
    </rPh>
    <rPh sb="19" eb="21">
      <t>イタク</t>
    </rPh>
    <rPh sb="21" eb="22">
      <t>リョウ</t>
    </rPh>
    <rPh sb="24" eb="26">
      <t>コテイ</t>
    </rPh>
    <rPh sb="26" eb="28">
      <t>ヒヨウ</t>
    </rPh>
    <phoneticPr fontId="10"/>
  </si>
  <si>
    <t>15年間の総額</t>
    <rPh sb="2" eb="3">
      <t>ネン</t>
    </rPh>
    <rPh sb="3" eb="4">
      <t>アイダ</t>
    </rPh>
    <rPh sb="5" eb="7">
      <t>ソウガク</t>
    </rPh>
    <phoneticPr fontId="10"/>
  </si>
  <si>
    <t>人件費については、様式第15号-1-2（別紙1）との整合に留意すること。</t>
    <rPh sb="0" eb="3">
      <t>ジンケンヒ</t>
    </rPh>
    <rPh sb="26" eb="28">
      <t>セイゴウ</t>
    </rPh>
    <rPh sb="29" eb="31">
      <t>リュウイ</t>
    </rPh>
    <phoneticPr fontId="10"/>
  </si>
  <si>
    <t>e</t>
    <phoneticPr fontId="10"/>
  </si>
  <si>
    <t>スラグ・メタル、回収金属の有効利用収入</t>
    <rPh sb="8" eb="10">
      <t>カイシュウ</t>
    </rPh>
    <rPh sb="10" eb="12">
      <t>キンゾク</t>
    </rPh>
    <rPh sb="13" eb="15">
      <t>ユウコウ</t>
    </rPh>
    <rPh sb="15" eb="17">
      <t>リヨウ</t>
    </rPh>
    <rPh sb="17" eb="19">
      <t>シュウニュウ</t>
    </rPh>
    <phoneticPr fontId="10"/>
  </si>
  <si>
    <t xml:space="preserve"> =｛ ( a + b + c + d )－e｝</t>
    <phoneticPr fontId="10"/>
  </si>
  <si>
    <t>高効率ごみ発電施設　運営業務委託料Ｂ（補修費用）</t>
    <rPh sb="12" eb="14">
      <t>ギョウム</t>
    </rPh>
    <rPh sb="14" eb="16">
      <t>イタク</t>
    </rPh>
    <rPh sb="16" eb="17">
      <t>リョウ</t>
    </rPh>
    <rPh sb="19" eb="21">
      <t>ホシュウ</t>
    </rPh>
    <rPh sb="21" eb="23">
      <t>ヒヨウ</t>
    </rPh>
    <phoneticPr fontId="10"/>
  </si>
  <si>
    <t>マテリアルリサイクル推進施設　運営業務委託料Ｄ（補修費用）</t>
    <rPh sb="17" eb="19">
      <t>ギョウム</t>
    </rPh>
    <rPh sb="19" eb="21">
      <t>イタク</t>
    </rPh>
    <rPh sb="21" eb="22">
      <t>リョウ</t>
    </rPh>
    <rPh sb="24" eb="26">
      <t>ホシュウ</t>
    </rPh>
    <rPh sb="26" eb="28">
      <t>ヒヨウ</t>
    </rPh>
    <phoneticPr fontId="10"/>
  </si>
  <si>
    <t>費用明細書（焼却灰運搬業務委託料Ｅに関する提案単価）</t>
    <rPh sb="0" eb="2">
      <t>ヒヨウ</t>
    </rPh>
    <rPh sb="2" eb="5">
      <t>メイサイショ</t>
    </rPh>
    <rPh sb="6" eb="9">
      <t>ショウキャクバイ</t>
    </rPh>
    <rPh sb="9" eb="11">
      <t>ウンパン</t>
    </rPh>
    <rPh sb="11" eb="13">
      <t>ギョウム</t>
    </rPh>
    <rPh sb="13" eb="16">
      <t>イタクリョウ</t>
    </rPh>
    <rPh sb="18" eb="19">
      <t>カン</t>
    </rPh>
    <rPh sb="21" eb="25">
      <t>テイアンタンカ</t>
    </rPh>
    <phoneticPr fontId="10"/>
  </si>
  <si>
    <t>費用明細書（焼却灰資源化業務委託料Ｆに関する提案単価）</t>
    <rPh sb="0" eb="2">
      <t>ヒヨウ</t>
    </rPh>
    <rPh sb="2" eb="5">
      <t>メイサイショ</t>
    </rPh>
    <rPh sb="6" eb="9">
      <t>ショウキャクバイ</t>
    </rPh>
    <rPh sb="9" eb="12">
      <t>シゲンカ</t>
    </rPh>
    <rPh sb="12" eb="14">
      <t>ギョウム</t>
    </rPh>
    <rPh sb="14" eb="17">
      <t>イタクリョウ</t>
    </rPh>
    <rPh sb="19" eb="20">
      <t>カン</t>
    </rPh>
    <rPh sb="22" eb="26">
      <t>テイアンタンカ</t>
    </rPh>
    <phoneticPr fontId="10"/>
  </si>
  <si>
    <t>費用明細書（焼却灰運搬業務委託料Ｅ）</t>
    <rPh sb="0" eb="2">
      <t>ヒヨウ</t>
    </rPh>
    <rPh sb="2" eb="5">
      <t>メイサイショ</t>
    </rPh>
    <rPh sb="6" eb="9">
      <t>ショウキャクバイ</t>
    </rPh>
    <rPh sb="9" eb="11">
      <t>ウンパン</t>
    </rPh>
    <rPh sb="11" eb="13">
      <t>ギョウム</t>
    </rPh>
    <rPh sb="13" eb="16">
      <t>イタクリョウ</t>
    </rPh>
    <phoneticPr fontId="10"/>
  </si>
  <si>
    <t>１．焼却灰運搬業務委託料Ｅ</t>
    <rPh sb="2" eb="5">
      <t>ショウキャクバイ</t>
    </rPh>
    <rPh sb="5" eb="7">
      <t>ウンパン</t>
    </rPh>
    <rPh sb="7" eb="9">
      <t>ギョウム</t>
    </rPh>
    <rPh sb="9" eb="12">
      <t>イタクリョウ</t>
    </rPh>
    <phoneticPr fontId="10"/>
  </si>
  <si>
    <t xml:space="preserve">※5
</t>
    <phoneticPr fontId="10"/>
  </si>
  <si>
    <t>費用明細書（焼却灰資源化業務委託料Ｆ）</t>
    <rPh sb="0" eb="2">
      <t>ヒヨウ</t>
    </rPh>
    <rPh sb="2" eb="5">
      <t>メイサイショ</t>
    </rPh>
    <rPh sb="6" eb="9">
      <t>ショウキャクバイ</t>
    </rPh>
    <rPh sb="9" eb="12">
      <t>シゲンカ</t>
    </rPh>
    <rPh sb="12" eb="14">
      <t>ギョウム</t>
    </rPh>
    <rPh sb="14" eb="17">
      <t>イタクリョウ</t>
    </rPh>
    <phoneticPr fontId="10"/>
  </si>
  <si>
    <t>１．焼却灰資源化業務委託料Ｆ</t>
    <rPh sb="2" eb="4">
      <t>ショウキャク</t>
    </rPh>
    <rPh sb="4" eb="5">
      <t>ハイ</t>
    </rPh>
    <rPh sb="5" eb="8">
      <t>シゲンカ</t>
    </rPh>
    <rPh sb="8" eb="10">
      <t>ギョウム</t>
    </rPh>
    <rPh sb="10" eb="13">
      <t>イタクリョウ</t>
    </rPh>
    <phoneticPr fontId="10"/>
  </si>
  <si>
    <t>代表企業の出資比率は、唯一最大とすること。</t>
    <rPh sb="0" eb="2">
      <t>ダイヒョウ</t>
    </rPh>
    <rPh sb="2" eb="4">
      <t>キギョウ</t>
    </rPh>
    <rPh sb="5" eb="7">
      <t>シュッシ</t>
    </rPh>
    <rPh sb="7" eb="9">
      <t>ヒリツ</t>
    </rPh>
    <rPh sb="11" eb="13">
      <t>ユイイツ</t>
    </rPh>
    <rPh sb="13" eb="15">
      <t>サイダイ</t>
    </rPh>
    <phoneticPr fontId="12"/>
  </si>
  <si>
    <t>A3版・横（A4版に折込み）で作成すること。</t>
    <phoneticPr fontId="10"/>
  </si>
  <si>
    <t>A3版・横（A4版に折込み）で作成すること。</t>
    <phoneticPr fontId="10"/>
  </si>
  <si>
    <t>設計・建設期間、運営期間のそれぞれについて、記載すること。</t>
    <rPh sb="0" eb="2">
      <t>セッケイ</t>
    </rPh>
    <rPh sb="3" eb="5">
      <t>ケンセツ</t>
    </rPh>
    <rPh sb="5" eb="7">
      <t>キカン</t>
    </rPh>
    <rPh sb="8" eb="10">
      <t>ウンエイ</t>
    </rPh>
    <rPh sb="10" eb="12">
      <t>キカン</t>
    </rPh>
    <rPh sb="22" eb="24">
      <t>キサイ</t>
    </rPh>
    <phoneticPr fontId="10"/>
  </si>
  <si>
    <t>※1</t>
    <phoneticPr fontId="10"/>
  </si>
  <si>
    <t>入札価格参考資料（市のライフサイクルコスト）</t>
    <rPh sb="9" eb="10">
      <t>シ</t>
    </rPh>
    <phoneticPr fontId="12"/>
  </si>
  <si>
    <t>事業方針に関する提案書　　※表紙</t>
    <phoneticPr fontId="12"/>
  </si>
  <si>
    <t>基本方針及び組織体制　　※表紙</t>
    <phoneticPr fontId="12"/>
  </si>
  <si>
    <t>組織体制・人員配置計画</t>
    <phoneticPr fontId="12"/>
  </si>
  <si>
    <t>SPC及び施設構成人員</t>
    <phoneticPr fontId="12"/>
  </si>
  <si>
    <t>地域経済への配慮　　※表紙</t>
    <phoneticPr fontId="12"/>
  </si>
  <si>
    <t>設計・建設工事及び運営・維持管理に関する提案書　　※表紙</t>
    <phoneticPr fontId="12"/>
  </si>
  <si>
    <t>安全性に留意した施設運営　　※表紙</t>
    <phoneticPr fontId="12"/>
  </si>
  <si>
    <t>【配置動線計画】屋外配置動線計画</t>
    <phoneticPr fontId="12"/>
  </si>
  <si>
    <t>様式第16号-1-2</t>
  </si>
  <si>
    <t>【配置動線計画】屋内配置動線計画</t>
    <phoneticPr fontId="12"/>
  </si>
  <si>
    <t>【安全性と安定稼働】安全確保</t>
    <phoneticPr fontId="12"/>
  </si>
  <si>
    <t>【安全性と安定稼働】安定稼働</t>
    <phoneticPr fontId="12"/>
  </si>
  <si>
    <t>【地元企業の活用と市内人材の雇用】地元企業の活用計画・市内人材の雇用計画</t>
    <phoneticPr fontId="12"/>
  </si>
  <si>
    <t>【地元企業の活用と市内人材の雇用】地域経済への貢献金額（定量評価）</t>
    <phoneticPr fontId="12"/>
  </si>
  <si>
    <t>環境への配慮　　※表紙</t>
    <phoneticPr fontId="12"/>
  </si>
  <si>
    <t>様式第16号-2-2</t>
  </si>
  <si>
    <t>【環境保全】公害防止基準を満足するための取組み</t>
    <phoneticPr fontId="12"/>
  </si>
  <si>
    <t>運転基準値・要監視基準値</t>
    <phoneticPr fontId="12"/>
  </si>
  <si>
    <t>【環境保全】地球温暖化対策</t>
    <phoneticPr fontId="12"/>
  </si>
  <si>
    <t>二酸化炭素排出量</t>
    <phoneticPr fontId="12"/>
  </si>
  <si>
    <t>見学者対応及び環境学習計画</t>
    <phoneticPr fontId="12"/>
  </si>
  <si>
    <t>景観</t>
    <phoneticPr fontId="12"/>
  </si>
  <si>
    <t>循環型社会への適合　　※表紙</t>
    <phoneticPr fontId="12"/>
  </si>
  <si>
    <t>【エネルギーの有効活用】発電の取組み</t>
    <phoneticPr fontId="12"/>
  </si>
  <si>
    <t>【エネルギーの有効活用】売電量（定量評価）</t>
    <phoneticPr fontId="12"/>
  </si>
  <si>
    <t>電力収支及び発電効率</t>
    <phoneticPr fontId="12"/>
  </si>
  <si>
    <t>操炉計画</t>
    <phoneticPr fontId="12"/>
  </si>
  <si>
    <t>【資源化及び最終処分】資源化物の有効利用の確実性</t>
    <phoneticPr fontId="12"/>
  </si>
  <si>
    <t>【資源化及び最終処分】最終処分量の最小化</t>
    <phoneticPr fontId="12"/>
  </si>
  <si>
    <t>灰発生量・灰発生率</t>
    <phoneticPr fontId="12"/>
  </si>
  <si>
    <t>施設の強靭化　　※表紙</t>
    <phoneticPr fontId="12"/>
  </si>
  <si>
    <t>【強靭化】基本性能の維持</t>
    <phoneticPr fontId="12"/>
  </si>
  <si>
    <t>主要機器の維持管理計画（16年目～30年目）</t>
    <phoneticPr fontId="12"/>
  </si>
  <si>
    <t>主要機器の維持管理計画（1年目～15年目）</t>
    <phoneticPr fontId="12"/>
  </si>
  <si>
    <t>【強靭化】災害対応</t>
    <phoneticPr fontId="12"/>
  </si>
  <si>
    <t>施工計画　　※表紙</t>
    <phoneticPr fontId="12"/>
  </si>
  <si>
    <t>施工時の安全対策</t>
    <phoneticPr fontId="12"/>
  </si>
  <si>
    <t>事業計画に関する提案書　　※表紙</t>
    <phoneticPr fontId="12"/>
  </si>
  <si>
    <t>経営計画・事業収支計画　　※表紙</t>
    <phoneticPr fontId="12"/>
  </si>
  <si>
    <t>【事業収支計画】経営計画及び事業収支計画策定の考え方</t>
    <phoneticPr fontId="12"/>
  </si>
  <si>
    <t>事業収支計画</t>
    <phoneticPr fontId="12"/>
  </si>
  <si>
    <t>費用明細書（運営業務委託料Ａに関する提案単価）</t>
    <phoneticPr fontId="12"/>
  </si>
  <si>
    <t>費用明細書（運営業務委託料Ｃに関する提案単価）</t>
    <phoneticPr fontId="12"/>
  </si>
  <si>
    <t>費用明細書（変動費用）</t>
    <phoneticPr fontId="12"/>
  </si>
  <si>
    <t>費用明細書（固定費用【補修費用を除く】）</t>
    <phoneticPr fontId="12"/>
  </si>
  <si>
    <t>費用明細書（スラグ・メタル、回収金属の有効利用収入）</t>
    <phoneticPr fontId="12"/>
  </si>
  <si>
    <t>費用明細書（補修費用）</t>
    <phoneticPr fontId="12"/>
  </si>
  <si>
    <t>費用明細書（焼却灰運搬業務委託料Ｅに関する提案単価）</t>
    <phoneticPr fontId="12"/>
  </si>
  <si>
    <t>費用明細書（焼却灰運搬業務委託料Ｅ）</t>
    <phoneticPr fontId="12"/>
  </si>
  <si>
    <t>費用明細書（焼却灰資源化業務委託料Ｆに関する提案単価）</t>
    <phoneticPr fontId="12"/>
  </si>
  <si>
    <t>費用明細書（焼却灰資源化業務委託料Ｆ）</t>
    <phoneticPr fontId="12"/>
  </si>
  <si>
    <t>【事業収支計画】事業の継続性に係る担保</t>
    <phoneticPr fontId="12"/>
  </si>
  <si>
    <t>SPCの出資構成</t>
    <phoneticPr fontId="12"/>
  </si>
  <si>
    <t>リスク管理方法　　※表紙</t>
    <phoneticPr fontId="12"/>
  </si>
  <si>
    <t>リスクの管理及び対処方法</t>
    <phoneticPr fontId="12"/>
  </si>
  <si>
    <t>リスク管理方法</t>
    <phoneticPr fontId="12"/>
  </si>
  <si>
    <t>セルフモニタリングの実施内容と頻度</t>
    <phoneticPr fontId="12"/>
  </si>
  <si>
    <t>付保する保険の内容</t>
    <phoneticPr fontId="12"/>
  </si>
  <si>
    <t>添付資料    ※表紙</t>
    <phoneticPr fontId="12"/>
  </si>
  <si>
    <t>提案図書概要版　　※表紙</t>
    <phoneticPr fontId="12"/>
  </si>
  <si>
    <t>基本方針</t>
    <phoneticPr fontId="12"/>
  </si>
  <si>
    <t>環境影響評価関連資料　　※表紙</t>
    <phoneticPr fontId="12"/>
  </si>
  <si>
    <t>現地見学会参加申込書</t>
    <phoneticPr fontId="12"/>
  </si>
  <si>
    <r>
      <t>μg/m</t>
    </r>
    <r>
      <rPr>
        <vertAlign val="superscript"/>
        <sz val="10.5"/>
        <rFont val="ＭＳ Ｐゴシック"/>
        <family val="3"/>
        <charset val="128"/>
      </rPr>
      <t>3</t>
    </r>
    <r>
      <rPr>
        <sz val="10.5"/>
        <rFont val="ＭＳ Ｐゴシック"/>
        <family val="3"/>
        <charset val="128"/>
      </rPr>
      <t>N</t>
    </r>
    <phoneticPr fontId="10"/>
  </si>
  <si>
    <t>設計・建設業務に係る対価の支払額</t>
    <rPh sb="0" eb="2">
      <t>セッケイ</t>
    </rPh>
    <rPh sb="3" eb="5">
      <t>ケンセツ</t>
    </rPh>
    <rPh sb="5" eb="7">
      <t>ギョウム</t>
    </rPh>
    <rPh sb="8" eb="9">
      <t>カカ</t>
    </rPh>
    <rPh sb="10" eb="12">
      <t>タイカ</t>
    </rPh>
    <rPh sb="13" eb="15">
      <t>シハライ</t>
    </rPh>
    <rPh sb="15" eb="16">
      <t>ガク</t>
    </rPh>
    <phoneticPr fontId="10"/>
  </si>
  <si>
    <t>運営業務に係る対価の支払額（＝a+b+c+ｄ）</t>
    <rPh sb="0" eb="2">
      <t>ウンエイ</t>
    </rPh>
    <rPh sb="2" eb="4">
      <t>ギョウム</t>
    </rPh>
    <rPh sb="5" eb="6">
      <t>カカ</t>
    </rPh>
    <rPh sb="7" eb="9">
      <t>タイカ</t>
    </rPh>
    <rPh sb="10" eb="12">
      <t>シハライ</t>
    </rPh>
    <rPh sb="12" eb="13">
      <t>ガク</t>
    </rPh>
    <phoneticPr fontId="10"/>
  </si>
  <si>
    <t>運営業務に係る対価 ( = ① + ② + ③ + ④)</t>
    <rPh sb="2" eb="4">
      <t>ギョウム</t>
    </rPh>
    <rPh sb="5" eb="6">
      <t>カカ</t>
    </rPh>
    <rPh sb="7" eb="9">
      <t>タイカ</t>
    </rPh>
    <phoneticPr fontId="10"/>
  </si>
  <si>
    <t>電力量（kWh/年）</t>
    <rPh sb="0" eb="2">
      <t>デンリョク</t>
    </rPh>
    <rPh sb="2" eb="3">
      <t>リョウ</t>
    </rPh>
    <rPh sb="8" eb="9">
      <t>ネン</t>
    </rPh>
    <phoneticPr fontId="10"/>
  </si>
  <si>
    <t>維持補修費（事業(DBO)）</t>
    <rPh sb="0" eb="2">
      <t>イジ</t>
    </rPh>
    <rPh sb="2" eb="4">
      <t>ホシュウ</t>
    </rPh>
    <rPh sb="4" eb="5">
      <t>ヒ</t>
    </rPh>
    <rPh sb="6" eb="8">
      <t>ジギョウ</t>
    </rPh>
    <phoneticPr fontId="10"/>
  </si>
  <si>
    <t>維持補修費（事業(ﾘｻｲｸﾙO)）</t>
    <rPh sb="0" eb="2">
      <t>イジ</t>
    </rPh>
    <rPh sb="2" eb="4">
      <t>ホシュウ</t>
    </rPh>
    <rPh sb="4" eb="5">
      <t>ヒ</t>
    </rPh>
    <rPh sb="6" eb="8">
      <t>ジギョウ</t>
    </rPh>
    <phoneticPr fontId="10"/>
  </si>
  <si>
    <t>維持補修費（事業(ﾘｻｲｸﾙO)）</t>
    <phoneticPr fontId="10"/>
  </si>
  <si>
    <t xml:space="preserve">※5
</t>
    <phoneticPr fontId="10"/>
  </si>
  <si>
    <t>　CD-Rに保存して提出するデータは、必ず計算式等を残したファイル（本様式以外のシートに計算式がリンクする場合には、当該シートも含む。）とするよう留意すること。</t>
    <phoneticPr fontId="10"/>
  </si>
  <si>
    <t>［ ※メタル、回収金属の種類を記入（メタル等①） ］ の発生量</t>
    <rPh sb="15" eb="17">
      <t>キニュウ</t>
    </rPh>
    <rPh sb="21" eb="22">
      <t>トウ</t>
    </rPh>
    <rPh sb="28" eb="30">
      <t>ハッセイ</t>
    </rPh>
    <rPh sb="30" eb="31">
      <t>リョウ</t>
    </rPh>
    <phoneticPr fontId="10"/>
  </si>
  <si>
    <t>［ ※メタル、回収金属の種類を記入（メタル等②） ］ の発生量</t>
    <rPh sb="15" eb="17">
      <t>キニュウ</t>
    </rPh>
    <rPh sb="28" eb="30">
      <t>ハッセイ</t>
    </rPh>
    <rPh sb="30" eb="31">
      <t>リョウ</t>
    </rPh>
    <phoneticPr fontId="10"/>
  </si>
  <si>
    <t>［ ※メタル、回収金属の種類を記入（メタル等③） ］ の発生量</t>
    <rPh sb="15" eb="17">
      <t>キニュウ</t>
    </rPh>
    <rPh sb="28" eb="30">
      <t>ハッセイ</t>
    </rPh>
    <rPh sb="30" eb="31">
      <t>リョウ</t>
    </rPh>
    <phoneticPr fontId="10"/>
  </si>
  <si>
    <r>
      <t xml:space="preserve">［ </t>
    </r>
    <r>
      <rPr>
        <i/>
        <sz val="10"/>
        <rFont val="ＭＳ Ｐ明朝"/>
        <family val="1"/>
        <charset val="128"/>
      </rPr>
      <t>※有効利用方法を記入</t>
    </r>
    <r>
      <rPr>
        <sz val="10"/>
        <rFont val="ＭＳ Ｐ明朝"/>
        <family val="1"/>
        <charset val="128"/>
      </rPr>
      <t xml:space="preserve"> ］ </t>
    </r>
    <rPh sb="3" eb="5">
      <t>ユウコウ</t>
    </rPh>
    <rPh sb="5" eb="7">
      <t>リヨウ</t>
    </rPh>
    <rPh sb="7" eb="9">
      <t>ホウホウ</t>
    </rPh>
    <rPh sb="10" eb="12">
      <t>キニュウ</t>
    </rPh>
    <phoneticPr fontId="10"/>
  </si>
  <si>
    <r>
      <t xml:space="preserve">［ </t>
    </r>
    <r>
      <rPr>
        <i/>
        <sz val="10"/>
        <rFont val="ＭＳ Ｐ明朝"/>
        <family val="1"/>
        <charset val="128"/>
      </rPr>
      <t>※有効利用方法を記入</t>
    </r>
    <r>
      <rPr>
        <sz val="10"/>
        <rFont val="ＭＳ Ｐ明朝"/>
        <family val="1"/>
        <charset val="128"/>
      </rPr>
      <t xml:space="preserve">　］ </t>
    </r>
    <rPh sb="3" eb="5">
      <t>ユウコウ</t>
    </rPh>
    <rPh sb="5" eb="7">
      <t>リヨウ</t>
    </rPh>
    <rPh sb="7" eb="9">
      <t>ホウホウ</t>
    </rPh>
    <rPh sb="10" eb="12">
      <t>キニュウ</t>
    </rPh>
    <phoneticPr fontId="10"/>
  </si>
  <si>
    <t>［ ※メタル、回収金属の種類を記入（メタル等①） ］</t>
    <phoneticPr fontId="10"/>
  </si>
  <si>
    <t>［ ※メタル、回収金属の種類を記入（メタル等①） ］の最終処分量</t>
    <rPh sb="12" eb="14">
      <t>シュルイ</t>
    </rPh>
    <rPh sb="15" eb="17">
      <t>キニュウ</t>
    </rPh>
    <rPh sb="27" eb="29">
      <t>サイシュウ</t>
    </rPh>
    <rPh sb="29" eb="31">
      <t>ショブン</t>
    </rPh>
    <rPh sb="31" eb="32">
      <t>リョウ</t>
    </rPh>
    <phoneticPr fontId="10"/>
  </si>
  <si>
    <t>［ ※メタル、回収金属の種類を記入（メタル等①） ］の有効利用量</t>
    <rPh sb="12" eb="14">
      <t>シュルイ</t>
    </rPh>
    <rPh sb="15" eb="17">
      <t>キニュウ</t>
    </rPh>
    <rPh sb="27" eb="29">
      <t>ユウコウ</t>
    </rPh>
    <rPh sb="29" eb="31">
      <t>リヨウ</t>
    </rPh>
    <rPh sb="31" eb="32">
      <t>リョウ</t>
    </rPh>
    <phoneticPr fontId="10"/>
  </si>
  <si>
    <t>［ ※メタル、回収金属の種類を記入（メタル等②） ］の有効利用量</t>
    <rPh sb="12" eb="14">
      <t>シュルイ</t>
    </rPh>
    <rPh sb="15" eb="17">
      <t>キニュウ</t>
    </rPh>
    <rPh sb="27" eb="29">
      <t>ユウコウ</t>
    </rPh>
    <rPh sb="29" eb="31">
      <t>リヨウ</t>
    </rPh>
    <rPh sb="31" eb="32">
      <t>リョウ</t>
    </rPh>
    <phoneticPr fontId="10"/>
  </si>
  <si>
    <t>［ ※メタル、回収金属の種類を記入（メタル等②） ］の最終処分量</t>
    <rPh sb="12" eb="14">
      <t>シュルイ</t>
    </rPh>
    <rPh sb="15" eb="17">
      <t>キニュウ</t>
    </rPh>
    <rPh sb="27" eb="29">
      <t>サイシュウ</t>
    </rPh>
    <rPh sb="29" eb="31">
      <t>ショブン</t>
    </rPh>
    <rPh sb="31" eb="32">
      <t>リョウ</t>
    </rPh>
    <phoneticPr fontId="10"/>
  </si>
  <si>
    <t>［ ※メタル、回収金属の種類を記入（メタル等②） ］</t>
    <phoneticPr fontId="10"/>
  </si>
  <si>
    <t>［ ※メタル、回収金属の種類を記入（メタル等③） ］</t>
    <phoneticPr fontId="10"/>
  </si>
  <si>
    <t>［ ※メタル、回収金属の種類を記入（メタル等③） ］の最終処分量</t>
    <rPh sb="12" eb="14">
      <t>シュルイ</t>
    </rPh>
    <rPh sb="15" eb="17">
      <t>キニュウ</t>
    </rPh>
    <rPh sb="27" eb="29">
      <t>サイシュウ</t>
    </rPh>
    <rPh sb="29" eb="31">
      <t>ショブン</t>
    </rPh>
    <rPh sb="31" eb="32">
      <t>リョウ</t>
    </rPh>
    <phoneticPr fontId="10"/>
  </si>
  <si>
    <t>［ ※メタル、回収金属の種類を記入（メタル等③） ］の有効利用量</t>
    <rPh sb="12" eb="14">
      <t>シュルイ</t>
    </rPh>
    <rPh sb="15" eb="17">
      <t>キニュウ</t>
    </rPh>
    <rPh sb="27" eb="29">
      <t>ユウコウ</t>
    </rPh>
    <rPh sb="29" eb="31">
      <t>リヨウ</t>
    </rPh>
    <rPh sb="31" eb="32">
      <t>リョウ</t>
    </rPh>
    <phoneticPr fontId="10"/>
  </si>
  <si>
    <t>［ ※メタル、回収金属の種類を記入(メタル等①) ］による運営事業者の収入</t>
    <rPh sb="12" eb="14">
      <t>シュルイ</t>
    </rPh>
    <rPh sb="15" eb="17">
      <t>キニュウ</t>
    </rPh>
    <rPh sb="35" eb="37">
      <t>シュウニュウ</t>
    </rPh>
    <phoneticPr fontId="10"/>
  </si>
  <si>
    <t>［ ※メタル、回収金属の種類を記入(メタル等②) ］による運営事業者の収入</t>
    <rPh sb="12" eb="14">
      <t>シュルイ</t>
    </rPh>
    <rPh sb="15" eb="17">
      <t>キニュウ</t>
    </rPh>
    <rPh sb="35" eb="37">
      <t>シュウニュウ</t>
    </rPh>
    <phoneticPr fontId="10"/>
  </si>
  <si>
    <t>［ ※メタル、回収金属の種類を記入(メタル等③) ］による運営事業者の収入</t>
    <rPh sb="12" eb="14">
      <t>シュルイ</t>
    </rPh>
    <rPh sb="15" eb="17">
      <t>キニュウ</t>
    </rPh>
    <rPh sb="35" eb="37">
      <t>シュウニュウ</t>
    </rPh>
    <phoneticPr fontId="10"/>
  </si>
  <si>
    <t>区　　分</t>
    <rPh sb="0" eb="1">
      <t>ク</t>
    </rPh>
    <rPh sb="3" eb="4">
      <t>フン</t>
    </rPh>
    <phoneticPr fontId="10"/>
  </si>
  <si>
    <t>区　　分</t>
    <phoneticPr fontId="10"/>
  </si>
  <si>
    <t>２　運営開始時</t>
    <rPh sb="2" eb="4">
      <t>ウンエイ</t>
    </rPh>
    <rPh sb="4" eb="6">
      <t>カイシ</t>
    </rPh>
    <rPh sb="6" eb="7">
      <t>ドキ</t>
    </rPh>
    <phoneticPr fontId="12"/>
  </si>
  <si>
    <t>※3　項目の（　　）内は、各灰の処分等の方法に応じた性状（「（固化物）」等）を記載すること。</t>
    <rPh sb="3" eb="5">
      <t>コウモク</t>
    </rPh>
    <rPh sb="10" eb="11">
      <t>ナイ</t>
    </rPh>
    <rPh sb="13" eb="14">
      <t>カク</t>
    </rPh>
    <rPh sb="14" eb="15">
      <t>ハイ</t>
    </rPh>
    <rPh sb="16" eb="18">
      <t>ショブン</t>
    </rPh>
    <rPh sb="18" eb="19">
      <t>トウ</t>
    </rPh>
    <rPh sb="20" eb="22">
      <t>ホウホウ</t>
    </rPh>
    <rPh sb="23" eb="24">
      <t>オウ</t>
    </rPh>
    <rPh sb="26" eb="28">
      <t>セイジョウ</t>
    </rPh>
    <rPh sb="31" eb="33">
      <t>コカ</t>
    </rPh>
    <rPh sb="33" eb="34">
      <t>ブツ</t>
    </rPh>
    <rPh sb="36" eb="37">
      <t>トウ</t>
    </rPh>
    <rPh sb="39" eb="41">
      <t>キサイ</t>
    </rPh>
    <phoneticPr fontId="105"/>
  </si>
  <si>
    <t>※2　灰発生量は、水分等を含む搬出時（計量できる状態）の重量を記載すること。</t>
    <rPh sb="3" eb="4">
      <t>ハイ</t>
    </rPh>
    <rPh sb="4" eb="6">
      <t>ハッセイ</t>
    </rPh>
    <rPh sb="6" eb="7">
      <t>リョウ</t>
    </rPh>
    <rPh sb="9" eb="11">
      <t>スイブン</t>
    </rPh>
    <rPh sb="11" eb="12">
      <t>トウ</t>
    </rPh>
    <rPh sb="13" eb="14">
      <t>フク</t>
    </rPh>
    <rPh sb="15" eb="17">
      <t>ハンシュツ</t>
    </rPh>
    <rPh sb="17" eb="18">
      <t>ジ</t>
    </rPh>
    <rPh sb="19" eb="21">
      <t>ケイリョウ</t>
    </rPh>
    <rPh sb="24" eb="26">
      <t>ジョウタイ</t>
    </rPh>
    <rPh sb="28" eb="30">
      <t>ジュウリョウ</t>
    </rPh>
    <rPh sb="31" eb="33">
      <t>キサイ</t>
    </rPh>
    <phoneticPr fontId="105"/>
  </si>
  <si>
    <t>自動計算</t>
    <phoneticPr fontId="87"/>
  </si>
  <si>
    <t>1/2</t>
    <phoneticPr fontId="87"/>
  </si>
  <si>
    <t>損益計算書</t>
    <rPh sb="0" eb="2">
      <t>ソンエキ</t>
    </rPh>
    <rPh sb="2" eb="5">
      <t>ケイサンショ</t>
    </rPh>
    <phoneticPr fontId="105"/>
  </si>
  <si>
    <t>有利子負債</t>
    <rPh sb="0" eb="1">
      <t>ユウ</t>
    </rPh>
    <rPh sb="1" eb="3">
      <t>リシ</t>
    </rPh>
    <rPh sb="3" eb="5">
      <t>フサイ</t>
    </rPh>
    <phoneticPr fontId="105"/>
  </si>
  <si>
    <t>一年以内返済予定借入金</t>
    <rPh sb="2" eb="4">
      <t>イナイ</t>
    </rPh>
    <phoneticPr fontId="105"/>
  </si>
  <si>
    <t>固定負債</t>
    <rPh sb="0" eb="2">
      <t>コテイ</t>
    </rPh>
    <rPh sb="2" eb="4">
      <t>フサイ</t>
    </rPh>
    <phoneticPr fontId="105"/>
  </si>
  <si>
    <t>固定資産</t>
    <rPh sb="0" eb="2">
      <t>コテイ</t>
    </rPh>
    <rPh sb="2" eb="4">
      <t>シサン</t>
    </rPh>
    <phoneticPr fontId="105"/>
  </si>
  <si>
    <t>総資産</t>
    <rPh sb="0" eb="3">
      <t>ソウシサン</t>
    </rPh>
    <phoneticPr fontId="105"/>
  </si>
  <si>
    <t>貸借対照表</t>
    <rPh sb="0" eb="2">
      <t>タイシャク</t>
    </rPh>
    <rPh sb="2" eb="5">
      <t>タイショウヒョウ</t>
    </rPh>
    <phoneticPr fontId="105"/>
  </si>
  <si>
    <t>（直近前2期）</t>
    <rPh sb="1" eb="3">
      <t>チョッキン</t>
    </rPh>
    <rPh sb="3" eb="4">
      <t>ゼン</t>
    </rPh>
    <rPh sb="5" eb="6">
      <t>キ</t>
    </rPh>
    <phoneticPr fontId="105"/>
  </si>
  <si>
    <t>（直近前1期）</t>
    <rPh sb="1" eb="3">
      <t>チョッキン</t>
    </rPh>
    <rPh sb="3" eb="4">
      <t>ゼン</t>
    </rPh>
    <rPh sb="5" eb="6">
      <t>キ</t>
    </rPh>
    <phoneticPr fontId="105"/>
  </si>
  <si>
    <t>（直近）</t>
    <rPh sb="1" eb="3">
      <t>チョッキン</t>
    </rPh>
    <phoneticPr fontId="105"/>
  </si>
  <si>
    <t>決算期</t>
    <rPh sb="0" eb="3">
      <t>ケッサンキ</t>
    </rPh>
    <phoneticPr fontId="105"/>
  </si>
  <si>
    <t>企業名</t>
    <rPh sb="0" eb="2">
      <t>キギョウ</t>
    </rPh>
    <rPh sb="2" eb="3">
      <t>メイ</t>
    </rPh>
    <phoneticPr fontId="105"/>
  </si>
  <si>
    <t>様式第16号-1-2（別紙1）</t>
  </si>
  <si>
    <t>様式第16号-1-2（別紙1）</t>
    <rPh sb="11" eb="13">
      <t>ベッシ</t>
    </rPh>
    <phoneticPr fontId="10"/>
  </si>
  <si>
    <t>様式第14号、様式第14号（別紙3）、様式第18号-1-1(別紙1～11)との整合に留意すること。</t>
    <phoneticPr fontId="10"/>
  </si>
  <si>
    <t>様式第14号、様式第14号（別紙1及び別紙2）、様式第18号-1-1（別紙1～11)との整合に留意すること。</t>
    <phoneticPr fontId="10"/>
  </si>
  <si>
    <t>様式第16号-2-2 【地元企業の活用と市内人材の雇用】</t>
    <phoneticPr fontId="12"/>
  </si>
  <si>
    <t>様式第17号-2-1（別紙1）</t>
  </si>
  <si>
    <t>様式第17号-2-1（別紙1）</t>
    <rPh sb="11" eb="13">
      <t>ベッシ</t>
    </rPh>
    <phoneticPr fontId="10"/>
  </si>
  <si>
    <t>様式第17号-2-2（別紙1）</t>
  </si>
  <si>
    <t>様式第17号-2-2（別紙1）</t>
    <rPh sb="5" eb="6">
      <t>ゴウ</t>
    </rPh>
    <rPh sb="11" eb="13">
      <t>ベッシ</t>
    </rPh>
    <phoneticPr fontId="10"/>
  </si>
  <si>
    <t>注1　算定条件（年間稼動日数、計画処理量、操炉計画）は、様式第17号-3-2（別紙2）とする。</t>
    <rPh sb="0" eb="1">
      <t>チュウ</t>
    </rPh>
    <rPh sb="3" eb="5">
      <t>サンテイ</t>
    </rPh>
    <rPh sb="5" eb="7">
      <t>ジョウケン</t>
    </rPh>
    <rPh sb="8" eb="10">
      <t>ネンカン</t>
    </rPh>
    <rPh sb="10" eb="12">
      <t>カドウ</t>
    </rPh>
    <rPh sb="12" eb="14">
      <t>ニッスウ</t>
    </rPh>
    <rPh sb="15" eb="17">
      <t>ケイカク</t>
    </rPh>
    <rPh sb="17" eb="19">
      <t>ショリ</t>
    </rPh>
    <rPh sb="19" eb="20">
      <t>リョウ</t>
    </rPh>
    <rPh sb="21" eb="22">
      <t>ミサオ</t>
    </rPh>
    <rPh sb="22" eb="23">
      <t>ロ</t>
    </rPh>
    <rPh sb="23" eb="25">
      <t>ケイカク</t>
    </rPh>
    <rPh sb="28" eb="30">
      <t>ヨウシキ</t>
    </rPh>
    <rPh sb="30" eb="31">
      <t>ダイ</t>
    </rPh>
    <rPh sb="33" eb="34">
      <t>ゴウ</t>
    </rPh>
    <rPh sb="39" eb="41">
      <t>ベッシ</t>
    </rPh>
    <phoneticPr fontId="10"/>
  </si>
  <si>
    <t>様式第17号-3-2</t>
  </si>
  <si>
    <t>様式第17号-3-2</t>
    <phoneticPr fontId="12"/>
  </si>
  <si>
    <r>
      <t>※　本様式は、様式第1</t>
    </r>
    <r>
      <rPr>
        <sz val="11"/>
        <color theme="1"/>
        <rFont val="ＭＳ Ｐゴシック"/>
        <family val="2"/>
        <charset val="128"/>
      </rPr>
      <t>7</t>
    </r>
    <r>
      <rPr>
        <sz val="11"/>
        <color theme="1"/>
        <rFont val="ＭＳ Ｐゴシック"/>
        <family val="2"/>
        <charset val="128"/>
      </rPr>
      <t>号-3-2（別紙1及び2）に必要事項を入力することにより、自動計算される。</t>
    </r>
    <rPh sb="2" eb="5">
      <t>ホンヨウシキ</t>
    </rPh>
    <rPh sb="7" eb="9">
      <t>ヨウシキ</t>
    </rPh>
    <rPh sb="9" eb="10">
      <t>ダイ</t>
    </rPh>
    <rPh sb="12" eb="13">
      <t>ゴウ</t>
    </rPh>
    <rPh sb="18" eb="20">
      <t>ベッシ</t>
    </rPh>
    <rPh sb="21" eb="22">
      <t>オヨ</t>
    </rPh>
    <rPh sb="26" eb="28">
      <t>ヒツヨウ</t>
    </rPh>
    <rPh sb="28" eb="30">
      <t>ジコウ</t>
    </rPh>
    <rPh sb="31" eb="33">
      <t>ニュウリョク</t>
    </rPh>
    <rPh sb="41" eb="43">
      <t>ジドウ</t>
    </rPh>
    <rPh sb="43" eb="45">
      <t>ケイサン</t>
    </rPh>
    <phoneticPr fontId="105"/>
  </si>
  <si>
    <t>様式第17号-3-2（別紙1）</t>
  </si>
  <si>
    <t>様式第17号-3-2（別紙1）</t>
    <rPh sb="5" eb="6">
      <t>ゴウ</t>
    </rPh>
    <rPh sb="11" eb="13">
      <t>ベッシ</t>
    </rPh>
    <phoneticPr fontId="10"/>
  </si>
  <si>
    <t>％（様式第17号-3-2（別紙1及び2）の条件下）</t>
    <rPh sb="13" eb="15">
      <t>ベッシ</t>
    </rPh>
    <rPh sb="16" eb="17">
      <t>オヨ</t>
    </rPh>
    <rPh sb="21" eb="23">
      <t>ジョウケン</t>
    </rPh>
    <rPh sb="23" eb="24">
      <t>シタ</t>
    </rPh>
    <phoneticPr fontId="10"/>
  </si>
  <si>
    <t>注2：本様式（４．電力量（自動計算））は様式第17号-3-2（別紙2）及び本別紙1の「１．」、「２．」の入力によって自動計算されるものである。</t>
    <rPh sb="0" eb="1">
      <t>チュウ</t>
    </rPh>
    <rPh sb="3" eb="4">
      <t>ホン</t>
    </rPh>
    <rPh sb="4" eb="6">
      <t>ヨウシキ</t>
    </rPh>
    <rPh sb="9" eb="11">
      <t>デンリョク</t>
    </rPh>
    <rPh sb="11" eb="12">
      <t>リョウ</t>
    </rPh>
    <rPh sb="13" eb="15">
      <t>ジドウ</t>
    </rPh>
    <rPh sb="15" eb="17">
      <t>ケイサン</t>
    </rPh>
    <rPh sb="31" eb="33">
      <t>ベッシ</t>
    </rPh>
    <rPh sb="35" eb="36">
      <t>オヨ</t>
    </rPh>
    <rPh sb="37" eb="38">
      <t>ホン</t>
    </rPh>
    <rPh sb="38" eb="40">
      <t>ベッシ</t>
    </rPh>
    <rPh sb="52" eb="54">
      <t>ニュウリョク</t>
    </rPh>
    <rPh sb="58" eb="60">
      <t>ジドウ</t>
    </rPh>
    <rPh sb="60" eb="62">
      <t>ケイサン</t>
    </rPh>
    <phoneticPr fontId="10"/>
  </si>
  <si>
    <t>注2：下図に示す各ごみ質の出現頻度は、様式第17号-3-2（別紙2）の「2-1　ごみ質の推移」に反映している。</t>
    <rPh sb="0" eb="1">
      <t>チュウ</t>
    </rPh>
    <rPh sb="3" eb="5">
      <t>カズ</t>
    </rPh>
    <rPh sb="6" eb="7">
      <t>シメ</t>
    </rPh>
    <rPh sb="8" eb="9">
      <t>カク</t>
    </rPh>
    <rPh sb="11" eb="12">
      <t>シツ</t>
    </rPh>
    <rPh sb="13" eb="15">
      <t>シュツゲン</t>
    </rPh>
    <rPh sb="15" eb="17">
      <t>ヒンド</t>
    </rPh>
    <rPh sb="30" eb="32">
      <t>ベッシ</t>
    </rPh>
    <rPh sb="42" eb="43">
      <t>シツ</t>
    </rPh>
    <rPh sb="44" eb="46">
      <t>スイイ</t>
    </rPh>
    <rPh sb="48" eb="50">
      <t>ハンエイ</t>
    </rPh>
    <phoneticPr fontId="10"/>
  </si>
  <si>
    <t>様式第17号-3-2（別紙2）</t>
  </si>
  <si>
    <t>注9：「2-1　ごみ質の推移」に示す数値（①～⑦）の考え方については、様式第17号-3-2（別紙1）に示すとおりである。</t>
  </si>
  <si>
    <t>様式第17号-3-4（別紙1）</t>
  </si>
  <si>
    <t>様式第17号-4-1（別紙1）</t>
  </si>
  <si>
    <t>様式第17号-4-1（別紙1）</t>
    <rPh sb="11" eb="13">
      <t>ベッシ</t>
    </rPh>
    <phoneticPr fontId="10"/>
  </si>
  <si>
    <t>様式第17号-4-1（別紙2）</t>
  </si>
  <si>
    <t>様式第17号-4-1（別紙2）</t>
    <rPh sb="11" eb="13">
      <t>ベッシ</t>
    </rPh>
    <phoneticPr fontId="10"/>
  </si>
  <si>
    <t>様式第18号-1-1（別紙1）</t>
  </si>
  <si>
    <t>様式第18号-1-1（別紙1）</t>
    <rPh sb="11" eb="13">
      <t>ベッシ</t>
    </rPh>
    <phoneticPr fontId="10"/>
  </si>
  <si>
    <t>様式第14号（別紙2及び別紙3）、様式第15号-1-2（別紙1）、様式第18号-1-1(別紙2～11)との整合に留意すること。</t>
    <rPh sb="7" eb="9">
      <t>ベッシ</t>
    </rPh>
    <rPh sb="10" eb="11">
      <t>オヨ</t>
    </rPh>
    <rPh sb="12" eb="14">
      <t>ベッシ</t>
    </rPh>
    <rPh sb="44" eb="46">
      <t>ベッシ</t>
    </rPh>
    <rPh sb="53" eb="55">
      <t>セイゴウ</t>
    </rPh>
    <rPh sb="56" eb="58">
      <t>リュウイ</t>
    </rPh>
    <phoneticPr fontId="10"/>
  </si>
  <si>
    <t>様式第18号-1-1（別紙2）</t>
  </si>
  <si>
    <t>　様式第14号、様式第18号-1-1（別紙1及び別紙4）との整合に留意すること。</t>
    <rPh sb="19" eb="21">
      <t>ベッシ</t>
    </rPh>
    <rPh sb="22" eb="23">
      <t>オヨ</t>
    </rPh>
    <rPh sb="24" eb="26">
      <t>ベッシ</t>
    </rPh>
    <rPh sb="30" eb="32">
      <t>セイゴウ</t>
    </rPh>
    <rPh sb="33" eb="35">
      <t>リュウイ</t>
    </rPh>
    <phoneticPr fontId="10"/>
  </si>
  <si>
    <t>様式第18号-1-1（別紙3）</t>
  </si>
  <si>
    <t>様式第18号-1-1（別紙4）</t>
  </si>
  <si>
    <t>様式第18号-1-1（別紙4）</t>
    <rPh sb="11" eb="13">
      <t>ベッシ</t>
    </rPh>
    <phoneticPr fontId="10"/>
  </si>
  <si>
    <t>様式第14号、様式第18号-1-1（別紙1～3）との整合に留意すること。</t>
    <rPh sb="18" eb="20">
      <t>ベッシ</t>
    </rPh>
    <rPh sb="26" eb="28">
      <t>セイゴウ</t>
    </rPh>
    <rPh sb="29" eb="31">
      <t>リュウイ</t>
    </rPh>
    <phoneticPr fontId="10"/>
  </si>
  <si>
    <t>様式第18号-2-1（別紙2）</t>
  </si>
  <si>
    <t>様式第18号-2-1（別紙1）</t>
  </si>
  <si>
    <t>様式第18号-1-2（別紙1）</t>
  </si>
  <si>
    <t>様式第18号-1-1（別紙11）</t>
  </si>
  <si>
    <t>様式第18号-1-1（別紙11）</t>
    <rPh sb="11" eb="13">
      <t>ベッシ</t>
    </rPh>
    <phoneticPr fontId="10"/>
  </si>
  <si>
    <t>様式第14号、様式第14号（別紙2及び別紙3）別紙様式第18号-1-1（別紙1及び別紙10）との整合に留意すること。</t>
  </si>
  <si>
    <t>様式第18号-1-1（別紙10）</t>
  </si>
  <si>
    <t>様式第14号、様式第14号（別紙2及び別紙3）、様式第18号-1-1（別紙1及び別紙11）との整合に留意すること。</t>
  </si>
  <si>
    <t>様式第18号-1-1（別紙9）</t>
  </si>
  <si>
    <t>様式第18号-1-1（別紙9）</t>
    <rPh sb="11" eb="13">
      <t>ベッシ</t>
    </rPh>
    <phoneticPr fontId="10"/>
  </si>
  <si>
    <t>様式第14号、様式第14号（別紙2及び別紙3）別紙様式第18号-1-1（別紙1及び別紙8）との整合に留意すること。</t>
    <rPh sb="7" eb="9">
      <t>ヨウシキ</t>
    </rPh>
    <rPh sb="9" eb="10">
      <t>ダイ</t>
    </rPh>
    <rPh sb="12" eb="13">
      <t>ゴウ</t>
    </rPh>
    <rPh sb="14" eb="16">
      <t>ベッシ</t>
    </rPh>
    <rPh sb="17" eb="18">
      <t>オヨ</t>
    </rPh>
    <rPh sb="19" eb="21">
      <t>ベッシ</t>
    </rPh>
    <rPh sb="23" eb="25">
      <t>ベッシ</t>
    </rPh>
    <rPh sb="36" eb="38">
      <t>ベッシ</t>
    </rPh>
    <rPh sb="39" eb="40">
      <t>オヨ</t>
    </rPh>
    <rPh sb="41" eb="43">
      <t>ベッシ</t>
    </rPh>
    <rPh sb="47" eb="49">
      <t>セイゴウ</t>
    </rPh>
    <rPh sb="50" eb="52">
      <t>リュウイ</t>
    </rPh>
    <phoneticPr fontId="10"/>
  </si>
  <si>
    <t>様式第18号-1-1（別紙8）</t>
  </si>
  <si>
    <t>様式第14号、様式第14号（別紙2及び別紙3）、様式第18号-1-1（別紙1及び別紙9）との整合に留意すること。</t>
    <rPh sb="7" eb="9">
      <t>ヨウシキ</t>
    </rPh>
    <rPh sb="9" eb="10">
      <t>ダイ</t>
    </rPh>
    <rPh sb="12" eb="13">
      <t>ゴウ</t>
    </rPh>
    <rPh sb="14" eb="16">
      <t>ベッシ</t>
    </rPh>
    <rPh sb="17" eb="18">
      <t>オヨ</t>
    </rPh>
    <rPh sb="19" eb="21">
      <t>ベッシ</t>
    </rPh>
    <rPh sb="35" eb="37">
      <t>ベッシ</t>
    </rPh>
    <rPh sb="38" eb="39">
      <t>オヨ</t>
    </rPh>
    <rPh sb="40" eb="42">
      <t>ベッシ</t>
    </rPh>
    <rPh sb="46" eb="48">
      <t>セイゴウ</t>
    </rPh>
    <rPh sb="49" eb="51">
      <t>リュウイ</t>
    </rPh>
    <phoneticPr fontId="10"/>
  </si>
  <si>
    <t>様式第18号-1-1（別紙7）</t>
  </si>
  <si>
    <t>様式第18号-1-1（別紙7）</t>
    <rPh sb="11" eb="13">
      <t>ベッシ</t>
    </rPh>
    <phoneticPr fontId="10"/>
  </si>
  <si>
    <t>様式第14号及び様式第18号-1-1（別紙1）との整合に留意すること。</t>
    <rPh sb="6" eb="7">
      <t>オヨ</t>
    </rPh>
    <rPh sb="19" eb="21">
      <t>ベッシ</t>
    </rPh>
    <rPh sb="25" eb="27">
      <t>セイゴウ</t>
    </rPh>
    <rPh sb="28" eb="30">
      <t>リュウイ</t>
    </rPh>
    <phoneticPr fontId="10"/>
  </si>
  <si>
    <t>様式第18号-1-1（別紙6）</t>
  </si>
  <si>
    <t>様式第18号-1-1（別紙6）</t>
    <rPh sb="5" eb="6">
      <t>ゴウ</t>
    </rPh>
    <rPh sb="11" eb="13">
      <t>ベッシ</t>
    </rPh>
    <phoneticPr fontId="10"/>
  </si>
  <si>
    <t>様式第14号、様式第18号-1-1（別紙1）、様式第18号-1-1（別紙5）との整合に留意すること。</t>
    <rPh sb="5" eb="6">
      <t>ゴウ</t>
    </rPh>
    <rPh sb="12" eb="13">
      <t>ゴウ</t>
    </rPh>
    <rPh sb="18" eb="20">
      <t>ベッシ</t>
    </rPh>
    <rPh sb="28" eb="29">
      <t>ゴウ</t>
    </rPh>
    <rPh sb="34" eb="36">
      <t>ベッシ</t>
    </rPh>
    <rPh sb="40" eb="42">
      <t>セイゴウ</t>
    </rPh>
    <rPh sb="43" eb="45">
      <t>リュウイ</t>
    </rPh>
    <phoneticPr fontId="10"/>
  </si>
  <si>
    <t>様式第18号-1-1（別紙5）</t>
  </si>
  <si>
    <t>様式第18号-1-1（別紙5）</t>
    <rPh sb="11" eb="13">
      <t>ベッシ</t>
    </rPh>
    <phoneticPr fontId="10"/>
  </si>
  <si>
    <t>様式第14号、様式第18号-1-1（別紙1、6）との整合に留意すること。</t>
    <rPh sb="18" eb="20">
      <t>ベッシ</t>
    </rPh>
    <rPh sb="26" eb="28">
      <t>セイゴウ</t>
    </rPh>
    <rPh sb="29" eb="31">
      <t>リュウイ</t>
    </rPh>
    <phoneticPr fontId="10"/>
  </si>
  <si>
    <t>様式第18号-2-1（別紙3）</t>
  </si>
  <si>
    <t>様式第18号-2-1（別紙3）</t>
    <phoneticPr fontId="10"/>
  </si>
  <si>
    <t>様式第22号</t>
    <phoneticPr fontId="12"/>
  </si>
  <si>
    <t>様式第21号</t>
  </si>
  <si>
    <t>様式第21号-1</t>
  </si>
  <si>
    <t>様式第21号-2</t>
  </si>
  <si>
    <t>様式第20号</t>
  </si>
  <si>
    <t>様式第20号-1</t>
  </si>
  <si>
    <t>様式第19号</t>
    <phoneticPr fontId="12"/>
  </si>
  <si>
    <t>様式第18号</t>
  </si>
  <si>
    <t>様式第18号-1</t>
  </si>
  <si>
    <t>様式第18号-1-1</t>
  </si>
  <si>
    <t>様式第18号-1-2</t>
  </si>
  <si>
    <t>様式第18号-2</t>
  </si>
  <si>
    <t>様式第18号-2-1</t>
  </si>
  <si>
    <t>様式第17号</t>
  </si>
  <si>
    <t>様式第17号-1</t>
  </si>
  <si>
    <t>様式第17号-1-1</t>
  </si>
  <si>
    <t>様式第17号-1-2</t>
  </si>
  <si>
    <t>様式第17号-1-3</t>
  </si>
  <si>
    <t>様式第17号-1-4</t>
  </si>
  <si>
    <t>様式第17号-2</t>
  </si>
  <si>
    <t>様式第17号-2-1</t>
  </si>
  <si>
    <t>様式第17号-2-2</t>
  </si>
  <si>
    <t>様式第17号-2-3</t>
  </si>
  <si>
    <t>様式第17号-2-4</t>
  </si>
  <si>
    <t>様式第17号-3</t>
  </si>
  <si>
    <t>様式第17号-3-1</t>
  </si>
  <si>
    <t>様式第17号3-3</t>
  </si>
  <si>
    <t>様式第17号3-4</t>
  </si>
  <si>
    <t>様式第17号3-4（別紙1）</t>
  </si>
  <si>
    <t>様式第17号-4</t>
  </si>
  <si>
    <t>様式第17号-4-1</t>
  </si>
  <si>
    <t>様式第17号-4-2</t>
  </si>
  <si>
    <t>様式第17号-5</t>
  </si>
  <si>
    <t>様式第17号-5-1</t>
  </si>
  <si>
    <t>様式第16号</t>
  </si>
  <si>
    <t>様式第16号-1</t>
  </si>
  <si>
    <t>様式第16号-1-1</t>
  </si>
  <si>
    <t>様式第16号-2</t>
  </si>
  <si>
    <t>様式第16号-2-1</t>
  </si>
  <si>
    <t>様式第15号</t>
    <phoneticPr fontId="12"/>
  </si>
  <si>
    <t>様式第15号-1</t>
    <phoneticPr fontId="12"/>
  </si>
  <si>
    <t>業務遂行能力確認書</t>
    <phoneticPr fontId="12"/>
  </si>
  <si>
    <t>構成員の業務遂行能力</t>
    <phoneticPr fontId="12"/>
  </si>
  <si>
    <t>環境影響評価用施設概要資料（全般）</t>
    <phoneticPr fontId="12"/>
  </si>
  <si>
    <t>環境影響評価用施設概要資料（高効率ごみ発電施設[熱回収施設]）</t>
    <phoneticPr fontId="12"/>
  </si>
  <si>
    <t>環境影響評価用施設概要資料（マテリアルリサイクル推進施設[リサイクルセンター]）</t>
    <phoneticPr fontId="12"/>
  </si>
  <si>
    <t>様式第21号-3</t>
  </si>
  <si>
    <t>(単位：千円）</t>
    <rPh sb="1" eb="3">
      <t>タンイ</t>
    </rPh>
    <rPh sb="4" eb="6">
      <t>センエン</t>
    </rPh>
    <phoneticPr fontId="10"/>
  </si>
  <si>
    <t xml:space="preserve">
科目</t>
    <rPh sb="1" eb="3">
      <t>カモク</t>
    </rPh>
    <phoneticPr fontId="10"/>
  </si>
  <si>
    <t>自己資本比率</t>
    <rPh sb="0" eb="2">
      <t>ジコ</t>
    </rPh>
    <rPh sb="2" eb="4">
      <t>シホン</t>
    </rPh>
    <rPh sb="4" eb="6">
      <t>ヒリツ</t>
    </rPh>
    <phoneticPr fontId="10"/>
  </si>
  <si>
    <t>経常損益</t>
    <rPh sb="0" eb="2">
      <t>ケイジョウ</t>
    </rPh>
    <rPh sb="2" eb="4">
      <t>ソンエキ</t>
    </rPh>
    <phoneticPr fontId="10"/>
  </si>
  <si>
    <t>事業キャッシュフロー</t>
    <rPh sb="0" eb="2">
      <t>ジギョウ</t>
    </rPh>
    <phoneticPr fontId="10"/>
  </si>
  <si>
    <t>利払能力</t>
    <rPh sb="0" eb="2">
      <t>リバラ</t>
    </rPh>
    <rPh sb="2" eb="4">
      <t>ノウリョク</t>
    </rPh>
    <phoneticPr fontId="10"/>
  </si>
  <si>
    <t>有利子負債依存度</t>
    <rPh sb="0" eb="1">
      <t>ユウ</t>
    </rPh>
    <rPh sb="1" eb="3">
      <t>リシ</t>
    </rPh>
    <rPh sb="3" eb="5">
      <t>フサイ</t>
    </rPh>
    <rPh sb="5" eb="8">
      <t>イゾンド</t>
    </rPh>
    <phoneticPr fontId="10"/>
  </si>
  <si>
    <t>固定長期適合率</t>
    <rPh sb="0" eb="2">
      <t>コテイ</t>
    </rPh>
    <rPh sb="2" eb="4">
      <t>チョウキ</t>
    </rPh>
    <rPh sb="4" eb="6">
      <t>テキゴウ</t>
    </rPh>
    <rPh sb="6" eb="7">
      <t>リツ</t>
    </rPh>
    <phoneticPr fontId="10"/>
  </si>
  <si>
    <t>評価指標</t>
    <rPh sb="0" eb="2">
      <t>ヒョウカ</t>
    </rPh>
    <rPh sb="2" eb="4">
      <t>シヒョウ</t>
    </rPh>
    <phoneticPr fontId="10"/>
  </si>
  <si>
    <t>減価償却費</t>
    <rPh sb="0" eb="2">
      <t>ゲンカ</t>
    </rPh>
    <rPh sb="2" eb="4">
      <t>ショウキャク</t>
    </rPh>
    <rPh sb="4" eb="5">
      <t>ヒ</t>
    </rPh>
    <phoneticPr fontId="10"/>
  </si>
  <si>
    <t>1時間平均値が左記の基準値を超過した場合、速やかに本施設の運転を停止する。</t>
    <phoneticPr fontId="10"/>
  </si>
  <si>
    <t>定期バッチ計測データが左記の基準値を超過した場合、本施設の監視を強化し、速やかに改善策を検討して改善策を講じる。改善策を講じた際には、再度計測を行う。</t>
    <phoneticPr fontId="10"/>
  </si>
  <si>
    <t>定期バッチ計測データが左記の基準を超過した場合、速やかに本施設の運転を停止する。</t>
    <phoneticPr fontId="10"/>
  </si>
  <si>
    <t>定期バッチ計測データが左記の基準を超過した場合、直ちに3回以上の追加計測を実施する。初回の計測結果を含めた計4回の計測結果のうち、最大値及び最小値を除く平均値が左記の基準値を超過した場合、速やかに本件施設の運転を停止する。</t>
    <phoneticPr fontId="10"/>
  </si>
  <si>
    <t>瞬間値のピークを極力発生させないように留意する｡
1時間平均値が基準値を超過した場合、本施設の監視を強化し改善策の検討を開始する。</t>
    <phoneticPr fontId="10"/>
  </si>
  <si>
    <t>①/（③+⑤）</t>
    <phoneticPr fontId="10"/>
  </si>
  <si>
    <t>④/⑤</t>
    <phoneticPr fontId="10"/>
  </si>
  <si>
    <t>（⑦+⑧+⑪）/⑨</t>
    <phoneticPr fontId="10"/>
  </si>
  <si>
    <t>⑫</t>
    <phoneticPr fontId="10"/>
  </si>
  <si>
    <t>⑩</t>
    <phoneticPr fontId="10"/>
  </si>
  <si>
    <t>⑤/②</t>
    <phoneticPr fontId="10"/>
  </si>
  <si>
    <t>CF</t>
    <phoneticPr fontId="10"/>
  </si>
  <si>
    <t>⑪</t>
    <phoneticPr fontId="10"/>
  </si>
  <si>
    <t>⑨</t>
    <phoneticPr fontId="10"/>
  </si>
  <si>
    <t>支払利息・割引料</t>
    <rPh sb="0" eb="2">
      <t>シハライ</t>
    </rPh>
    <rPh sb="2" eb="4">
      <t>リソク</t>
    </rPh>
    <rPh sb="5" eb="8">
      <t>ワリビキリョウ</t>
    </rPh>
    <phoneticPr fontId="10"/>
  </si>
  <si>
    <t>⑧</t>
    <phoneticPr fontId="10"/>
  </si>
  <si>
    <t>受取利息・配当金</t>
    <rPh sb="0" eb="2">
      <t>ウケトリ</t>
    </rPh>
    <rPh sb="2" eb="4">
      <t>リソク</t>
    </rPh>
    <rPh sb="5" eb="8">
      <t>ハイトウキン</t>
    </rPh>
    <phoneticPr fontId="10"/>
  </si>
  <si>
    <t>⑦</t>
    <phoneticPr fontId="10"/>
  </si>
  <si>
    <t>営業損益</t>
    <rPh sb="0" eb="2">
      <t>エイギョウ</t>
    </rPh>
    <rPh sb="2" eb="4">
      <t>ソンエキ</t>
    </rPh>
    <phoneticPr fontId="10"/>
  </si>
  <si>
    <t>⑤</t>
    <phoneticPr fontId="10"/>
  </si>
  <si>
    <t>純資産（自己資本）</t>
    <rPh sb="0" eb="3">
      <t>ジュンシサン</t>
    </rPh>
    <rPh sb="4" eb="6">
      <t>ジコ</t>
    </rPh>
    <rPh sb="6" eb="8">
      <t>シホン</t>
    </rPh>
    <phoneticPr fontId="10"/>
  </si>
  <si>
    <t>④</t>
    <phoneticPr fontId="10"/>
  </si>
  <si>
    <t>一年以内償還社債</t>
    <phoneticPr fontId="105"/>
  </si>
  <si>
    <t>社債</t>
    <phoneticPr fontId="105"/>
  </si>
  <si>
    <t>長期借入金</t>
    <phoneticPr fontId="105"/>
  </si>
  <si>
    <t>短期借入金</t>
    <phoneticPr fontId="105"/>
  </si>
  <si>
    <t>③</t>
    <phoneticPr fontId="10"/>
  </si>
  <si>
    <t>②</t>
    <phoneticPr fontId="10"/>
  </si>
  <si>
    <t>①</t>
    <phoneticPr fontId="10"/>
  </si>
  <si>
    <t>構成員の業務遂行能力</t>
    <phoneticPr fontId="10"/>
  </si>
  <si>
    <t>様式第15号-1</t>
    <phoneticPr fontId="10"/>
  </si>
  <si>
    <t>注5：急速充電設備は見込まないものとすること。</t>
    <rPh sb="0" eb="1">
      <t>チュウ</t>
    </rPh>
    <rPh sb="3" eb="5">
      <t>キュウソク</t>
    </rPh>
    <rPh sb="5" eb="7">
      <t>ジュウデン</t>
    </rPh>
    <rPh sb="7" eb="9">
      <t>セツビ</t>
    </rPh>
    <rPh sb="10" eb="12">
      <t>ミコ</t>
    </rPh>
    <phoneticPr fontId="10"/>
  </si>
  <si>
    <r>
      <t>事業キャッシュフロー</t>
    </r>
    <r>
      <rPr>
        <vertAlign val="superscript"/>
        <sz val="11"/>
        <color theme="1"/>
        <rFont val="ＭＳ Ｐ明朝"/>
        <family val="1"/>
        <charset val="128"/>
      </rPr>
      <t>※1</t>
    </r>
    <rPh sb="0" eb="2">
      <t>ジギョウ</t>
    </rPh>
    <phoneticPr fontId="10"/>
  </si>
  <si>
    <t>※2　構成員毎に本様式に記入し、全ての構成員について提出すること。</t>
    <rPh sb="3" eb="5">
      <t>コウセイ</t>
    </rPh>
    <rPh sb="5" eb="6">
      <t>イン</t>
    </rPh>
    <rPh sb="6" eb="7">
      <t>ゴト</t>
    </rPh>
    <rPh sb="8" eb="11">
      <t>ホンヨウシキ</t>
    </rPh>
    <rPh sb="12" eb="14">
      <t>キニュウ</t>
    </rPh>
    <rPh sb="16" eb="17">
      <t>スベ</t>
    </rPh>
    <rPh sb="19" eb="21">
      <t>コウセイ</t>
    </rPh>
    <rPh sb="21" eb="22">
      <t>イン</t>
    </rPh>
    <rPh sb="26" eb="28">
      <t>テイシュツ</t>
    </rPh>
    <phoneticPr fontId="10"/>
  </si>
  <si>
    <t>※3　各構成員の貸借対照表、損益計算書及びキャッシュフロー計算書の写しを添付すること（直近3期分）。</t>
    <rPh sb="3" eb="6">
      <t>カクコウセイ</t>
    </rPh>
    <rPh sb="6" eb="7">
      <t>イン</t>
    </rPh>
    <rPh sb="8" eb="10">
      <t>タイシャク</t>
    </rPh>
    <rPh sb="10" eb="13">
      <t>タイショウヒョウ</t>
    </rPh>
    <rPh sb="14" eb="16">
      <t>ソンエキ</t>
    </rPh>
    <rPh sb="16" eb="19">
      <t>ケイサンショ</t>
    </rPh>
    <rPh sb="19" eb="20">
      <t>オヨ</t>
    </rPh>
    <rPh sb="29" eb="32">
      <t>ケイサンショ</t>
    </rPh>
    <rPh sb="33" eb="34">
      <t>ウツ</t>
    </rPh>
    <rPh sb="36" eb="38">
      <t>テンプ</t>
    </rPh>
    <phoneticPr fontId="10"/>
  </si>
  <si>
    <t>※1　事業キャッシュフロー：企業の事業活動による期中の純現金収支</t>
    <rPh sb="3" eb="5">
      <t>ジギョウ</t>
    </rPh>
    <rPh sb="14" eb="16">
      <t>キギョウ</t>
    </rPh>
    <rPh sb="17" eb="19">
      <t>ジギョウ</t>
    </rPh>
    <rPh sb="19" eb="21">
      <t>カツドウ</t>
    </rPh>
    <rPh sb="24" eb="26">
      <t>キチュウ</t>
    </rPh>
    <rPh sb="27" eb="28">
      <t>ジュン</t>
    </rPh>
    <rPh sb="28" eb="30">
      <t>ゲンキン</t>
    </rPh>
    <rPh sb="30" eb="32">
      <t>シュウシ</t>
    </rPh>
    <phoneticPr fontId="10"/>
  </si>
  <si>
    <t>当該期に流入する現金（キャッシュインフロー）から流出する現金（キャッシュアウトフロー）を差し引いた金額。</t>
    <rPh sb="0" eb="2">
      <t>トウガイ</t>
    </rPh>
    <rPh sb="2" eb="3">
      <t>キ</t>
    </rPh>
    <rPh sb="4" eb="6">
      <t>リュウニュウ</t>
    </rPh>
    <rPh sb="8" eb="10">
      <t>ゲンキン</t>
    </rPh>
    <rPh sb="24" eb="26">
      <t>リュウシュツ</t>
    </rPh>
    <rPh sb="28" eb="30">
      <t>ゲンキン</t>
    </rPh>
    <rPh sb="44" eb="45">
      <t>サ</t>
    </rPh>
    <rPh sb="46" eb="47">
      <t>ヒ</t>
    </rPh>
    <rPh sb="49" eb="51">
      <t>キンガク</t>
    </rPh>
    <phoneticPr fontId="10"/>
  </si>
  <si>
    <t>様式第21号-1～3</t>
    <rPh sb="0" eb="2">
      <t>ヨウシキ</t>
    </rPh>
    <rPh sb="2" eb="3">
      <t>ダイ</t>
    </rPh>
    <rPh sb="5" eb="6">
      <t>ゴウ</t>
    </rPh>
    <phoneticPr fontId="12"/>
  </si>
  <si>
    <t>要求水準に対する設計仕様書(「様式集(2).xlsx」)を参照</t>
    <rPh sb="0" eb="2">
      <t>ヨウキュウ</t>
    </rPh>
    <rPh sb="2" eb="4">
      <t>スイジュン</t>
    </rPh>
    <rPh sb="5" eb="6">
      <t>タイ</t>
    </rPh>
    <rPh sb="8" eb="10">
      <t>セッケイ</t>
    </rPh>
    <rPh sb="10" eb="12">
      <t>シヨウ</t>
    </rPh>
    <rPh sb="12" eb="13">
      <t>ショ</t>
    </rPh>
    <rPh sb="15" eb="17">
      <t>ヨウシキ</t>
    </rPh>
    <rPh sb="17" eb="18">
      <t>シュウ</t>
    </rPh>
    <rPh sb="29" eb="31">
      <t>サンショウ</t>
    </rPh>
    <phoneticPr fontId="12"/>
  </si>
  <si>
    <t>設計･建設期間
(事業契約締結
～2026年度)</t>
    <rPh sb="0" eb="2">
      <t>セッケイ</t>
    </rPh>
    <rPh sb="3" eb="5">
      <t>ケンセツ</t>
    </rPh>
    <rPh sb="5" eb="7">
      <t>キカン</t>
    </rPh>
    <rPh sb="9" eb="11">
      <t>ジギョウ</t>
    </rPh>
    <rPh sb="11" eb="13">
      <t>ケイヤク</t>
    </rPh>
    <rPh sb="13" eb="15">
      <t>テイケツ</t>
    </rPh>
    <rPh sb="21" eb="22">
      <t>ネン</t>
    </rPh>
    <rPh sb="22" eb="23">
      <t>ド</t>
    </rPh>
    <phoneticPr fontId="12"/>
  </si>
  <si>
    <t>平成31年1月4日</t>
    <phoneticPr fontId="48"/>
  </si>
  <si>
    <t>環境影響評価関連資料(「様式集（環境影響評価関連 Excel版）.xlsx」)を参照</t>
    <rPh sb="0" eb="2">
      <t>カンキョウ</t>
    </rPh>
    <rPh sb="2" eb="4">
      <t>エイキョウ</t>
    </rPh>
    <rPh sb="4" eb="6">
      <t>ヒョウカ</t>
    </rPh>
    <rPh sb="6" eb="8">
      <t>カンレン</t>
    </rPh>
    <rPh sb="8" eb="10">
      <t>シリョウ</t>
    </rPh>
    <rPh sb="12" eb="14">
      <t>ヨウシキ</t>
    </rPh>
    <rPh sb="14" eb="15">
      <t>シュウ</t>
    </rPh>
    <rPh sb="16" eb="18">
      <t>カンキョウ</t>
    </rPh>
    <rPh sb="18" eb="20">
      <t>エイキョウ</t>
    </rPh>
    <rPh sb="20" eb="22">
      <t>ヒョウカ</t>
    </rPh>
    <rPh sb="22" eb="24">
      <t>カンレン</t>
    </rPh>
    <rPh sb="30" eb="31">
      <t>バン</t>
    </rPh>
    <rPh sb="40" eb="42">
      <t>サンショウ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</si>
</sst>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0;[Red]\-#,##0.0"/>
    <numFmt numFmtId="186" formatCode="#,##0_);[Red]\(#,##0\)"/>
    <numFmt numFmtId="187" formatCode="#,##0.0_);[Red]\(#,##0.0\)"/>
    <numFmt numFmtId="188" formatCode="0_);[Red]\(0\)"/>
    <numFmt numFmtId="189" formatCode="#,##0_ "/>
    <numFmt numFmtId="190" formatCode="&quot;H&quot;#,##0"/>
    <numFmt numFmtId="191" formatCode="#,##0.00000;[Red]\-#,##0.00000"/>
    <numFmt numFmtId="192" formatCode="#,##0.000;[Red]\-#,##0.000"/>
    <numFmt numFmtId="193" formatCode="#,##0;[Red]&quot;▲&quot;* #,##0;\-\-"/>
    <numFmt numFmtId="194" formatCode="[$-411]gggee&quot;年&quot;m&quot;月&quot;d&quot;日 (        )&quot;"/>
    <numFmt numFmtId="195" formatCode="&quot;塔&quot;&quot;屋&quot;\ #\ &quot;階&quot;"/>
    <numFmt numFmtId="196" formatCode="0&quot; m2  x&quot;"/>
    <numFmt numFmtId="197" formatCode="#,##0.0000;[Red]\-#,##0.0000"/>
    <numFmt numFmtId="198" formatCode="[$-411]gggee&quot;年&quot;m&quot;月&quot;d&quot;日 (     )&quot;"/>
    <numFmt numFmtId="199" formatCode="General_)"/>
    <numFmt numFmtId="200" formatCode="#\ &quot;日&quot;&quot;　&quot;&quot;間&quot;"/>
    <numFmt numFmtId="201" formatCode="_(&quot;$&quot;* #,##0.0_);_(&quot;$&quot;* \(#,##0.0\);_(&quot;$&quot;* &quot;-&quot;??_);_(@_)"/>
    <numFmt numFmtId="202" formatCode="\(#,###&quot;/&quot;&quot;坪&quot;\)"/>
    <numFmt numFmtId="203" formatCode="\(##.#&quot;人/月&quot;\)"/>
    <numFmt numFmtId="204" formatCode="[$-411]gggee&quot;年&quot;m&quot;月&quot;d&quot;日&quot;\ h:mm"/>
    <numFmt numFmtId="205" formatCode="#,##0.0\ "/>
    <numFmt numFmtId="206" formatCode="#,##0\ \ "/>
    <numFmt numFmtId="207" formatCode="000"/>
    <numFmt numFmtId="208" formatCode="0.0"/>
    <numFmt numFmtId="209" formatCode="#,##0.0_ "/>
    <numFmt numFmtId="210" formatCode="#,##0.0;[Red]#,##0.0"/>
  </numFmts>
  <fonts count="114">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color indexed="8"/>
      <name val="ＭＳ Ｐゴシック"/>
      <family val="3"/>
      <charset val="128"/>
    </font>
    <font>
      <sz val="20"/>
      <name val="ＭＳ Ｐゴシック"/>
      <family val="3"/>
      <charset val="128"/>
    </font>
    <font>
      <sz val="16"/>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11"/>
      <color indexed="12"/>
      <name val="ＭＳ Ｐゴシック"/>
      <family val="3"/>
      <charset val="128"/>
    </font>
    <font>
      <sz val="8"/>
      <name val="ＭＳ Ｐゴシック"/>
      <family val="3"/>
      <charset val="128"/>
    </font>
    <font>
      <vertAlign val="superscript"/>
      <sz val="10"/>
      <color indexed="8"/>
      <name val="ＭＳ Ｐゴシック"/>
      <family val="3"/>
      <charset val="128"/>
    </font>
    <font>
      <b/>
      <sz val="10"/>
      <color indexed="8"/>
      <name val="ＭＳ Ｐゴシック"/>
      <family val="3"/>
      <charset val="128"/>
    </font>
    <font>
      <b/>
      <sz val="11"/>
      <color indexed="8"/>
      <name val="ＭＳ Ｐゴシック"/>
      <family val="3"/>
      <charset val="128"/>
    </font>
    <font>
      <sz val="26"/>
      <name val="ＭＳ Ｐゴシック"/>
      <family val="3"/>
      <charset val="128"/>
    </font>
    <font>
      <sz val="5"/>
      <name val="ＭＳ Ｐゴシック"/>
      <family val="3"/>
      <charset val="128"/>
    </font>
    <font>
      <sz val="9"/>
      <name val="ＭＳ Ｐゴシック"/>
      <family val="3"/>
      <charset val="128"/>
    </font>
    <font>
      <sz val="7"/>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sz val="10"/>
      <name val="ＭＳ Ｐ明朝"/>
      <family val="1"/>
      <charset val="128"/>
    </font>
    <font>
      <i/>
      <sz val="10"/>
      <name val="ＭＳ Ｐゴシック"/>
      <family val="3"/>
      <charset val="128"/>
    </font>
    <font>
      <sz val="9"/>
      <name val="ＭＳ ゴシック"/>
      <family val="3"/>
      <charset val="128"/>
    </font>
    <font>
      <sz val="10.5"/>
      <name val="ＭＳ 明朝"/>
      <family val="1"/>
      <charset val="128"/>
    </font>
    <font>
      <b/>
      <sz val="10"/>
      <name val="ＭＳ Ｐゴシック"/>
      <family val="3"/>
      <charset val="128"/>
    </font>
    <font>
      <sz val="14"/>
      <name val="ＭＳ ゴシック"/>
      <family val="3"/>
      <charset val="128"/>
    </font>
    <font>
      <sz val="14"/>
      <name val="ＭＳ Ｐ明朝"/>
      <family val="1"/>
      <charset val="128"/>
    </font>
    <font>
      <sz val="10"/>
      <name val="Century"/>
      <family val="1"/>
    </font>
    <font>
      <u/>
      <sz val="11"/>
      <color indexed="12"/>
      <name val="ＭＳ Ｐゴシック"/>
      <family val="3"/>
      <charset val="128"/>
    </font>
    <font>
      <sz val="11"/>
      <name val="ＭＳ Ｐ明朝"/>
      <family val="1"/>
      <charset val="128"/>
    </font>
    <font>
      <sz val="8"/>
      <name val="ＭＳ Ｐ明朝"/>
      <family val="1"/>
      <charset val="128"/>
    </font>
    <font>
      <b/>
      <sz val="14"/>
      <name val="ＭＳ Ｐ明朝"/>
      <family val="1"/>
      <charset val="128"/>
    </font>
    <font>
      <b/>
      <sz val="11"/>
      <name val="ＭＳ Ｐ明朝"/>
      <family val="1"/>
      <charset val="128"/>
    </font>
    <font>
      <i/>
      <sz val="10"/>
      <name val="ＭＳ Ｐ明朝"/>
      <family val="1"/>
      <charset val="128"/>
    </font>
    <font>
      <b/>
      <sz val="10"/>
      <name val="ＭＳ Ｐ明朝"/>
      <family val="1"/>
      <charset val="128"/>
    </font>
    <font>
      <b/>
      <sz val="9"/>
      <name val="ＭＳ Ｐ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ＭＳ Ｐゴシック"/>
      <family val="2"/>
      <scheme val="minor"/>
    </font>
    <font>
      <sz val="6"/>
      <name val="ＭＳ Ｐゴシック"/>
      <family val="3"/>
      <charset val="128"/>
      <scheme val="minor"/>
    </font>
    <font>
      <sz val="9"/>
      <color theme="1"/>
      <name val="ＭＳ Ｐゴシック"/>
      <family val="3"/>
      <charset val="128"/>
    </font>
    <font>
      <sz val="8"/>
      <color theme="1"/>
      <name val="ＭＳ Ｐゴシック"/>
      <family val="3"/>
      <charset val="128"/>
    </font>
    <font>
      <sz val="11"/>
      <color rgb="FFFF0000"/>
      <name val="ＭＳ Ｐゴシック"/>
      <family val="3"/>
      <charset val="128"/>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8"/>
      <name val="ＭＳ 明朝"/>
      <family val="1"/>
      <charset val="128"/>
    </font>
    <font>
      <sz val="24"/>
      <name val="ＭＳ Ｐゴシック"/>
      <family val="3"/>
      <charset val="128"/>
    </font>
    <font>
      <sz val="6"/>
      <name val="ＭＳ Ｐゴシック"/>
      <family val="2"/>
      <charset val="128"/>
    </font>
    <font>
      <sz val="11"/>
      <name val="ＭＳ Ｐゴシック"/>
      <family val="2"/>
      <charset val="128"/>
    </font>
    <font>
      <sz val="12"/>
      <color theme="1"/>
      <name val="ＭＳ Ｐゴシック"/>
      <family val="3"/>
      <charset val="128"/>
    </font>
    <font>
      <sz val="10.5"/>
      <name val="ＭＳ Ｐ明朝"/>
      <family val="1"/>
      <charset val="128"/>
    </font>
    <font>
      <sz val="11"/>
      <color theme="1"/>
      <name val="ＭＳ Ｐ明朝"/>
      <family val="1"/>
      <charset val="128"/>
    </font>
    <font>
      <sz val="9"/>
      <color theme="1"/>
      <name val="ＭＳ Ｐ明朝"/>
      <family val="1"/>
      <charset val="128"/>
    </font>
    <font>
      <sz val="12"/>
      <color theme="1"/>
      <name val="ＭＳ ゴシック"/>
      <family val="3"/>
      <charset val="128"/>
    </font>
    <font>
      <sz val="10"/>
      <color theme="1"/>
      <name val="ＭＳ Ｐ明朝"/>
      <family val="1"/>
      <charset val="128"/>
    </font>
    <font>
      <vertAlign val="superscript"/>
      <sz val="11"/>
      <color theme="1"/>
      <name val="ＭＳ Ｐ明朝"/>
      <family val="1"/>
      <charset val="128"/>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5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5" tint="0.79998168889431442"/>
        <bgColor indexed="64"/>
      </patternFill>
    </fill>
  </fills>
  <borders count="27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right style="medium">
        <color indexed="64"/>
      </right>
      <top style="dashed">
        <color indexed="64"/>
      </top>
      <bottom style="double">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diagonalUp="1">
      <left style="medium">
        <color indexed="64"/>
      </left>
      <right style="thin">
        <color indexed="64"/>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style="medium">
        <color indexed="64"/>
      </left>
      <right style="thin">
        <color indexed="64"/>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diagonalUp="1">
      <left style="medium">
        <color indexed="64"/>
      </left>
      <right style="thin">
        <color indexed="64"/>
      </right>
      <top/>
      <bottom style="dashed">
        <color indexed="64"/>
      </bottom>
      <diagonal style="thin">
        <color indexed="64"/>
      </diagonal>
    </border>
    <border diagonalUp="1">
      <left/>
      <right style="thin">
        <color indexed="64"/>
      </right>
      <top/>
      <bottom style="dashed">
        <color indexed="64"/>
      </bottom>
      <diagonal style="thin">
        <color indexed="64"/>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thin">
        <color indexed="64"/>
      </right>
      <top style="hair">
        <color indexed="64"/>
      </top>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dashed">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ashed">
        <color indexed="64"/>
      </bottom>
      <diagonal style="thin">
        <color indexed="64"/>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hair">
        <color indexed="64"/>
      </right>
      <top/>
      <bottom/>
      <diagonal/>
    </border>
  </borders>
  <cellStyleXfs count="155">
    <xf numFmtId="0" fontId="0" fillId="0" borderId="0"/>
    <xf numFmtId="178" fontId="30" fillId="0" borderId="0" applyFill="0" applyBorder="0" applyAlignment="0"/>
    <xf numFmtId="0" fontId="32" fillId="0" borderId="0">
      <alignment horizontal="left"/>
    </xf>
    <xf numFmtId="38" fontId="33" fillId="2" borderId="0" applyNumberFormat="0" applyBorder="0" applyAlignment="0" applyProtection="0"/>
    <xf numFmtId="0" fontId="34" fillId="0" borderId="1" applyNumberFormat="0" applyAlignment="0" applyProtection="0">
      <alignment horizontal="left" vertical="center"/>
    </xf>
    <xf numFmtId="0" fontId="34" fillId="0" borderId="2">
      <alignment horizontal="left" vertical="center"/>
    </xf>
    <xf numFmtId="10" fontId="33" fillId="3" borderId="3" applyNumberFormat="0" applyBorder="0" applyAlignment="0" applyProtection="0"/>
    <xf numFmtId="179" fontId="20" fillId="0" borderId="0"/>
    <xf numFmtId="10" fontId="35" fillId="0" borderId="0" applyFont="0" applyFill="0" applyBorder="0" applyAlignment="0" applyProtection="0"/>
    <xf numFmtId="4" fontId="32" fillId="0" borderId="0">
      <alignment horizontal="right"/>
    </xf>
    <xf numFmtId="4" fontId="36" fillId="0" borderId="0">
      <alignment horizontal="right"/>
    </xf>
    <xf numFmtId="0" fontId="37" fillId="0" borderId="0"/>
    <xf numFmtId="0" fontId="38" fillId="0" borderId="0">
      <alignment horizontal="left"/>
    </xf>
    <xf numFmtId="0" fontId="39" fillId="0" borderId="0"/>
    <xf numFmtId="0" fontId="40" fillId="0" borderId="0">
      <alignment horizontal="center"/>
    </xf>
    <xf numFmtId="0" fontId="41" fillId="4" borderId="4" applyBorder="0" applyAlignment="0">
      <protection locked="0"/>
    </xf>
    <xf numFmtId="6" fontId="9" fillId="0" borderId="0" applyFont="0" applyFill="0" applyBorder="0" applyAlignment="0" applyProtection="0"/>
    <xf numFmtId="180" fontId="35" fillId="0" borderId="0" applyFont="0" applyFill="0" applyBorder="0" applyAlignment="0" applyProtection="0"/>
    <xf numFmtId="181" fontId="20" fillId="0" borderId="0" applyFont="0" applyFill="0" applyBorder="0" applyAlignment="0" applyProtection="0"/>
    <xf numFmtId="180" fontId="35"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0" fontId="35" fillId="0" borderId="0" applyFont="0" applyFill="0" applyBorder="0" applyAlignment="0" applyProtection="0"/>
    <xf numFmtId="181" fontId="20" fillId="0" borderId="0" applyFont="0" applyFill="0" applyBorder="0" applyAlignment="0" applyProtection="0"/>
    <xf numFmtId="180" fontId="35"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9" fontId="9" fillId="0" borderId="0" applyFont="0" applyFill="0" applyBorder="0" applyAlignment="0" applyProtection="0"/>
    <xf numFmtId="0" fontId="41" fillId="5" borderId="0" applyNumberFormat="0" applyBorder="0" applyAlignment="0">
      <protection locked="0"/>
    </xf>
    <xf numFmtId="43" fontId="35" fillId="0" borderId="0" applyFont="0" applyFill="0" applyBorder="0" applyAlignment="0" applyProtection="0"/>
    <xf numFmtId="41" fontId="35" fillId="0" borderId="0" applyFont="0" applyFill="0" applyBorder="0" applyAlignment="0" applyProtection="0"/>
    <xf numFmtId="38" fontId="9" fillId="0" borderId="0" applyFont="0" applyFill="0" applyBorder="0" applyAlignment="0" applyProtection="0"/>
    <xf numFmtId="38" fontId="15" fillId="0" borderId="0" applyFont="0" applyFill="0" applyBorder="0" applyAlignment="0" applyProtection="0">
      <alignment vertical="center"/>
    </xf>
    <xf numFmtId="38" fontId="42" fillId="0" borderId="0" applyFont="0" applyFill="0" applyBorder="0" applyAlignment="0" applyProtection="0">
      <alignment vertical="center"/>
    </xf>
    <xf numFmtId="0" fontId="43" fillId="0" borderId="0">
      <alignment vertical="top"/>
    </xf>
    <xf numFmtId="0" fontId="44" fillId="0" borderId="0"/>
    <xf numFmtId="0" fontId="41" fillId="4" borderId="5" applyBorder="0" applyAlignment="0">
      <alignment horizontal="centerContinuous" vertical="center" wrapText="1"/>
    </xf>
    <xf numFmtId="182" fontId="20" fillId="0" borderId="0" applyFont="0" applyFill="0" applyBorder="0" applyAlignment="0" applyProtection="0"/>
    <xf numFmtId="183" fontId="20" fillId="0" borderId="0" applyFont="0" applyFill="0" applyBorder="0" applyAlignment="0" applyProtection="0"/>
    <xf numFmtId="0" fontId="41" fillId="6" borderId="0" applyNumberFormat="0" applyBorder="0" applyAlignment="0">
      <protection locked="0"/>
    </xf>
    <xf numFmtId="0" fontId="9" fillId="0" borderId="0">
      <alignment vertical="center"/>
    </xf>
    <xf numFmtId="0" fontId="9" fillId="0" borderId="0">
      <alignment vertical="center"/>
    </xf>
    <xf numFmtId="0" fontId="84"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15" fillId="0" borderId="0">
      <alignment vertical="center"/>
    </xf>
    <xf numFmtId="0" fontId="37" fillId="0" borderId="0"/>
    <xf numFmtId="0" fontId="45" fillId="0" borderId="0">
      <alignment vertical="center"/>
    </xf>
    <xf numFmtId="0" fontId="9" fillId="0" borderId="0"/>
    <xf numFmtId="184" fontId="45" fillId="0" borderId="0"/>
    <xf numFmtId="0" fontId="20" fillId="0" borderId="0"/>
    <xf numFmtId="0" fontId="86" fillId="0" borderId="0"/>
    <xf numFmtId="38" fontId="86"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6" fontId="8" fillId="0" borderId="0" applyFont="0" applyFill="0" applyBorder="0" applyAlignment="0" applyProtection="0">
      <alignment vertical="center"/>
    </xf>
    <xf numFmtId="0" fontId="9" fillId="0" borderId="0"/>
    <xf numFmtId="193" fontId="91" fillId="0" borderId="0" applyFill="0" applyBorder="0" applyProtection="0"/>
    <xf numFmtId="9" fontId="35" fillId="4" borderId="0"/>
    <xf numFmtId="0" fontId="92" fillId="0" borderId="0" applyFont="0" applyFill="0" applyBorder="0" applyAlignment="0" applyProtection="0">
      <alignment horizontal="right"/>
    </xf>
    <xf numFmtId="194" fontId="45" fillId="0" borderId="0" applyFill="0" applyBorder="0" applyAlignment="0"/>
    <xf numFmtId="195" fontId="45" fillId="0" borderId="0" applyFill="0" applyBorder="0" applyAlignment="0"/>
    <xf numFmtId="196" fontId="9" fillId="0" borderId="0" applyFill="0" applyBorder="0" applyAlignment="0"/>
    <xf numFmtId="197" fontId="45" fillId="0" borderId="0" applyFill="0" applyBorder="0" applyAlignment="0"/>
    <xf numFmtId="194" fontId="13" fillId="0" borderId="0" applyFill="0" applyBorder="0" applyAlignment="0"/>
    <xf numFmtId="198" fontId="45" fillId="0" borderId="0" applyFill="0" applyBorder="0" applyAlignment="0"/>
    <xf numFmtId="194" fontId="45" fillId="0" borderId="0" applyFill="0" applyBorder="0" applyAlignment="0"/>
    <xf numFmtId="199" fontId="93" fillId="0" borderId="0"/>
    <xf numFmtId="199" fontId="94" fillId="0" borderId="0"/>
    <xf numFmtId="199" fontId="94" fillId="0" borderId="0"/>
    <xf numFmtId="199" fontId="94" fillId="0" borderId="0"/>
    <xf numFmtId="199" fontId="94" fillId="0" borderId="0"/>
    <xf numFmtId="199" fontId="94" fillId="0" borderId="0"/>
    <xf numFmtId="199" fontId="94" fillId="0" borderId="0"/>
    <xf numFmtId="199" fontId="94" fillId="0" borderId="0"/>
    <xf numFmtId="0" fontId="35" fillId="0" borderId="0" applyFont="0" applyFill="0" applyBorder="0" applyAlignment="0" applyProtection="0"/>
    <xf numFmtId="194" fontId="13" fillId="0" borderId="0" applyFont="0" applyFill="0" applyBorder="0" applyAlignment="0" applyProtection="0"/>
    <xf numFmtId="200" fontId="45" fillId="0" borderId="0" applyFont="0" applyFill="0" applyBorder="0" applyAlignment="0" applyProtection="0"/>
    <xf numFmtId="0" fontId="35" fillId="0" borderId="0" applyFont="0" applyFill="0" applyBorder="0" applyAlignment="0" applyProtection="0"/>
    <xf numFmtId="194" fontId="45" fillId="0" borderId="0" applyFont="0" applyFill="0" applyBorder="0" applyAlignment="0" applyProtection="0"/>
    <xf numFmtId="198" fontId="45" fillId="0" borderId="0" applyFont="0" applyFill="0" applyBorder="0" applyAlignment="0" applyProtection="0"/>
    <xf numFmtId="14" fontId="95" fillId="0" borderId="0" applyFill="0" applyBorder="0" applyAlignment="0"/>
    <xf numFmtId="194" fontId="13" fillId="0" borderId="0" applyFill="0" applyBorder="0" applyAlignment="0"/>
    <xf numFmtId="194" fontId="45" fillId="0" borderId="0" applyFill="0" applyBorder="0" applyAlignment="0"/>
    <xf numFmtId="194" fontId="13" fillId="0" borderId="0" applyFill="0" applyBorder="0" applyAlignment="0"/>
    <xf numFmtId="198" fontId="45" fillId="0" borderId="0" applyFill="0" applyBorder="0" applyAlignment="0"/>
    <xf numFmtId="194" fontId="45" fillId="0" borderId="0" applyFill="0" applyBorder="0" applyAlignment="0"/>
    <xf numFmtId="0" fontId="96" fillId="0" borderId="0" applyNumberFormat="0" applyFill="0" applyBorder="0" applyAlignment="0" applyProtection="0"/>
    <xf numFmtId="201" fontId="97" fillId="0" borderId="0" applyNumberFormat="0" applyFill="0" applyBorder="0" applyProtection="0">
      <alignment horizontal="right"/>
    </xf>
    <xf numFmtId="0" fontId="98" fillId="0" borderId="0" applyNumberFormat="0" applyFill="0" applyBorder="0" applyAlignment="0" applyProtection="0">
      <alignment vertical="top"/>
      <protection locked="0"/>
    </xf>
    <xf numFmtId="194" fontId="13" fillId="0" borderId="0" applyFill="0" applyBorder="0" applyAlignment="0"/>
    <xf numFmtId="194" fontId="45" fillId="0" borderId="0" applyFill="0" applyBorder="0" applyAlignment="0"/>
    <xf numFmtId="194" fontId="13" fillId="0" borderId="0" applyFill="0" applyBorder="0" applyAlignment="0"/>
    <xf numFmtId="198" fontId="45" fillId="0" borderId="0" applyFill="0" applyBorder="0" applyAlignment="0"/>
    <xf numFmtId="194" fontId="45" fillId="0" borderId="0" applyFill="0" applyBorder="0" applyAlignment="0"/>
    <xf numFmtId="0" fontId="35" fillId="0" borderId="0"/>
    <xf numFmtId="0" fontId="35" fillId="2" borderId="0" applyNumberFormat="0" applyFont="0" applyBorder="0" applyAlignment="0"/>
    <xf numFmtId="200" fontId="13" fillId="0" borderId="0" applyFont="0" applyFill="0" applyBorder="0" applyAlignment="0" applyProtection="0"/>
    <xf numFmtId="194" fontId="13" fillId="0" borderId="0" applyFont="0" applyFill="0" applyBorder="0" applyAlignment="0" applyProtection="0"/>
    <xf numFmtId="178" fontId="35" fillId="0" borderId="0" applyFont="0" applyFill="0" applyBorder="0" applyAlignment="0" applyProtection="0"/>
    <xf numFmtId="197" fontId="45" fillId="0" borderId="0" applyFont="0" applyFill="0" applyBorder="0" applyAlignment="0" applyProtection="0"/>
    <xf numFmtId="200" fontId="45" fillId="0" borderId="0" applyFont="0" applyFill="0" applyBorder="0" applyAlignment="0" applyProtection="0"/>
    <xf numFmtId="202" fontId="45" fillId="0" borderId="0" applyFont="0" applyFill="0" applyBorder="0" applyAlignment="0" applyProtection="0"/>
    <xf numFmtId="194" fontId="13" fillId="0" borderId="0" applyFill="0" applyBorder="0" applyAlignment="0"/>
    <xf numFmtId="194" fontId="45" fillId="0" borderId="0" applyFill="0" applyBorder="0" applyAlignment="0"/>
    <xf numFmtId="194" fontId="13" fillId="0" borderId="0" applyFill="0" applyBorder="0" applyAlignment="0"/>
    <xf numFmtId="198" fontId="45" fillId="0" borderId="0" applyFill="0" applyBorder="0" applyAlignment="0"/>
    <xf numFmtId="194" fontId="45" fillId="0" borderId="0" applyFill="0" applyBorder="0" applyAlignment="0"/>
    <xf numFmtId="0" fontId="99" fillId="14" borderId="0" applyNumberFormat="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0" fillId="0" borderId="16">
      <alignment horizontal="center"/>
    </xf>
    <xf numFmtId="3" fontId="31" fillId="0" borderId="0" applyFont="0" applyFill="0" applyBorder="0" applyAlignment="0" applyProtection="0"/>
    <xf numFmtId="0" fontId="31" fillId="15" borderId="0" applyNumberFormat="0" applyFont="0" applyBorder="0" applyAlignment="0" applyProtection="0"/>
    <xf numFmtId="0" fontId="35" fillId="5" borderId="0" applyNumberFormat="0" applyBorder="0" applyProtection="0">
      <alignment vertical="top" wrapText="1"/>
    </xf>
    <xf numFmtId="49" fontId="95" fillId="0" borderId="0" applyFill="0" applyBorder="0" applyAlignment="0"/>
    <xf numFmtId="202" fontId="45" fillId="0" borderId="0" applyFill="0" applyBorder="0" applyAlignment="0"/>
    <xf numFmtId="203" fontId="45" fillId="0" borderId="0" applyFill="0" applyBorder="0" applyAlignment="0"/>
    <xf numFmtId="49" fontId="35" fillId="16" borderId="0" applyFont="0" applyBorder="0" applyAlignment="0" applyProtection="0"/>
    <xf numFmtId="204" fontId="13" fillId="0" borderId="0" applyFont="0" applyFill="0" applyBorder="0" applyAlignment="0" applyProtection="0"/>
    <xf numFmtId="198" fontId="13" fillId="0" borderId="0" applyFont="0" applyFill="0" applyBorder="0" applyAlignment="0" applyProtection="0"/>
    <xf numFmtId="205" fontId="45" fillId="0" borderId="0" applyFont="0" applyFill="0" applyBorder="0" applyAlignment="0" applyProtection="0"/>
    <xf numFmtId="206" fontId="45" fillId="0" borderId="0" applyFont="0" applyFill="0" applyBorder="0" applyAlignment="0" applyProtection="0"/>
    <xf numFmtId="9" fontId="9" fillId="0" borderId="0" applyFont="0" applyFill="0" applyBorder="0" applyAlignment="0" applyProtection="0"/>
    <xf numFmtId="0" fontId="101" fillId="0" borderId="0"/>
    <xf numFmtId="41" fontId="35" fillId="0" borderId="0" applyFont="0" applyFill="0" applyBorder="0" applyAlignment="0" applyProtection="0"/>
    <xf numFmtId="4" fontId="101" fillId="0" borderId="0" applyFont="0" applyFill="0" applyBorder="0" applyAlignment="0" applyProtection="0"/>
    <xf numFmtId="0" fontId="102" fillId="0" borderId="11">
      <alignment vertical="center"/>
    </xf>
    <xf numFmtId="40" fontId="70" fillId="0" borderId="0" applyFont="0" applyFill="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35" fillId="0" borderId="0" applyFont="0" applyFill="0" applyBorder="0" applyAlignment="0" applyProtection="0"/>
    <xf numFmtId="0" fontId="35" fillId="0" borderId="0" applyFont="0" applyFill="0" applyBorder="0" applyAlignment="0" applyProtection="0"/>
    <xf numFmtId="0" fontId="9" fillId="0" borderId="0"/>
    <xf numFmtId="0" fontId="20" fillId="0" borderId="0"/>
    <xf numFmtId="0" fontId="20" fillId="0" borderId="0"/>
    <xf numFmtId="0" fontId="37"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3" fillId="0" borderId="0">
      <alignment vertical="center"/>
    </xf>
    <xf numFmtId="0" fontId="2" fillId="0" borderId="0">
      <alignment vertical="center"/>
    </xf>
  </cellStyleXfs>
  <cellXfs count="1967">
    <xf numFmtId="0" fontId="0" fillId="0" borderId="0" xfId="0"/>
    <xf numFmtId="0" fontId="9" fillId="0" borderId="0" xfId="52" applyAlignment="1">
      <alignment vertical="center"/>
    </xf>
    <xf numFmtId="0" fontId="13" fillId="0" borderId="0" xfId="53" applyFont="1" applyFill="1" applyAlignment="1">
      <alignment vertical="center"/>
    </xf>
    <xf numFmtId="0" fontId="14" fillId="0" borderId="0" xfId="53" applyFont="1" applyAlignment="1">
      <alignment horizontal="left" vertical="center"/>
    </xf>
    <xf numFmtId="0" fontId="15" fillId="0" borderId="0" xfId="54">
      <alignment vertical="center"/>
    </xf>
    <xf numFmtId="0" fontId="16" fillId="0" borderId="0" xfId="52" applyFont="1" applyFill="1" applyBorder="1" applyAlignment="1">
      <alignment vertical="center"/>
    </xf>
    <xf numFmtId="0" fontId="17" fillId="0" borderId="0" xfId="52" applyFont="1" applyAlignment="1">
      <alignment horizontal="center" vertical="center"/>
    </xf>
    <xf numFmtId="0" fontId="9" fillId="0" borderId="6" xfId="52" applyBorder="1" applyAlignment="1">
      <alignment vertical="center"/>
    </xf>
    <xf numFmtId="0" fontId="9" fillId="0" borderId="7" xfId="52" applyBorder="1" applyAlignment="1">
      <alignment vertical="center"/>
    </xf>
    <xf numFmtId="0" fontId="9" fillId="0" borderId="7" xfId="52" applyBorder="1" applyAlignment="1">
      <alignment horizontal="center" vertical="center"/>
    </xf>
    <xf numFmtId="0" fontId="9" fillId="0" borderId="8" xfId="52" applyBorder="1" applyAlignment="1">
      <alignment vertical="center"/>
    </xf>
    <xf numFmtId="0" fontId="18" fillId="0" borderId="0" xfId="52" applyFont="1" applyBorder="1" applyAlignment="1">
      <alignment vertical="center"/>
    </xf>
    <xf numFmtId="0" fontId="9" fillId="0" borderId="0" xfId="52" applyBorder="1" applyAlignment="1">
      <alignment vertical="center"/>
    </xf>
    <xf numFmtId="0" fontId="9" fillId="0" borderId="0" xfId="52" applyBorder="1" applyAlignment="1">
      <alignment horizontal="center" vertical="center"/>
    </xf>
    <xf numFmtId="0" fontId="9" fillId="2" borderId="9" xfId="52" applyFont="1" applyFill="1" applyBorder="1" applyAlignment="1">
      <alignment horizontal="center" vertical="center"/>
    </xf>
    <xf numFmtId="0" fontId="9" fillId="2" borderId="10" xfId="52" applyFont="1" applyFill="1" applyBorder="1" applyAlignment="1">
      <alignment horizontal="center" vertical="center"/>
    </xf>
    <xf numFmtId="0" fontId="9" fillId="2" borderId="9" xfId="52" applyFill="1" applyBorder="1" applyAlignment="1">
      <alignment horizontal="center" vertical="center"/>
    </xf>
    <xf numFmtId="0" fontId="9" fillId="2" borderId="11" xfId="52" applyFill="1" applyBorder="1" applyAlignment="1">
      <alignment horizontal="center" vertical="center"/>
    </xf>
    <xf numFmtId="0" fontId="9" fillId="2" borderId="12" xfId="52" applyFill="1" applyBorder="1" applyAlignment="1">
      <alignment horizontal="center" vertical="center"/>
    </xf>
    <xf numFmtId="0" fontId="9" fillId="2" borderId="11" xfId="52" applyFont="1" applyFill="1" applyBorder="1" applyAlignment="1">
      <alignment horizontal="center" vertical="center"/>
    </xf>
    <xf numFmtId="9" fontId="9" fillId="5" borderId="11" xfId="28" applyFill="1" applyBorder="1" applyAlignment="1">
      <alignment horizontal="center" vertical="center"/>
    </xf>
    <xf numFmtId="38" fontId="9" fillId="0" borderId="11" xfId="32" applyFill="1" applyBorder="1" applyAlignment="1">
      <alignment horizontal="center" vertical="center"/>
    </xf>
    <xf numFmtId="0" fontId="9" fillId="0" borderId="14" xfId="52" applyBorder="1" applyAlignment="1">
      <alignment vertical="center"/>
    </xf>
    <xf numFmtId="38" fontId="9" fillId="5" borderId="3" xfId="32" applyFill="1" applyBorder="1" applyAlignment="1">
      <alignment horizontal="center" vertical="center"/>
    </xf>
    <xf numFmtId="9" fontId="9" fillId="5" borderId="3" xfId="28" applyFill="1" applyBorder="1" applyAlignment="1">
      <alignment horizontal="center" vertical="center"/>
    </xf>
    <xf numFmtId="0" fontId="0" fillId="0" borderId="0" xfId="52" applyFont="1" applyBorder="1" applyAlignment="1">
      <alignment vertical="center"/>
    </xf>
    <xf numFmtId="38" fontId="9" fillId="5" borderId="3" xfId="32" applyFont="1" applyFill="1" applyBorder="1" applyAlignment="1">
      <alignment vertical="center"/>
    </xf>
    <xf numFmtId="0" fontId="9" fillId="0" borderId="0" xfId="52" applyFill="1" applyBorder="1" applyAlignment="1">
      <alignment vertical="center"/>
    </xf>
    <xf numFmtId="0" fontId="9" fillId="0" borderId="0" xfId="52" applyFont="1" applyFill="1" applyBorder="1" applyAlignment="1">
      <alignment vertical="center"/>
    </xf>
    <xf numFmtId="0" fontId="9" fillId="0" borderId="0" xfId="52" applyFill="1" applyBorder="1" applyAlignment="1">
      <alignment horizontal="left" vertical="top"/>
    </xf>
    <xf numFmtId="0" fontId="9" fillId="5" borderId="3" xfId="52" applyFill="1" applyBorder="1" applyAlignment="1">
      <alignment vertical="center"/>
    </xf>
    <xf numFmtId="38" fontId="9" fillId="0" borderId="3" xfId="32" applyFill="1" applyBorder="1" applyAlignment="1">
      <alignment horizontal="center" vertical="center" wrapText="1"/>
    </xf>
    <xf numFmtId="0" fontId="9" fillId="0" borderId="0" xfId="52" applyFont="1" applyAlignment="1">
      <alignment vertical="center"/>
    </xf>
    <xf numFmtId="38" fontId="9" fillId="0" borderId="3" xfId="32" applyFont="1" applyFill="1" applyBorder="1" applyAlignment="1">
      <alignment horizontal="center" vertical="center" wrapText="1"/>
    </xf>
    <xf numFmtId="177" fontId="9" fillId="0" borderId="0" xfId="32" applyNumberFormat="1" applyFill="1" applyBorder="1" applyAlignment="1">
      <alignment vertical="center" wrapText="1"/>
    </xf>
    <xf numFmtId="0" fontId="9" fillId="0" borderId="15" xfId="52" applyBorder="1" applyAlignment="1">
      <alignment vertical="center"/>
    </xf>
    <xf numFmtId="0" fontId="9" fillId="0" borderId="16" xfId="52" applyBorder="1" applyAlignment="1">
      <alignment vertical="center"/>
    </xf>
    <xf numFmtId="0" fontId="9" fillId="0" borderId="16" xfId="52" applyBorder="1" applyAlignment="1">
      <alignment horizontal="center" vertical="center"/>
    </xf>
    <xf numFmtId="0" fontId="0" fillId="0" borderId="0" xfId="52" applyFont="1" applyAlignment="1">
      <alignment vertical="center"/>
    </xf>
    <xf numFmtId="0" fontId="9" fillId="0" borderId="0" xfId="52" applyAlignment="1">
      <alignment vertical="center" wrapText="1"/>
    </xf>
    <xf numFmtId="0" fontId="0" fillId="0" borderId="17" xfId="0" applyBorder="1" applyAlignment="1">
      <alignment vertical="center"/>
    </xf>
    <xf numFmtId="0" fontId="0" fillId="0" borderId="18" xfId="0" applyBorder="1" applyAlignment="1">
      <alignment vertical="center"/>
    </xf>
    <xf numFmtId="38" fontId="15" fillId="0" borderId="18" xfId="32" applyFont="1"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2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15" fillId="0" borderId="0" xfId="32" applyFont="1" applyBorder="1" applyAlignment="1">
      <alignment horizontal="center" vertical="center"/>
    </xf>
    <xf numFmtId="0" fontId="0" fillId="0" borderId="20" xfId="0" applyBorder="1" applyAlignment="1">
      <alignment vertical="center"/>
    </xf>
    <xf numFmtId="38" fontId="9" fillId="0" borderId="0" xfId="52" applyNumberFormat="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9" fillId="0" borderId="0" xfId="50" applyAlignment="1">
      <alignment vertical="center"/>
    </xf>
    <xf numFmtId="0" fontId="26" fillId="0" borderId="0" xfId="52" applyFont="1" applyFill="1" applyBorder="1" applyAlignment="1">
      <alignment horizontal="centerContinuous" vertical="center"/>
    </xf>
    <xf numFmtId="0" fontId="22" fillId="0" borderId="0" xfId="50" applyFont="1" applyAlignment="1">
      <alignment vertical="center"/>
    </xf>
    <xf numFmtId="0" fontId="0" fillId="0" borderId="17" xfId="50" applyFont="1" applyBorder="1" applyAlignment="1">
      <alignment vertical="center"/>
    </xf>
    <xf numFmtId="0" fontId="9" fillId="0" borderId="18" xfId="50" applyFont="1" applyBorder="1" applyAlignment="1">
      <alignment vertical="center"/>
    </xf>
    <xf numFmtId="0" fontId="9" fillId="0" borderId="10" xfId="50" applyFont="1" applyBorder="1" applyAlignment="1">
      <alignment vertical="center"/>
    </xf>
    <xf numFmtId="0" fontId="9" fillId="0" borderId="17" xfId="50" applyFont="1" applyFill="1" applyBorder="1" applyAlignment="1">
      <alignment horizontal="center" vertical="center"/>
    </xf>
    <xf numFmtId="0" fontId="9" fillId="0" borderId="18" xfId="50" applyFont="1" applyFill="1" applyBorder="1" applyAlignment="1">
      <alignment horizontal="center" vertical="center"/>
    </xf>
    <xf numFmtId="0" fontId="9" fillId="0" borderId="0" xfId="50" applyFont="1" applyAlignment="1">
      <alignment vertical="center"/>
    </xf>
    <xf numFmtId="0" fontId="9" fillId="0" borderId="17" xfId="50" applyFont="1" applyBorder="1" applyAlignment="1">
      <alignment vertical="center"/>
    </xf>
    <xf numFmtId="0" fontId="9" fillId="0" borderId="23" xfId="50" applyFont="1" applyBorder="1" applyAlignment="1">
      <alignment vertical="center"/>
    </xf>
    <xf numFmtId="0" fontId="9" fillId="0" borderId="27" xfId="50" applyBorder="1" applyAlignment="1">
      <alignment horizontal="center" vertical="center"/>
    </xf>
    <xf numFmtId="0" fontId="9" fillId="0" borderId="28" xfId="50" applyFont="1" applyBorder="1" applyAlignment="1">
      <alignment horizontal="center" vertical="center"/>
    </xf>
    <xf numFmtId="0" fontId="9" fillId="0" borderId="30" xfId="50" applyBorder="1" applyAlignment="1">
      <alignment vertical="center"/>
    </xf>
    <xf numFmtId="0" fontId="9" fillId="0" borderId="31" xfId="50" applyFont="1" applyBorder="1" applyAlignment="1">
      <alignment vertical="center"/>
    </xf>
    <xf numFmtId="0" fontId="9" fillId="0" borderId="32" xfId="50" applyBorder="1" applyAlignment="1">
      <alignment vertical="center"/>
    </xf>
    <xf numFmtId="0" fontId="9" fillId="0" borderId="22" xfId="50" applyFont="1" applyFill="1" applyBorder="1" applyAlignment="1">
      <alignment vertical="center"/>
    </xf>
    <xf numFmtId="0" fontId="9" fillId="0" borderId="27" xfId="50" applyFont="1" applyBorder="1" applyAlignment="1">
      <alignment vertical="center"/>
    </xf>
    <xf numFmtId="0" fontId="9" fillId="0" borderId="29" xfId="50" applyFont="1" applyBorder="1" applyAlignment="1">
      <alignment horizontal="center" vertical="center"/>
    </xf>
    <xf numFmtId="0" fontId="9" fillId="0" borderId="27" xfId="50" applyFont="1" applyBorder="1" applyAlignment="1">
      <alignment horizontal="center" vertical="center"/>
    </xf>
    <xf numFmtId="0" fontId="9" fillId="0" borderId="36" xfId="50" applyFont="1" applyBorder="1" applyAlignment="1">
      <alignment horizontal="center" vertical="center"/>
    </xf>
    <xf numFmtId="0" fontId="9" fillId="0" borderId="30" xfId="50" applyFont="1" applyBorder="1" applyAlignment="1">
      <alignment vertical="center"/>
    </xf>
    <xf numFmtId="0" fontId="9" fillId="0" borderId="0" xfId="50" applyFont="1" applyBorder="1" applyAlignment="1">
      <alignment vertical="center"/>
    </xf>
    <xf numFmtId="0" fontId="9" fillId="0" borderId="42" xfId="50" applyFont="1" applyBorder="1" applyAlignment="1">
      <alignment vertical="center"/>
    </xf>
    <xf numFmtId="0" fontId="9" fillId="0" borderId="0" xfId="50" applyFill="1" applyAlignment="1">
      <alignment vertical="center"/>
    </xf>
    <xf numFmtId="0" fontId="9" fillId="0" borderId="24" xfId="50" applyFont="1" applyBorder="1" applyAlignment="1">
      <alignment vertical="center"/>
    </xf>
    <xf numFmtId="0" fontId="9" fillId="5" borderId="33" xfId="50" applyFont="1" applyFill="1" applyBorder="1" applyAlignment="1">
      <alignment horizontal="center" vertical="center"/>
    </xf>
    <xf numFmtId="0" fontId="9" fillId="0" borderId="22" xfId="50" applyBorder="1" applyAlignment="1">
      <alignment vertical="center"/>
    </xf>
    <xf numFmtId="0" fontId="9" fillId="0" borderId="19" xfId="50" applyFont="1" applyFill="1" applyBorder="1" applyAlignment="1">
      <alignment horizontal="center" vertical="center"/>
    </xf>
    <xf numFmtId="0" fontId="9" fillId="0" borderId="0" xfId="50" applyFont="1" applyFill="1" applyBorder="1" applyAlignment="1">
      <alignment horizontal="center" vertical="center"/>
    </xf>
    <xf numFmtId="0" fontId="9" fillId="0" borderId="47" xfId="50" applyFont="1" applyFill="1" applyBorder="1" applyAlignment="1">
      <alignment horizontal="center" vertical="center"/>
    </xf>
    <xf numFmtId="0" fontId="22" fillId="0" borderId="33" xfId="50" applyFont="1" applyFill="1" applyBorder="1" applyAlignment="1">
      <alignment horizontal="center" vertical="center"/>
    </xf>
    <xf numFmtId="0" fontId="22" fillId="0" borderId="34" xfId="50" applyFont="1" applyFill="1" applyBorder="1" applyAlignment="1">
      <alignment horizontal="center" vertical="center"/>
    </xf>
    <xf numFmtId="0" fontId="22" fillId="0" borderId="44" xfId="50" applyFont="1" applyFill="1" applyBorder="1" applyAlignment="1">
      <alignment horizontal="center" vertical="center"/>
    </xf>
    <xf numFmtId="0" fontId="22" fillId="0" borderId="34" xfId="50" applyFont="1" applyBorder="1" applyAlignment="1">
      <alignment horizontal="center" vertical="center"/>
    </xf>
    <xf numFmtId="0" fontId="22" fillId="0" borderId="32" xfId="50" applyFont="1" applyBorder="1" applyAlignment="1">
      <alignment horizontal="center" vertical="center"/>
    </xf>
    <xf numFmtId="0" fontId="22" fillId="0" borderId="32" xfId="50" applyFont="1" applyFill="1" applyBorder="1" applyAlignment="1">
      <alignment horizontal="center" vertical="center"/>
    </xf>
    <xf numFmtId="0" fontId="22" fillId="0" borderId="25" xfId="50" applyFont="1" applyFill="1" applyBorder="1" applyAlignment="1">
      <alignment horizontal="center" vertical="center"/>
    </xf>
    <xf numFmtId="0" fontId="22" fillId="0" borderId="24" xfId="50" applyFont="1" applyFill="1" applyBorder="1" applyAlignment="1">
      <alignment horizontal="center" vertical="center"/>
    </xf>
    <xf numFmtId="0" fontId="22" fillId="0" borderId="46" xfId="50" applyFont="1" applyFill="1" applyBorder="1" applyAlignment="1">
      <alignment horizontal="center" vertical="center"/>
    </xf>
    <xf numFmtId="0" fontId="22" fillId="0" borderId="26" xfId="50" applyFont="1" applyFill="1" applyBorder="1" applyAlignment="1">
      <alignment horizontal="center" vertical="center"/>
    </xf>
    <xf numFmtId="0" fontId="9" fillId="0" borderId="0" xfId="50" applyFill="1" applyBorder="1" applyAlignment="1">
      <alignment vertical="center"/>
    </xf>
    <xf numFmtId="38" fontId="9" fillId="0" borderId="0" xfId="32" applyFill="1" applyBorder="1" applyAlignment="1">
      <alignment horizontal="center" vertical="center"/>
    </xf>
    <xf numFmtId="38" fontId="9" fillId="0" borderId="0" xfId="32" applyFill="1" applyBorder="1" applyAlignment="1">
      <alignment vertical="center"/>
    </xf>
    <xf numFmtId="0" fontId="9" fillId="0" borderId="0" xfId="50" applyFont="1" applyFill="1" applyAlignment="1">
      <alignment vertical="center"/>
    </xf>
    <xf numFmtId="0" fontId="9" fillId="0" borderId="22" xfId="50" applyFill="1" applyBorder="1" applyAlignment="1">
      <alignment horizontal="center" vertical="center"/>
    </xf>
    <xf numFmtId="0" fontId="9" fillId="0" borderId="19" xfId="50" applyFont="1" applyBorder="1" applyAlignment="1">
      <alignment horizontal="center" vertical="center"/>
    </xf>
    <xf numFmtId="0" fontId="9" fillId="0" borderId="0" xfId="50" applyFont="1" applyBorder="1" applyAlignment="1">
      <alignment horizontal="center" vertical="center"/>
    </xf>
    <xf numFmtId="0" fontId="9" fillId="0" borderId="47" xfId="50" applyFont="1" applyBorder="1" applyAlignment="1">
      <alignment horizontal="center" vertical="center"/>
    </xf>
    <xf numFmtId="0" fontId="16" fillId="0" borderId="0" xfId="52" applyFont="1" applyFill="1" applyBorder="1" applyAlignment="1">
      <alignment horizontal="center" vertical="center"/>
    </xf>
    <xf numFmtId="0" fontId="18" fillId="0" borderId="0" xfId="50" applyFont="1" applyAlignment="1">
      <alignment vertical="center"/>
    </xf>
    <xf numFmtId="0" fontId="18" fillId="0" borderId="0" xfId="52" applyNumberFormat="1" applyFont="1" applyAlignment="1">
      <alignment vertical="center"/>
    </xf>
    <xf numFmtId="0" fontId="9" fillId="0" borderId="0" xfId="52" applyNumberFormat="1" applyFont="1" applyAlignment="1">
      <alignment vertical="center"/>
    </xf>
    <xf numFmtId="0" fontId="29" fillId="0" borderId="3" xfId="50" applyFont="1" applyBorder="1" applyAlignment="1">
      <alignment vertical="center"/>
    </xf>
    <xf numFmtId="0" fontId="9" fillId="0" borderId="0" xfId="52" applyFont="1" applyBorder="1" applyAlignment="1">
      <alignment horizontal="center" vertical="center"/>
    </xf>
    <xf numFmtId="0" fontId="20" fillId="0" borderId="0" xfId="45" applyFont="1">
      <alignment vertical="center"/>
    </xf>
    <xf numFmtId="0" fontId="18" fillId="0" borderId="0" xfId="45" applyFont="1" applyBorder="1" applyAlignment="1">
      <alignment horizontal="centerContinuous" vertical="center"/>
    </xf>
    <xf numFmtId="0" fontId="41" fillId="0" borderId="0" xfId="56" applyFont="1" applyAlignment="1">
      <alignment horizontal="center" vertical="center"/>
    </xf>
    <xf numFmtId="0" fontId="41" fillId="0" borderId="0" xfId="56" applyFont="1">
      <alignment vertical="center"/>
    </xf>
    <xf numFmtId="0" fontId="46" fillId="0" borderId="0" xfId="56" applyFont="1" applyAlignment="1">
      <alignment horizontal="center" vertical="center"/>
    </xf>
    <xf numFmtId="49" fontId="49" fillId="0" borderId="0" xfId="56" applyNumberFormat="1" applyFont="1" applyAlignment="1">
      <alignment horizontal="center" vertical="center"/>
    </xf>
    <xf numFmtId="0" fontId="49" fillId="0" borderId="0" xfId="56" applyFont="1" applyAlignment="1">
      <alignment horizontal="center" vertical="center"/>
    </xf>
    <xf numFmtId="0" fontId="41" fillId="0" borderId="0" xfId="56" applyFont="1" applyFill="1">
      <alignment vertical="center"/>
    </xf>
    <xf numFmtId="0" fontId="20" fillId="0" borderId="0" xfId="43" applyFont="1">
      <alignment vertical="center"/>
    </xf>
    <xf numFmtId="0" fontId="42" fillId="0" borderId="0" xfId="43" applyFont="1">
      <alignment vertical="center"/>
    </xf>
    <xf numFmtId="0" fontId="50" fillId="0" borderId="0" xfId="43" applyFont="1">
      <alignment vertical="center"/>
    </xf>
    <xf numFmtId="0" fontId="42" fillId="0" borderId="54" xfId="43" applyFont="1" applyBorder="1">
      <alignment vertical="center"/>
    </xf>
    <xf numFmtId="0" fontId="42" fillId="0" borderId="55" xfId="43" applyFont="1" applyBorder="1">
      <alignment vertical="center"/>
    </xf>
    <xf numFmtId="0" fontId="42" fillId="0" borderId="55" xfId="43" applyFont="1" applyBorder="1" applyAlignment="1">
      <alignment horizontal="center" vertical="center"/>
    </xf>
    <xf numFmtId="0" fontId="42" fillId="0" borderId="37" xfId="43" applyFont="1" applyBorder="1" applyAlignment="1">
      <alignment horizontal="center" vertical="center"/>
    </xf>
    <xf numFmtId="0" fontId="42" fillId="0" borderId="56" xfId="43" applyFont="1" applyBorder="1">
      <alignment vertical="center"/>
    </xf>
    <xf numFmtId="0" fontId="42" fillId="0" borderId="57" xfId="43" applyFont="1" applyBorder="1">
      <alignment vertical="center"/>
    </xf>
    <xf numFmtId="0" fontId="42" fillId="0" borderId="57" xfId="43" applyFont="1" applyBorder="1" applyAlignment="1">
      <alignment horizontal="center" vertical="center"/>
    </xf>
    <xf numFmtId="0" fontId="42" fillId="0" borderId="43" xfId="43" applyFont="1" applyBorder="1" applyAlignment="1">
      <alignment horizontal="center" vertical="center"/>
    </xf>
    <xf numFmtId="0" fontId="42" fillId="0" borderId="56" xfId="43" applyFont="1" applyFill="1" applyBorder="1">
      <alignment vertical="center"/>
    </xf>
    <xf numFmtId="0" fontId="42" fillId="0" borderId="57" xfId="43" applyFont="1" applyFill="1" applyBorder="1">
      <alignment vertical="center"/>
    </xf>
    <xf numFmtId="0" fontId="42" fillId="0" borderId="57" xfId="43" applyFont="1" applyFill="1" applyBorder="1" applyAlignment="1">
      <alignment horizontal="center" vertical="center"/>
    </xf>
    <xf numFmtId="0" fontId="42" fillId="0" borderId="43" xfId="43" applyFont="1" applyFill="1" applyBorder="1" applyAlignment="1">
      <alignment horizontal="center" vertical="center"/>
    </xf>
    <xf numFmtId="0" fontId="45" fillId="8" borderId="0" xfId="0" applyFont="1" applyFill="1" applyAlignment="1">
      <alignment horizontal="left"/>
    </xf>
    <xf numFmtId="0" fontId="45" fillId="8" borderId="0" xfId="0" applyFont="1" applyFill="1" applyAlignment="1">
      <alignment horizontal="left" vertical="center"/>
    </xf>
    <xf numFmtId="49" fontId="45" fillId="8" borderId="0" xfId="0" applyNumberFormat="1" applyFont="1" applyFill="1" applyAlignment="1">
      <alignment horizontal="left" vertical="center"/>
    </xf>
    <xf numFmtId="0" fontId="51" fillId="8" borderId="0" xfId="0" applyFont="1" applyFill="1" applyAlignment="1">
      <alignment vertical="center" wrapText="1"/>
    </xf>
    <xf numFmtId="0" fontId="45" fillId="8" borderId="0" xfId="0" applyFont="1" applyFill="1" applyAlignment="1">
      <alignment horizontal="left" vertical="center" wrapText="1"/>
    </xf>
    <xf numFmtId="0" fontId="52" fillId="8" borderId="0" xfId="0" applyFont="1" applyFill="1" applyAlignment="1">
      <alignment horizontal="center" vertical="center" wrapText="1"/>
    </xf>
    <xf numFmtId="0" fontId="53" fillId="8" borderId="0" xfId="0" applyFont="1" applyFill="1" applyAlignment="1">
      <alignment horizontal="center" vertical="center" wrapText="1"/>
    </xf>
    <xf numFmtId="49" fontId="13" fillId="8" borderId="0" xfId="0" applyNumberFormat="1" applyFont="1" applyFill="1" applyAlignment="1">
      <alignment horizontal="right" vertical="center" wrapText="1"/>
    </xf>
    <xf numFmtId="49" fontId="45" fillId="8" borderId="0" xfId="0" applyNumberFormat="1" applyFont="1" applyFill="1" applyAlignment="1">
      <alignment horizontal="left"/>
    </xf>
    <xf numFmtId="0" fontId="51" fillId="8" borderId="0" xfId="0" applyFont="1" applyFill="1" applyAlignment="1">
      <alignment wrapText="1"/>
    </xf>
    <xf numFmtId="0" fontId="45" fillId="8" borderId="0" xfId="0" applyFont="1" applyFill="1" applyAlignment="1">
      <alignment horizontal="left" wrapText="1"/>
    </xf>
    <xf numFmtId="0" fontId="13" fillId="8" borderId="0" xfId="0" applyFont="1" applyFill="1" applyAlignment="1">
      <alignment horizontal="center" vertical="center"/>
    </xf>
    <xf numFmtId="49" fontId="13" fillId="8" borderId="0" xfId="0" applyNumberFormat="1" applyFont="1" applyFill="1" applyAlignment="1">
      <alignment horizontal="left" vertical="center"/>
    </xf>
    <xf numFmtId="0" fontId="53" fillId="0" borderId="58" xfId="0" applyFont="1" applyFill="1" applyBorder="1" applyAlignment="1">
      <alignment horizontal="center" vertical="center" wrapText="1"/>
    </xf>
    <xf numFmtId="49" fontId="53" fillId="0" borderId="59" xfId="0" applyNumberFormat="1" applyFont="1" applyFill="1" applyBorder="1" applyAlignment="1">
      <alignment horizontal="center" vertical="center" wrapText="1"/>
    </xf>
    <xf numFmtId="0" fontId="53" fillId="0" borderId="60" xfId="0" applyFont="1" applyFill="1" applyBorder="1" applyAlignment="1">
      <alignment horizontal="center" vertical="center" wrapText="1"/>
    </xf>
    <xf numFmtId="0" fontId="55" fillId="8" borderId="0" xfId="0" applyFont="1" applyFill="1"/>
    <xf numFmtId="0" fontId="56" fillId="8" borderId="61" xfId="0" applyFont="1" applyFill="1" applyBorder="1" applyAlignment="1">
      <alignment horizontal="center" vertical="center" wrapText="1"/>
    </xf>
    <xf numFmtId="49" fontId="56" fillId="8" borderId="11" xfId="0" applyNumberFormat="1" applyFont="1" applyFill="1" applyBorder="1" applyAlignment="1">
      <alignment horizontal="center" vertical="center" wrapText="1"/>
    </xf>
    <xf numFmtId="0" fontId="56" fillId="8" borderId="62" xfId="0" applyFont="1" applyFill="1" applyBorder="1" applyAlignment="1">
      <alignment vertical="center" wrapText="1"/>
    </xf>
    <xf numFmtId="0" fontId="54" fillId="8" borderId="63" xfId="0" applyFont="1" applyFill="1" applyBorder="1" applyAlignment="1">
      <alignment horizontal="center" vertical="center" wrapText="1"/>
    </xf>
    <xf numFmtId="49" fontId="54" fillId="8" borderId="3" xfId="0" applyNumberFormat="1" applyFont="1" applyFill="1" applyBorder="1" applyAlignment="1">
      <alignment horizontal="center" vertical="center" wrapText="1"/>
    </xf>
    <xf numFmtId="0" fontId="54" fillId="8" borderId="64" xfId="0" applyFont="1" applyFill="1" applyBorder="1" applyAlignment="1">
      <alignment vertical="center" wrapText="1"/>
    </xf>
    <xf numFmtId="0" fontId="54" fillId="8" borderId="65" xfId="0" applyFont="1" applyFill="1" applyBorder="1" applyAlignment="1">
      <alignment horizontal="center" vertical="center" wrapText="1"/>
    </xf>
    <xf numFmtId="49" fontId="54" fillId="8" borderId="66" xfId="0" applyNumberFormat="1" applyFont="1" applyFill="1" applyBorder="1" applyAlignment="1">
      <alignment horizontal="center" vertical="center" wrapText="1"/>
    </xf>
    <xf numFmtId="0" fontId="54" fillId="8" borderId="67" xfId="0" applyFont="1" applyFill="1" applyBorder="1" applyAlignment="1">
      <alignment vertical="center" wrapText="1"/>
    </xf>
    <xf numFmtId="188" fontId="13" fillId="8" borderId="0" xfId="0" quotePrefix="1" applyNumberFormat="1" applyFont="1" applyFill="1" applyAlignment="1">
      <alignment horizontal="center" vertical="center"/>
    </xf>
    <xf numFmtId="0" fontId="51" fillId="8" borderId="0" xfId="0" applyFont="1" applyFill="1" applyBorder="1" applyAlignment="1">
      <alignment horizontal="center" vertical="top" wrapText="1"/>
    </xf>
    <xf numFmtId="49" fontId="51" fillId="8" borderId="0" xfId="0" applyNumberFormat="1" applyFont="1" applyFill="1" applyBorder="1" applyAlignment="1">
      <alignment horizontal="center" vertical="top"/>
    </xf>
    <xf numFmtId="0" fontId="55" fillId="8" borderId="0" xfId="0" applyFont="1" applyFill="1" applyBorder="1" applyAlignment="1">
      <alignment vertical="top" wrapText="1"/>
    </xf>
    <xf numFmtId="0" fontId="55" fillId="8" borderId="0" xfId="0" applyFont="1" applyFill="1" applyBorder="1" applyAlignment="1">
      <alignment horizontal="center" vertical="top" wrapText="1"/>
    </xf>
    <xf numFmtId="49" fontId="55" fillId="8" borderId="0" xfId="0" applyNumberFormat="1" applyFont="1" applyFill="1" applyBorder="1" applyAlignment="1">
      <alignment horizontal="center" vertical="top"/>
    </xf>
    <xf numFmtId="0" fontId="56" fillId="0" borderId="61" xfId="0"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56" fillId="0" borderId="62" xfId="0" applyFont="1" applyFill="1" applyBorder="1" applyAlignment="1">
      <alignment vertical="center" wrapText="1"/>
    </xf>
    <xf numFmtId="0" fontId="54" fillId="0" borderId="63" xfId="0" applyFont="1" applyFill="1" applyBorder="1" applyAlignment="1">
      <alignment horizontal="center" vertical="center" wrapText="1"/>
    </xf>
    <xf numFmtId="49" fontId="54" fillId="0" borderId="3" xfId="0" applyNumberFormat="1" applyFont="1" applyFill="1" applyBorder="1" applyAlignment="1">
      <alignment horizontal="center" vertical="center" wrapText="1"/>
    </xf>
    <xf numFmtId="0" fontId="54" fillId="0" borderId="3" xfId="0" applyFont="1" applyFill="1" applyBorder="1" applyAlignment="1">
      <alignment vertical="center" wrapText="1"/>
    </xf>
    <xf numFmtId="0" fontId="54" fillId="0" borderId="64" xfId="0" applyFont="1" applyFill="1" applyBorder="1" applyAlignment="1">
      <alignment vertical="center" wrapText="1"/>
    </xf>
    <xf numFmtId="0" fontId="54" fillId="0" borderId="65" xfId="0" applyFont="1" applyFill="1" applyBorder="1" applyAlignment="1">
      <alignment horizontal="center" vertical="center" wrapText="1"/>
    </xf>
    <xf numFmtId="49" fontId="54" fillId="0" borderId="66" xfId="0" applyNumberFormat="1" applyFont="1" applyFill="1" applyBorder="1" applyAlignment="1">
      <alignment horizontal="center" vertical="center" wrapText="1"/>
    </xf>
    <xf numFmtId="0" fontId="54" fillId="0" borderId="67" xfId="0" applyFont="1" applyFill="1" applyBorder="1" applyAlignment="1">
      <alignment vertical="center" wrapText="1"/>
    </xf>
    <xf numFmtId="0" fontId="55" fillId="8" borderId="0" xfId="0" applyFont="1" applyFill="1" applyBorder="1" applyAlignment="1">
      <alignment horizontal="center" vertical="top"/>
    </xf>
    <xf numFmtId="0" fontId="54" fillId="8" borderId="0" xfId="0" applyFont="1" applyFill="1" applyBorder="1" applyAlignment="1">
      <alignment horizontal="center" vertical="center" wrapText="1"/>
    </xf>
    <xf numFmtId="49" fontId="54" fillId="8" borderId="0" xfId="0" applyNumberFormat="1" applyFont="1" applyFill="1" applyBorder="1" applyAlignment="1">
      <alignment horizontal="center" vertical="center" wrapText="1"/>
    </xf>
    <xf numFmtId="0" fontId="54" fillId="8" borderId="0" xfId="0" applyFont="1" applyFill="1" applyBorder="1" applyAlignment="1">
      <alignment vertical="center" wrapText="1"/>
    </xf>
    <xf numFmtId="0" fontId="55" fillId="8" borderId="0" xfId="0" applyFont="1" applyFill="1" applyAlignment="1">
      <alignment horizontal="center" vertical="top"/>
    </xf>
    <xf numFmtId="0" fontId="55" fillId="8" borderId="0" xfId="0" applyFont="1" applyFill="1" applyAlignment="1">
      <alignment horizontal="center"/>
    </xf>
    <xf numFmtId="49" fontId="55" fillId="8" borderId="0" xfId="0" applyNumberFormat="1" applyFont="1" applyFill="1" applyAlignment="1">
      <alignment horizontal="center"/>
    </xf>
    <xf numFmtId="0" fontId="55" fillId="8" borderId="0" xfId="0" applyFont="1" applyFill="1" applyAlignment="1">
      <alignment wrapText="1"/>
    </xf>
    <xf numFmtId="0" fontId="13" fillId="0" borderId="0" xfId="48" applyFont="1" applyFill="1" applyAlignment="1">
      <alignment horizontal="left" vertical="center"/>
    </xf>
    <xf numFmtId="0" fontId="13" fillId="0" borderId="0" xfId="51" applyFont="1" applyFill="1">
      <alignment vertical="center"/>
    </xf>
    <xf numFmtId="0" fontId="13" fillId="0" borderId="0" xfId="51" applyFont="1">
      <alignment vertical="center"/>
    </xf>
    <xf numFmtId="49" fontId="13" fillId="0" borderId="0" xfId="48" applyNumberFormat="1" applyFont="1" applyFill="1" applyAlignment="1">
      <alignment horizontal="left" vertical="center"/>
    </xf>
    <xf numFmtId="0" fontId="57" fillId="0" borderId="0" xfId="48" applyFont="1" applyFill="1" applyAlignment="1">
      <alignment horizontal="center" vertical="center" wrapText="1"/>
    </xf>
    <xf numFmtId="49" fontId="13" fillId="0" borderId="0" xfId="48" applyNumberFormat="1" applyFont="1" applyFill="1" applyAlignment="1">
      <alignment horizontal="right" vertical="center" wrapText="1"/>
    </xf>
    <xf numFmtId="49" fontId="58" fillId="0" borderId="0" xfId="48" applyNumberFormat="1" applyFont="1" applyFill="1" applyAlignment="1">
      <alignment horizontal="left" vertical="center"/>
    </xf>
    <xf numFmtId="0" fontId="58" fillId="0" borderId="0" xfId="51" applyFont="1" applyFill="1">
      <alignment vertical="center"/>
    </xf>
    <xf numFmtId="49" fontId="58" fillId="0" borderId="0" xfId="48" applyNumberFormat="1" applyFont="1" applyFill="1" applyAlignment="1">
      <alignment horizontal="right" vertical="center" wrapText="1"/>
    </xf>
    <xf numFmtId="0" fontId="58" fillId="0" borderId="0" xfId="51" applyFont="1">
      <alignment vertical="center"/>
    </xf>
    <xf numFmtId="0" fontId="13" fillId="0" borderId="0" xfId="48" applyFont="1" applyFill="1" applyAlignment="1">
      <alignment horizontal="left"/>
    </xf>
    <xf numFmtId="49" fontId="13" fillId="0" borderId="0" xfId="48" applyNumberFormat="1" applyFont="1" applyFill="1" applyAlignment="1">
      <alignment horizontal="left"/>
    </xf>
    <xf numFmtId="0" fontId="13" fillId="0" borderId="68" xfId="51" applyFont="1" applyFill="1" applyBorder="1" applyAlignment="1">
      <alignment horizontal="center" vertical="center"/>
    </xf>
    <xf numFmtId="0" fontId="13" fillId="0" borderId="69" xfId="51" applyFont="1" applyFill="1" applyBorder="1" applyAlignment="1">
      <alignment horizontal="center" vertical="center"/>
    </xf>
    <xf numFmtId="0" fontId="13" fillId="0" borderId="70" xfId="51" applyFont="1" applyFill="1" applyBorder="1" applyAlignment="1">
      <alignment horizontal="center" vertical="center"/>
    </xf>
    <xf numFmtId="0" fontId="13" fillId="0" borderId="63" xfId="51" applyFont="1" applyFill="1" applyBorder="1">
      <alignment vertical="center"/>
    </xf>
    <xf numFmtId="0" fontId="13" fillId="0" borderId="3" xfId="51" applyFont="1" applyFill="1" applyBorder="1">
      <alignment vertical="center"/>
    </xf>
    <xf numFmtId="0" fontId="13" fillId="0" borderId="64" xfId="51" applyFont="1" applyFill="1" applyBorder="1">
      <alignment vertical="center"/>
    </xf>
    <xf numFmtId="0" fontId="13" fillId="0" borderId="65" xfId="51" applyFont="1" applyFill="1" applyBorder="1">
      <alignment vertical="center"/>
    </xf>
    <xf numFmtId="0" fontId="13" fillId="0" borderId="66" xfId="51" applyFont="1" applyFill="1" applyBorder="1">
      <alignment vertical="center"/>
    </xf>
    <xf numFmtId="0" fontId="13" fillId="0" borderId="67" xfId="51" applyFont="1" applyFill="1" applyBorder="1">
      <alignment vertical="center"/>
    </xf>
    <xf numFmtId="0" fontId="55" fillId="0" borderId="0" xfId="48" applyFont="1" applyFill="1" applyAlignment="1">
      <alignment horizontal="center" vertical="center"/>
    </xf>
    <xf numFmtId="0" fontId="55" fillId="0" borderId="0" xfId="48" applyFont="1" applyFill="1" applyAlignment="1">
      <alignment horizontal="center" vertical="top"/>
    </xf>
    <xf numFmtId="49" fontId="55" fillId="0" borderId="0" xfId="48" applyNumberFormat="1" applyFont="1" applyFill="1" applyAlignment="1">
      <alignment horizontal="left" vertical="top" wrapText="1"/>
    </xf>
    <xf numFmtId="0" fontId="45" fillId="0" borderId="0" xfId="48" applyFont="1" applyFill="1" applyAlignment="1">
      <alignment vertical="top" wrapText="1"/>
    </xf>
    <xf numFmtId="0" fontId="20" fillId="8" borderId="0" xfId="46" applyFont="1" applyFill="1" applyBorder="1" applyAlignment="1">
      <alignment vertical="center"/>
    </xf>
    <xf numFmtId="0" fontId="14" fillId="8" borderId="0" xfId="0" applyFont="1" applyFill="1" applyAlignment="1">
      <alignment horizontal="left" vertical="center"/>
    </xf>
    <xf numFmtId="0" fontId="45" fillId="8" borderId="0" xfId="0" applyFont="1" applyFill="1" applyBorder="1" applyAlignment="1">
      <alignment horizontal="center" vertical="center"/>
    </xf>
    <xf numFmtId="0" fontId="45" fillId="8" borderId="0" xfId="0" applyFont="1" applyFill="1" applyBorder="1" applyAlignment="1">
      <alignment vertical="center"/>
    </xf>
    <xf numFmtId="0" fontId="59" fillId="8" borderId="0" xfId="0" applyFont="1" applyFill="1" applyAlignment="1">
      <alignment vertical="center"/>
    </xf>
    <xf numFmtId="0" fontId="61" fillId="8" borderId="0" xfId="0" applyFont="1" applyFill="1" applyAlignment="1">
      <alignment horizontal="center" vertical="center"/>
    </xf>
    <xf numFmtId="0" fontId="62" fillId="8" borderId="0" xfId="0" applyFont="1" applyFill="1" applyAlignment="1">
      <alignment horizontal="centerContinuous" vertical="center"/>
    </xf>
    <xf numFmtId="0" fontId="0" fillId="8" borderId="0" xfId="0" applyFill="1" applyAlignment="1">
      <alignment horizontal="center" vertical="center"/>
    </xf>
    <xf numFmtId="0" fontId="63" fillId="8" borderId="0" xfId="0" applyFont="1" applyFill="1"/>
    <xf numFmtId="0" fontId="53" fillId="8" borderId="0" xfId="0" applyFont="1" applyFill="1" applyAlignment="1">
      <alignment horizontal="center" vertical="center"/>
    </xf>
    <xf numFmtId="0" fontId="64" fillId="8" borderId="0" xfId="0" applyFont="1" applyFill="1" applyAlignment="1">
      <alignment horizontal="right" vertical="center"/>
    </xf>
    <xf numFmtId="0" fontId="63" fillId="8" borderId="71" xfId="0" applyFont="1" applyFill="1" applyBorder="1" applyAlignment="1"/>
    <xf numFmtId="0" fontId="19" fillId="8" borderId="0" xfId="0" applyFont="1" applyFill="1" applyBorder="1" applyAlignment="1">
      <alignment horizontal="center" vertical="center"/>
    </xf>
    <xf numFmtId="0" fontId="63" fillId="8" borderId="0" xfId="0" applyFont="1" applyFill="1" applyBorder="1" applyAlignment="1"/>
    <xf numFmtId="0" fontId="63" fillId="8" borderId="0" xfId="0" applyFont="1" applyFill="1" applyBorder="1"/>
    <xf numFmtId="0" fontId="65" fillId="8" borderId="8" xfId="0" applyFont="1" applyFill="1" applyBorder="1" applyAlignment="1">
      <alignment vertical="center"/>
    </xf>
    <xf numFmtId="49" fontId="54" fillId="8" borderId="72" xfId="44" applyNumberFormat="1" applyFont="1" applyFill="1" applyBorder="1" applyAlignment="1">
      <alignment vertical="center"/>
    </xf>
    <xf numFmtId="49" fontId="54" fillId="8" borderId="22" xfId="44" applyNumberFormat="1" applyFont="1" applyFill="1" applyBorder="1">
      <alignment vertical="center"/>
    </xf>
    <xf numFmtId="49" fontId="54" fillId="8" borderId="22" xfId="44" applyNumberFormat="1" applyFont="1" applyFill="1" applyBorder="1" applyAlignment="1">
      <alignment vertical="center" wrapText="1"/>
    </xf>
    <xf numFmtId="0" fontId="65" fillId="8" borderId="12" xfId="0" applyFont="1" applyFill="1" applyBorder="1" applyAlignment="1">
      <alignment horizontal="right" vertical="center"/>
    </xf>
    <xf numFmtId="186" fontId="20" fillId="5" borderId="21" xfId="0" applyNumberFormat="1" applyFont="1" applyFill="1" applyBorder="1" applyAlignment="1" applyProtection="1">
      <alignment vertical="center"/>
      <protection locked="0"/>
    </xf>
    <xf numFmtId="186" fontId="20" fillId="8" borderId="64" xfId="0" applyNumberFormat="1" applyFont="1" applyFill="1" applyBorder="1" applyAlignment="1">
      <alignment vertical="center"/>
    </xf>
    <xf numFmtId="186" fontId="20" fillId="8" borderId="0" xfId="0" applyNumberFormat="1" applyFont="1" applyFill="1" applyBorder="1" applyAlignment="1">
      <alignment vertical="center"/>
    </xf>
    <xf numFmtId="0" fontId="63" fillId="8" borderId="0" xfId="0" applyFont="1" applyFill="1" applyAlignment="1">
      <alignment vertical="center"/>
    </xf>
    <xf numFmtId="0" fontId="63" fillId="8" borderId="0" xfId="0" applyFont="1" applyFill="1" applyBorder="1" applyAlignment="1">
      <alignment vertical="center"/>
    </xf>
    <xf numFmtId="49" fontId="54" fillId="8" borderId="2" xfId="44" applyNumberFormat="1" applyFont="1" applyFill="1" applyBorder="1" applyAlignment="1">
      <alignment vertical="center"/>
    </xf>
    <xf numFmtId="49" fontId="54" fillId="8" borderId="2" xfId="44" applyNumberFormat="1" applyFont="1" applyFill="1" applyBorder="1" applyAlignment="1">
      <alignment vertical="center" wrapText="1"/>
    </xf>
    <xf numFmtId="0" fontId="65" fillId="8" borderId="14" xfId="0" applyFont="1" applyFill="1" applyBorder="1" applyAlignment="1">
      <alignment horizontal="right" vertical="center"/>
    </xf>
    <xf numFmtId="0" fontId="54" fillId="8" borderId="2" xfId="44" applyFont="1" applyFill="1" applyBorder="1" applyAlignment="1">
      <alignment vertical="center"/>
    </xf>
    <xf numFmtId="49" fontId="54" fillId="8" borderId="72" xfId="44" applyNumberFormat="1" applyFont="1" applyFill="1" applyBorder="1" applyAlignment="1">
      <alignment horizontal="distributed" vertical="center" indent="3"/>
    </xf>
    <xf numFmtId="49" fontId="54" fillId="8" borderId="72" xfId="44" applyNumberFormat="1" applyFont="1" applyFill="1" applyBorder="1">
      <alignment vertical="center"/>
    </xf>
    <xf numFmtId="49" fontId="54" fillId="8" borderId="19" xfId="44" applyNumberFormat="1" applyFont="1" applyFill="1" applyBorder="1" applyAlignment="1">
      <alignment horizontal="center" vertical="center"/>
    </xf>
    <xf numFmtId="186" fontId="20" fillId="8" borderId="72" xfId="0" applyNumberFormat="1" applyFont="1" applyFill="1" applyBorder="1" applyAlignment="1" applyProtection="1">
      <alignment vertical="center"/>
      <protection locked="0"/>
    </xf>
    <xf numFmtId="186" fontId="20" fillId="8" borderId="73" xfId="0" applyNumberFormat="1" applyFont="1" applyFill="1" applyBorder="1" applyAlignment="1">
      <alignment vertical="center"/>
    </xf>
    <xf numFmtId="0" fontId="20" fillId="8" borderId="16" xfId="0" applyFont="1" applyFill="1" applyBorder="1" applyAlignment="1">
      <alignment horizontal="right" vertical="center"/>
    </xf>
    <xf numFmtId="186" fontId="20" fillId="8" borderId="3" xfId="0" applyNumberFormat="1" applyFont="1" applyFill="1" applyBorder="1" applyAlignment="1">
      <alignment vertical="center"/>
    </xf>
    <xf numFmtId="186" fontId="20" fillId="8" borderId="74" xfId="0" applyNumberFormat="1" applyFont="1" applyFill="1" applyBorder="1" applyAlignment="1">
      <alignment vertical="center"/>
    </xf>
    <xf numFmtId="0" fontId="66" fillId="8" borderId="75" xfId="0" applyFont="1" applyFill="1" applyBorder="1" applyAlignment="1">
      <alignment horizontal="right" vertical="center"/>
    </xf>
    <xf numFmtId="10" fontId="66" fillId="8" borderId="59" xfId="0" applyNumberFormat="1" applyFont="1" applyFill="1" applyBorder="1" applyAlignment="1">
      <alignment vertical="center"/>
    </xf>
    <xf numFmtId="10" fontId="66" fillId="8" borderId="76" xfId="0" applyNumberFormat="1" applyFont="1" applyFill="1" applyBorder="1" applyAlignment="1">
      <alignment vertical="center"/>
    </xf>
    <xf numFmtId="10" fontId="66" fillId="8" borderId="0" xfId="0" applyNumberFormat="1" applyFont="1" applyFill="1" applyBorder="1" applyAlignment="1">
      <alignment vertical="center"/>
    </xf>
    <xf numFmtId="3" fontId="54" fillId="8" borderId="0" xfId="32" applyNumberFormat="1" applyFont="1" applyFill="1"/>
    <xf numFmtId="3" fontId="55" fillId="8" borderId="0" xfId="32" applyNumberFormat="1" applyFont="1" applyFill="1" applyBorder="1" applyAlignment="1">
      <alignment horizontal="center" vertical="top"/>
    </xf>
    <xf numFmtId="0" fontId="54" fillId="8" borderId="0" xfId="0" applyFont="1" applyFill="1" applyAlignment="1">
      <alignment vertical="center"/>
    </xf>
    <xf numFmtId="3" fontId="67" fillId="8" borderId="0" xfId="32" applyNumberFormat="1" applyFont="1" applyFill="1" applyBorder="1" applyAlignment="1">
      <alignment horizontal="center" vertical="center"/>
    </xf>
    <xf numFmtId="0" fontId="67" fillId="8" borderId="0" xfId="0" applyFont="1" applyFill="1" applyAlignment="1"/>
    <xf numFmtId="0" fontId="0" fillId="8" borderId="0" xfId="0" applyFill="1" applyBorder="1" applyAlignment="1" applyProtection="1">
      <alignment vertical="center" shrinkToFit="1"/>
      <protection locked="0"/>
    </xf>
    <xf numFmtId="0" fontId="54" fillId="8" borderId="0" xfId="0" applyFont="1" applyFill="1"/>
    <xf numFmtId="0" fontId="68" fillId="0" borderId="0" xfId="0" applyFont="1" applyAlignment="1">
      <alignment horizontal="justify"/>
    </xf>
    <xf numFmtId="0" fontId="62" fillId="8" borderId="0" xfId="0" applyFont="1" applyFill="1" applyAlignment="1">
      <alignment horizontal="centerContinuous"/>
    </xf>
    <xf numFmtId="0" fontId="28" fillId="8" borderId="0" xfId="0" applyFont="1" applyFill="1"/>
    <xf numFmtId="0" fontId="19" fillId="0" borderId="77"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79" xfId="0" applyFont="1" applyFill="1" applyBorder="1" applyAlignment="1">
      <alignment horizontal="center" vertical="center"/>
    </xf>
    <xf numFmtId="0" fontId="20" fillId="8" borderId="80" xfId="0" applyFont="1" applyFill="1" applyBorder="1" applyAlignment="1">
      <alignment vertical="center"/>
    </xf>
    <xf numFmtId="0" fontId="20" fillId="8" borderId="10" xfId="0" applyFont="1" applyFill="1" applyBorder="1" applyAlignment="1">
      <alignment horizontal="center" vertical="center"/>
    </xf>
    <xf numFmtId="0" fontId="28" fillId="8" borderId="81" xfId="0" applyFont="1" applyFill="1" applyBorder="1" applyAlignment="1">
      <alignment vertical="center"/>
    </xf>
    <xf numFmtId="186" fontId="20" fillId="5" borderId="82" xfId="0" applyNumberFormat="1" applyFont="1" applyFill="1" applyBorder="1" applyAlignment="1" applyProtection="1">
      <alignment vertical="center"/>
      <protection locked="0"/>
    </xf>
    <xf numFmtId="186" fontId="20" fillId="8" borderId="0" xfId="0" applyNumberFormat="1" applyFont="1" applyFill="1" applyBorder="1" applyAlignment="1" applyProtection="1">
      <alignment vertical="center"/>
      <protection locked="0"/>
    </xf>
    <xf numFmtId="0" fontId="28" fillId="8" borderId="0" xfId="0" applyFont="1" applyFill="1" applyAlignment="1">
      <alignment vertical="center"/>
    </xf>
    <xf numFmtId="0" fontId="20" fillId="8" borderId="20" xfId="0" applyFont="1" applyFill="1" applyBorder="1" applyAlignment="1">
      <alignment horizontal="center" vertical="center"/>
    </xf>
    <xf numFmtId="0" fontId="28" fillId="8" borderId="83" xfId="0" applyFont="1" applyFill="1" applyBorder="1" applyAlignment="1">
      <alignment vertical="center"/>
    </xf>
    <xf numFmtId="186" fontId="20" fillId="5" borderId="84" xfId="0" applyNumberFormat="1" applyFont="1" applyFill="1" applyBorder="1" applyAlignment="1" applyProtection="1">
      <alignment vertical="center"/>
      <protection locked="0"/>
    </xf>
    <xf numFmtId="0" fontId="28" fillId="8" borderId="21" xfId="0" applyFont="1" applyFill="1" applyBorder="1" applyAlignment="1">
      <alignment horizontal="center" vertical="center"/>
    </xf>
    <xf numFmtId="0" fontId="28" fillId="8" borderId="12" xfId="0" applyFont="1" applyFill="1" applyBorder="1" applyAlignment="1">
      <alignment vertical="center"/>
    </xf>
    <xf numFmtId="186" fontId="20" fillId="8" borderId="71" xfId="0" applyNumberFormat="1" applyFont="1" applyFill="1" applyBorder="1" applyAlignment="1">
      <alignment vertical="center"/>
    </xf>
    <xf numFmtId="0" fontId="28" fillId="8" borderId="17" xfId="0" applyFont="1" applyFill="1" applyBorder="1" applyAlignment="1">
      <alignment horizontal="center" vertical="center"/>
    </xf>
    <xf numFmtId="186" fontId="20" fillId="5" borderId="74" xfId="0" applyNumberFormat="1" applyFont="1" applyFill="1" applyBorder="1" applyAlignment="1" applyProtection="1">
      <alignment vertical="center"/>
      <protection locked="0"/>
    </xf>
    <xf numFmtId="0" fontId="66" fillId="8" borderId="63" xfId="0" applyFont="1" applyFill="1" applyBorder="1" applyAlignment="1">
      <alignment vertical="center"/>
    </xf>
    <xf numFmtId="186" fontId="20" fillId="5" borderId="85" xfId="0" applyNumberFormat="1" applyFont="1" applyFill="1" applyBorder="1" applyAlignment="1">
      <alignment vertical="center"/>
    </xf>
    <xf numFmtId="0" fontId="63" fillId="8" borderId="71" xfId="0" applyFont="1" applyFill="1" applyBorder="1"/>
    <xf numFmtId="0" fontId="20" fillId="8" borderId="16" xfId="0" applyFont="1" applyFill="1" applyBorder="1" applyAlignment="1">
      <alignment horizontal="center" vertical="center"/>
    </xf>
    <xf numFmtId="186" fontId="69" fillId="8" borderId="74" xfId="0" applyNumberFormat="1" applyFont="1" applyFill="1" applyBorder="1" applyAlignment="1">
      <alignment vertical="center"/>
    </xf>
    <xf numFmtId="186" fontId="20" fillId="8" borderId="8" xfId="0" applyNumberFormat="1" applyFont="1" applyFill="1" applyBorder="1" applyAlignment="1">
      <alignment horizontal="center" vertical="center"/>
    </xf>
    <xf numFmtId="0" fontId="0" fillId="8" borderId="0" xfId="0" applyFill="1" applyAlignment="1">
      <alignment vertical="top"/>
    </xf>
    <xf numFmtId="0" fontId="28" fillId="8" borderId="0" xfId="0" applyFont="1" applyFill="1" applyAlignment="1">
      <alignment vertical="top"/>
    </xf>
    <xf numFmtId="0" fontId="28" fillId="8" borderId="0" xfId="0" applyFont="1" applyFill="1" applyAlignment="1">
      <alignment vertical="top" wrapText="1"/>
    </xf>
    <xf numFmtId="0" fontId="0" fillId="0" borderId="0" xfId="0" applyAlignment="1">
      <alignment vertical="top"/>
    </xf>
    <xf numFmtId="0" fontId="54" fillId="8" borderId="0" xfId="0" applyFont="1" applyFill="1" applyAlignment="1"/>
    <xf numFmtId="3" fontId="28" fillId="8" borderId="0" xfId="32" applyNumberFormat="1" applyFont="1" applyFill="1"/>
    <xf numFmtId="3" fontId="70" fillId="8" borderId="0" xfId="32" applyNumberFormat="1" applyFont="1" applyFill="1" applyAlignment="1"/>
    <xf numFmtId="3" fontId="20" fillId="8" borderId="0" xfId="32" applyNumberFormat="1" applyFont="1" applyFill="1"/>
    <xf numFmtId="0" fontId="41" fillId="8" borderId="0" xfId="0" applyFont="1" applyFill="1" applyAlignment="1">
      <alignment horizontal="center"/>
    </xf>
    <xf numFmtId="0" fontId="41" fillId="8" borderId="0" xfId="0" applyFont="1" applyFill="1" applyAlignment="1"/>
    <xf numFmtId="3" fontId="20" fillId="8" borderId="0" xfId="32" applyNumberFormat="1" applyFont="1" applyFill="1" applyBorder="1"/>
    <xf numFmtId="3" fontId="20" fillId="8" borderId="16" xfId="32" applyNumberFormat="1" applyFont="1" applyFill="1" applyBorder="1"/>
    <xf numFmtId="0" fontId="64" fillId="8" borderId="16" xfId="0" applyFont="1" applyFill="1" applyBorder="1" applyAlignment="1">
      <alignment horizontal="right" vertical="center"/>
    </xf>
    <xf numFmtId="3" fontId="20" fillId="8" borderId="71" xfId="32" applyNumberFormat="1" applyFont="1" applyFill="1" applyBorder="1" applyAlignment="1">
      <alignment vertical="center"/>
    </xf>
    <xf numFmtId="3" fontId="20" fillId="8" borderId="0" xfId="32" applyNumberFormat="1" applyFont="1" applyFill="1" applyAlignment="1">
      <alignment vertical="center"/>
    </xf>
    <xf numFmtId="3" fontId="20" fillId="8" borderId="0" xfId="32" applyNumberFormat="1" applyFont="1" applyFill="1" applyBorder="1" applyAlignment="1">
      <alignment vertical="center"/>
    </xf>
    <xf numFmtId="0" fontId="20" fillId="8" borderId="86" xfId="0" applyFont="1" applyFill="1" applyBorder="1" applyAlignment="1">
      <alignment horizontal="center" vertical="center"/>
    </xf>
    <xf numFmtId="186" fontId="20" fillId="5" borderId="86" xfId="0" applyNumberFormat="1" applyFont="1" applyFill="1" applyBorder="1" applyAlignment="1" applyProtection="1">
      <alignment horizontal="right" vertical="center"/>
      <protection locked="0"/>
    </xf>
    <xf numFmtId="186" fontId="20" fillId="5" borderId="59" xfId="0" applyNumberFormat="1" applyFont="1" applyFill="1" applyBorder="1" applyAlignment="1" applyProtection="1">
      <alignment horizontal="right" vertical="center"/>
      <protection locked="0"/>
    </xf>
    <xf numFmtId="186" fontId="20" fillId="8" borderId="59" xfId="0" applyNumberFormat="1" applyFont="1" applyFill="1" applyBorder="1" applyAlignment="1" applyProtection="1">
      <alignment horizontal="right" vertical="center"/>
      <protection locked="0"/>
    </xf>
    <xf numFmtId="186" fontId="20" fillId="8" borderId="74" xfId="32" applyNumberFormat="1" applyFont="1" applyFill="1" applyBorder="1" applyAlignment="1">
      <alignment horizontal="right" vertical="center"/>
    </xf>
    <xf numFmtId="0" fontId="20" fillId="8" borderId="80" xfId="0" applyFont="1" applyFill="1" applyBorder="1" applyAlignment="1">
      <alignment horizontal="center" vertical="center"/>
    </xf>
    <xf numFmtId="0" fontId="20" fillId="8" borderId="87" xfId="0" applyFont="1" applyFill="1" applyBorder="1" applyAlignment="1">
      <alignment horizontal="center" vertical="center"/>
    </xf>
    <xf numFmtId="186" fontId="20" fillId="8" borderId="88" xfId="0" applyNumberFormat="1" applyFont="1" applyFill="1" applyBorder="1" applyAlignment="1" applyProtection="1">
      <alignment horizontal="right" vertical="center"/>
      <protection locked="0"/>
    </xf>
    <xf numFmtId="186" fontId="20" fillId="8" borderId="89" xfId="0" applyNumberFormat="1" applyFont="1" applyFill="1" applyBorder="1" applyAlignment="1" applyProtection="1">
      <alignment horizontal="right" vertical="center"/>
      <protection locked="0"/>
    </xf>
    <xf numFmtId="186" fontId="20" fillId="5" borderId="89" xfId="0" applyNumberFormat="1" applyFont="1" applyFill="1" applyBorder="1" applyAlignment="1" applyProtection="1">
      <alignment horizontal="right" vertical="center"/>
      <protection locked="0"/>
    </xf>
    <xf numFmtId="186" fontId="20" fillId="8" borderId="91" xfId="32" applyNumberFormat="1" applyFont="1" applyFill="1" applyBorder="1" applyAlignment="1">
      <alignment horizontal="right" vertical="center"/>
    </xf>
    <xf numFmtId="0" fontId="20" fillId="8" borderId="92" xfId="0" applyFont="1" applyFill="1" applyBorder="1" applyAlignment="1">
      <alignment horizontal="center" vertical="center"/>
    </xf>
    <xf numFmtId="186" fontId="20" fillId="8" borderId="93" xfId="0" applyNumberFormat="1" applyFont="1" applyFill="1" applyBorder="1" applyAlignment="1" applyProtection="1">
      <alignment horizontal="right" vertical="center"/>
      <protection locked="0"/>
    </xf>
    <xf numFmtId="186" fontId="20" fillId="8" borderId="94" xfId="0" applyNumberFormat="1" applyFont="1" applyFill="1" applyBorder="1" applyAlignment="1" applyProtection="1">
      <alignment horizontal="right" vertical="center"/>
      <protection locked="0"/>
    </xf>
    <xf numFmtId="186" fontId="20" fillId="5" borderId="94" xfId="0" applyNumberFormat="1" applyFont="1" applyFill="1" applyBorder="1" applyAlignment="1" applyProtection="1">
      <alignment horizontal="right" vertical="center"/>
      <protection locked="0"/>
    </xf>
    <xf numFmtId="186" fontId="20" fillId="5" borderId="95" xfId="0" applyNumberFormat="1" applyFont="1" applyFill="1" applyBorder="1" applyAlignment="1" applyProtection="1">
      <alignment horizontal="right" vertical="center"/>
      <protection locked="0"/>
    </xf>
    <xf numFmtId="186" fontId="20" fillId="8" borderId="96" xfId="32" applyNumberFormat="1" applyFont="1" applyFill="1" applyBorder="1" applyAlignment="1">
      <alignment horizontal="right" vertical="center"/>
    </xf>
    <xf numFmtId="0" fontId="20" fillId="8" borderId="15" xfId="0" applyFont="1" applyFill="1" applyBorder="1" applyAlignment="1">
      <alignment horizontal="left" vertical="center"/>
    </xf>
    <xf numFmtId="0" fontId="20" fillId="8" borderId="16" xfId="0" applyFont="1" applyFill="1" applyBorder="1" applyAlignment="1">
      <alignment horizontal="left" vertical="center"/>
    </xf>
    <xf numFmtId="186" fontId="69" fillId="8" borderId="15" xfId="0" applyNumberFormat="1" applyFont="1" applyFill="1" applyBorder="1" applyAlignment="1">
      <alignment horizontal="right" vertical="center"/>
    </xf>
    <xf numFmtId="186" fontId="69" fillId="8" borderId="98" xfId="0" applyNumberFormat="1" applyFont="1" applyFill="1" applyBorder="1" applyAlignment="1">
      <alignment horizontal="right" vertical="center"/>
    </xf>
    <xf numFmtId="186" fontId="69" fillId="8" borderId="99" xfId="32" applyNumberFormat="1" applyFont="1" applyFill="1" applyBorder="1" applyAlignment="1">
      <alignment horizontal="right" vertical="center"/>
    </xf>
    <xf numFmtId="0" fontId="20" fillId="8" borderId="86" xfId="0" applyFont="1" applyFill="1" applyBorder="1" applyAlignment="1">
      <alignment horizontal="left" vertical="center"/>
    </xf>
    <xf numFmtId="186" fontId="69" fillId="8" borderId="100" xfId="0" applyNumberFormat="1" applyFont="1" applyFill="1" applyBorder="1" applyAlignment="1">
      <alignment horizontal="right" vertical="center"/>
    </xf>
    <xf numFmtId="3" fontId="20" fillId="8" borderId="0" xfId="32" applyNumberFormat="1" applyFont="1" applyFill="1" applyBorder="1" applyAlignment="1">
      <alignment horizontal="center" vertical="center"/>
    </xf>
    <xf numFmtId="3" fontId="20" fillId="8" borderId="0" xfId="32" applyNumberFormat="1" applyFont="1" applyFill="1" applyBorder="1" applyAlignment="1">
      <alignment horizontal="left" vertical="center"/>
    </xf>
    <xf numFmtId="3" fontId="55" fillId="8" borderId="0" xfId="32" applyNumberFormat="1" applyFont="1" applyFill="1"/>
    <xf numFmtId="176" fontId="20" fillId="8" borderId="48" xfId="0" applyNumberFormat="1" applyFont="1" applyFill="1" applyBorder="1" applyAlignment="1" applyProtection="1">
      <alignment vertical="center" shrinkToFit="1"/>
      <protection locked="0"/>
    </xf>
    <xf numFmtId="176" fontId="20" fillId="8" borderId="97" xfId="0" applyNumberFormat="1" applyFont="1" applyFill="1" applyBorder="1" applyAlignment="1" applyProtection="1">
      <alignment vertical="center" shrinkToFit="1"/>
      <protection locked="0"/>
    </xf>
    <xf numFmtId="0" fontId="45" fillId="0" borderId="0" xfId="55" applyFont="1" applyAlignment="1">
      <alignment vertical="center"/>
    </xf>
    <xf numFmtId="0" fontId="45" fillId="0" borderId="0" xfId="55" applyFont="1" applyAlignment="1">
      <alignment horizontal="center" vertical="center"/>
    </xf>
    <xf numFmtId="0" fontId="45" fillId="0" borderId="19" xfId="55" applyFont="1" applyBorder="1" applyAlignment="1">
      <alignment horizontal="center" vertical="center"/>
    </xf>
    <xf numFmtId="0" fontId="45" fillId="0" borderId="49" xfId="55" applyFont="1" applyBorder="1" applyAlignment="1">
      <alignment horizontal="center" vertical="center"/>
    </xf>
    <xf numFmtId="0" fontId="45" fillId="0" borderId="29" xfId="55" applyFont="1" applyBorder="1" applyAlignment="1">
      <alignment horizontal="center" vertical="center"/>
    </xf>
    <xf numFmtId="0" fontId="45" fillId="0" borderId="19" xfId="55" applyFont="1" applyBorder="1" applyAlignment="1">
      <alignment vertical="center"/>
    </xf>
    <xf numFmtId="0" fontId="45" fillId="0" borderId="51" xfId="55" applyFont="1" applyBorder="1" applyAlignment="1">
      <alignment horizontal="center" vertical="center"/>
    </xf>
    <xf numFmtId="0" fontId="45" fillId="0" borderId="33" xfId="55" applyFont="1" applyBorder="1" applyAlignment="1">
      <alignment horizontal="center" vertical="center"/>
    </xf>
    <xf numFmtId="0" fontId="45" fillId="0" borderId="11" xfId="55" applyFont="1" applyBorder="1" applyAlignment="1">
      <alignment vertical="center"/>
    </xf>
    <xf numFmtId="0" fontId="45" fillId="0" borderId="3" xfId="55" applyFont="1" applyBorder="1" applyAlignment="1">
      <alignment horizontal="center" vertical="center"/>
    </xf>
    <xf numFmtId="0" fontId="45" fillId="0" borderId="2" xfId="55" applyFont="1" applyBorder="1" applyAlignment="1">
      <alignment horizontal="center" vertical="center"/>
    </xf>
    <xf numFmtId="0" fontId="45" fillId="0" borderId="2" xfId="55" applyFont="1" applyBorder="1" applyAlignment="1">
      <alignment vertical="center"/>
    </xf>
    <xf numFmtId="0" fontId="45" fillId="0" borderId="52" xfId="55" applyFont="1" applyBorder="1" applyAlignment="1">
      <alignment horizontal="center" vertical="center"/>
    </xf>
    <xf numFmtId="0" fontId="45" fillId="0" borderId="13" xfId="55" applyFont="1" applyBorder="1" applyAlignment="1">
      <alignment horizontal="center" vertical="center"/>
    </xf>
    <xf numFmtId="0" fontId="9" fillId="0" borderId="0" xfId="0" applyFont="1"/>
    <xf numFmtId="0" fontId="20" fillId="0" borderId="0" xfId="0" applyFont="1" applyAlignment="1">
      <alignment vertical="center"/>
    </xf>
    <xf numFmtId="0" fontId="13" fillId="0" borderId="0" xfId="0" applyFont="1" applyFill="1" applyAlignment="1">
      <alignment horizontal="left" vertical="center"/>
    </xf>
    <xf numFmtId="0" fontId="45" fillId="0" borderId="0" xfId="45" applyFont="1">
      <alignment vertical="center"/>
    </xf>
    <xf numFmtId="0" fontId="54" fillId="0" borderId="0" xfId="0" applyFont="1" applyFill="1" applyAlignment="1">
      <alignment vertical="center"/>
    </xf>
    <xf numFmtId="0" fontId="54" fillId="0" borderId="0" xfId="0" applyFont="1" applyFill="1" applyAlignment="1">
      <alignment horizontal="center" vertical="center"/>
    </xf>
    <xf numFmtId="3" fontId="55" fillId="0" borderId="0" xfId="32" applyNumberFormat="1" applyFont="1" applyFill="1" applyAlignment="1">
      <alignment vertical="center"/>
    </xf>
    <xf numFmtId="3" fontId="45" fillId="0" borderId="0" xfId="32" applyNumberFormat="1" applyFont="1" applyFill="1" applyAlignment="1">
      <alignment horizontal="righ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3" fontId="62" fillId="0" borderId="0" xfId="32" applyNumberFormat="1" applyFont="1" applyFill="1" applyBorder="1" applyAlignment="1">
      <alignment horizontal="center" vertical="center"/>
    </xf>
    <xf numFmtId="0" fontId="62" fillId="0" borderId="0" xfId="0" applyFont="1" applyFill="1" applyBorder="1" applyAlignment="1">
      <alignment horizontal="center" vertical="center"/>
    </xf>
    <xf numFmtId="3" fontId="55" fillId="0" borderId="0" xfId="32" applyNumberFormat="1" applyFont="1" applyFill="1" applyAlignment="1">
      <alignment horizontal="centerContinuous" vertical="center"/>
    </xf>
    <xf numFmtId="3" fontId="62" fillId="0" borderId="0" xfId="32" applyNumberFormat="1" applyFont="1" applyFill="1" applyAlignment="1">
      <alignment horizontal="center" vertical="center"/>
    </xf>
    <xf numFmtId="0" fontId="62" fillId="0" borderId="0" xfId="0" applyFont="1" applyFill="1" applyAlignment="1">
      <alignment horizontal="center" vertical="center"/>
    </xf>
    <xf numFmtId="0" fontId="54" fillId="0" borderId="0" xfId="0" applyFont="1" applyFill="1" applyAlignment="1">
      <alignment horizontal="right" vertical="center"/>
    </xf>
    <xf numFmtId="0" fontId="45" fillId="0" borderId="71"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horizontal="left" vertical="center"/>
    </xf>
    <xf numFmtId="0" fontId="59" fillId="0" borderId="0" xfId="0" applyFont="1" applyFill="1" applyAlignment="1">
      <alignment vertical="center"/>
    </xf>
    <xf numFmtId="0" fontId="45" fillId="0" borderId="0" xfId="0" applyFont="1" applyFill="1" applyAlignment="1">
      <alignment horizontal="left"/>
    </xf>
    <xf numFmtId="0" fontId="14" fillId="0" borderId="0" xfId="0" applyFont="1" applyFill="1" applyAlignment="1">
      <alignment horizontal="left" vertical="center"/>
    </xf>
    <xf numFmtId="0" fontId="9" fillId="0" borderId="0" xfId="0" applyFont="1" applyFill="1" applyAlignment="1">
      <alignment horizontal="left" vertical="center"/>
    </xf>
    <xf numFmtId="49" fontId="45" fillId="0" borderId="0" xfId="0" applyNumberFormat="1" applyFont="1" applyFill="1" applyAlignment="1">
      <alignment horizontal="left"/>
    </xf>
    <xf numFmtId="0" fontId="13" fillId="0" borderId="0" xfId="0" applyFont="1" applyFill="1" applyAlignment="1">
      <alignment vertical="center"/>
    </xf>
    <xf numFmtId="0" fontId="61" fillId="0" borderId="0" xfId="0" applyFont="1" applyFill="1" applyAlignment="1">
      <alignment horizontal="center" vertical="center"/>
    </xf>
    <xf numFmtId="0" fontId="62" fillId="0" borderId="0" xfId="0" applyFont="1" applyFill="1" applyAlignment="1">
      <alignment horizontal="centerContinuous"/>
    </xf>
    <xf numFmtId="0" fontId="19" fillId="0" borderId="0" xfId="0" applyFont="1" applyFill="1" applyAlignment="1">
      <alignment vertical="center"/>
    </xf>
    <xf numFmtId="0" fontId="72" fillId="0" borderId="0" xfId="0" applyFont="1" applyFill="1" applyAlignment="1">
      <alignment vertical="center"/>
    </xf>
    <xf numFmtId="0" fontId="65" fillId="0" borderId="61" xfId="0" applyFont="1" applyFill="1" applyBorder="1" applyAlignment="1">
      <alignment vertical="center"/>
    </xf>
    <xf numFmtId="0" fontId="54" fillId="0" borderId="11" xfId="0" applyFont="1" applyFill="1" applyBorder="1" applyAlignment="1">
      <alignment vertical="center" wrapText="1"/>
    </xf>
    <xf numFmtId="0" fontId="65" fillId="0" borderId="12" xfId="0" applyFont="1" applyFill="1" applyBorder="1" applyAlignment="1">
      <alignment vertical="center"/>
    </xf>
    <xf numFmtId="0" fontId="65" fillId="0" borderId="0" xfId="0" applyFont="1" applyFill="1" applyBorder="1" applyAlignment="1">
      <alignment vertical="center" wrapText="1"/>
    </xf>
    <xf numFmtId="177" fontId="20" fillId="0" borderId="104" xfId="32" applyNumberFormat="1" applyFont="1" applyFill="1" applyBorder="1" applyAlignment="1">
      <alignment horizontal="right" vertical="center"/>
    </xf>
    <xf numFmtId="10" fontId="20" fillId="0" borderId="105" xfId="28" applyNumberFormat="1" applyFont="1" applyFill="1" applyBorder="1" applyAlignment="1">
      <alignment horizontal="right" vertical="center"/>
    </xf>
    <xf numFmtId="0" fontId="72" fillId="0" borderId="71" xfId="0" applyFont="1" applyFill="1" applyBorder="1" applyAlignment="1">
      <alignment vertical="center"/>
    </xf>
    <xf numFmtId="0" fontId="65" fillId="0" borderId="14" xfId="0" applyFont="1" applyFill="1" applyBorder="1" applyAlignment="1">
      <alignment vertical="center"/>
    </xf>
    <xf numFmtId="0" fontId="65" fillId="0" borderId="13" xfId="0" applyFont="1" applyFill="1" applyBorder="1" applyAlignment="1">
      <alignment vertical="center" wrapText="1"/>
    </xf>
    <xf numFmtId="177" fontId="20" fillId="0" borderId="106" xfId="32" applyNumberFormat="1" applyFont="1" applyFill="1" applyBorder="1" applyAlignment="1">
      <alignment horizontal="right" vertical="center"/>
    </xf>
    <xf numFmtId="10" fontId="20" fillId="0" borderId="85" xfId="28" applyNumberFormat="1" applyFont="1" applyFill="1" applyBorder="1" applyAlignment="1">
      <alignment horizontal="right" vertical="center"/>
    </xf>
    <xf numFmtId="0" fontId="65" fillId="0" borderId="107" xfId="0" applyFont="1" applyFill="1" applyBorder="1" applyAlignment="1">
      <alignment vertical="center"/>
    </xf>
    <xf numFmtId="0" fontId="54" fillId="0" borderId="108" xfId="0" applyFont="1" applyFill="1" applyBorder="1" applyAlignment="1">
      <alignment vertical="center" wrapText="1"/>
    </xf>
    <xf numFmtId="177" fontId="20" fillId="0" borderId="109" xfId="32" applyNumberFormat="1" applyFont="1" applyFill="1" applyBorder="1" applyAlignment="1">
      <alignment horizontal="right" vertical="center"/>
    </xf>
    <xf numFmtId="10" fontId="20" fillId="0" borderId="110" xfId="28" applyNumberFormat="1" applyFont="1" applyFill="1" applyBorder="1" applyAlignment="1">
      <alignment horizontal="right" vertical="center"/>
    </xf>
    <xf numFmtId="177" fontId="69" fillId="0" borderId="74" xfId="32" applyNumberFormat="1" applyFont="1" applyFill="1" applyBorder="1" applyAlignment="1">
      <alignment horizontal="right" vertical="center"/>
    </xf>
    <xf numFmtId="10" fontId="69" fillId="0" borderId="76" xfId="32" applyNumberFormat="1" applyFont="1" applyFill="1" applyBorder="1" applyAlignment="1">
      <alignment horizontal="right" vertical="center"/>
    </xf>
    <xf numFmtId="0" fontId="54" fillId="0" borderId="0" xfId="0" applyFont="1" applyFill="1" applyBorder="1" applyAlignment="1">
      <alignment horizontal="center" vertical="center"/>
    </xf>
    <xf numFmtId="177" fontId="54" fillId="0" borderId="0" xfId="32" applyNumberFormat="1" applyFont="1" applyFill="1" applyBorder="1" applyAlignment="1">
      <alignment horizontal="right" vertical="center"/>
    </xf>
    <xf numFmtId="10" fontId="54" fillId="0" borderId="0" xfId="32" applyNumberFormat="1" applyFont="1" applyFill="1" applyBorder="1" applyAlignment="1">
      <alignment horizontal="right" vertical="center"/>
    </xf>
    <xf numFmtId="0" fontId="55" fillId="0" borderId="0" xfId="0" applyFont="1" applyFill="1" applyBorder="1" applyAlignment="1">
      <alignment horizontal="center" vertical="top"/>
    </xf>
    <xf numFmtId="0" fontId="74" fillId="0" borderId="0" xfId="0" applyFont="1" applyFill="1" applyAlignment="1">
      <alignment vertical="center"/>
    </xf>
    <xf numFmtId="0" fontId="74" fillId="0" borderId="0" xfId="0" applyFont="1" applyFill="1" applyAlignment="1">
      <alignment horizontal="center" vertical="center"/>
    </xf>
    <xf numFmtId="189" fontId="78" fillId="0" borderId="113" xfId="0" applyNumberFormat="1" applyFont="1" applyFill="1" applyBorder="1" applyAlignment="1">
      <alignment horizontal="right" vertical="center"/>
    </xf>
    <xf numFmtId="189" fontId="78" fillId="0" borderId="116" xfId="0" applyNumberFormat="1" applyFont="1" applyFill="1" applyBorder="1" applyAlignment="1">
      <alignment horizontal="right" vertical="center"/>
    </xf>
    <xf numFmtId="189" fontId="78" fillId="0" borderId="117" xfId="0" applyNumberFormat="1" applyFont="1" applyFill="1" applyBorder="1" applyAlignment="1">
      <alignment horizontal="right" vertical="center"/>
    </xf>
    <xf numFmtId="0" fontId="74" fillId="8" borderId="0" xfId="0" applyFont="1" applyFill="1" applyBorder="1" applyAlignment="1">
      <alignment horizontal="center" vertical="center"/>
    </xf>
    <xf numFmtId="0" fontId="74" fillId="8" borderId="0" xfId="0" applyFont="1" applyFill="1" applyBorder="1" applyAlignment="1">
      <alignment vertical="center"/>
    </xf>
    <xf numFmtId="3" fontId="76" fillId="8" borderId="0" xfId="32" applyNumberFormat="1" applyFont="1" applyFill="1" applyAlignment="1">
      <alignment horizontal="center" vertical="center"/>
    </xf>
    <xf numFmtId="0" fontId="71" fillId="8" borderId="0" xfId="0" applyFont="1" applyFill="1" applyAlignment="1">
      <alignment horizontal="center" vertical="center"/>
    </xf>
    <xf numFmtId="0" fontId="65" fillId="8" borderId="0" xfId="0" applyFont="1" applyFill="1" applyAlignment="1">
      <alignment horizontal="right" vertical="center"/>
    </xf>
    <xf numFmtId="0" fontId="65" fillId="8" borderId="126" xfId="0" applyFont="1" applyFill="1" applyBorder="1" applyAlignment="1">
      <alignment horizontal="center" vertical="center"/>
    </xf>
    <xf numFmtId="0" fontId="65" fillId="8" borderId="128" xfId="0" applyFont="1" applyFill="1" applyBorder="1" applyAlignment="1">
      <alignment horizontal="left" vertical="center"/>
    </xf>
    <xf numFmtId="186" fontId="20" fillId="8" borderId="127" xfId="0" applyNumberFormat="1" applyFont="1" applyFill="1" applyBorder="1" applyAlignment="1">
      <alignment horizontal="right" vertical="center"/>
    </xf>
    <xf numFmtId="0" fontId="65" fillId="8" borderId="130" xfId="0" applyFont="1" applyFill="1" applyBorder="1" applyAlignment="1">
      <alignment horizontal="center" vertical="center"/>
    </xf>
    <xf numFmtId="0" fontId="65" fillId="8" borderId="132" xfId="0" applyFont="1" applyFill="1" applyBorder="1" applyAlignment="1">
      <alignment horizontal="left" vertical="center"/>
    </xf>
    <xf numFmtId="186" fontId="20" fillId="8" borderId="131" xfId="0" applyNumberFormat="1" applyFont="1" applyFill="1" applyBorder="1" applyAlignment="1">
      <alignment horizontal="right" vertical="center"/>
    </xf>
    <xf numFmtId="0" fontId="65" fillId="8" borderId="22" xfId="0" applyFont="1" applyFill="1" applyBorder="1" applyAlignment="1">
      <alignment horizontal="center" vertical="center"/>
    </xf>
    <xf numFmtId="0" fontId="65" fillId="8" borderId="105" xfId="0" applyFont="1" applyFill="1" applyBorder="1" applyAlignment="1">
      <alignment horizontal="left" vertical="center"/>
    </xf>
    <xf numFmtId="186" fontId="20" fillId="8" borderId="12" xfId="0" applyNumberFormat="1" applyFont="1" applyFill="1" applyBorder="1" applyAlignment="1">
      <alignment horizontal="right" vertical="center"/>
    </xf>
    <xf numFmtId="0" fontId="20" fillId="8" borderId="15" xfId="0" applyFont="1" applyFill="1" applyBorder="1" applyAlignment="1">
      <alignment horizontal="center" vertical="center"/>
    </xf>
    <xf numFmtId="0" fontId="65" fillId="8" borderId="0" xfId="0" applyFont="1" applyFill="1" applyBorder="1" applyAlignment="1">
      <alignment vertical="center"/>
    </xf>
    <xf numFmtId="0" fontId="78" fillId="8" borderId="85" xfId="57" applyFont="1" applyFill="1" applyBorder="1" applyAlignment="1">
      <alignment horizontal="right" vertical="center"/>
    </xf>
    <xf numFmtId="3" fontId="65" fillId="8" borderId="21" xfId="32" applyNumberFormat="1" applyFont="1" applyFill="1" applyBorder="1" applyAlignment="1">
      <alignment vertical="center"/>
    </xf>
    <xf numFmtId="3" fontId="78" fillId="8" borderId="64" xfId="32" applyNumberFormat="1" applyFont="1" applyFill="1" applyBorder="1" applyAlignment="1">
      <alignment vertical="center"/>
    </xf>
    <xf numFmtId="186" fontId="80" fillId="5" borderId="74" xfId="32" applyNumberFormat="1" applyFont="1" applyFill="1" applyBorder="1" applyAlignment="1" applyProtection="1">
      <alignment vertical="center"/>
      <protection locked="0"/>
    </xf>
    <xf numFmtId="3" fontId="78" fillId="8" borderId="85" xfId="32" applyNumberFormat="1" applyFont="1" applyFill="1" applyBorder="1" applyAlignment="1">
      <alignment horizontal="right" vertical="center"/>
    </xf>
    <xf numFmtId="186" fontId="65" fillId="8" borderId="63" xfId="32" applyNumberFormat="1" applyFont="1" applyFill="1" applyBorder="1" applyAlignment="1">
      <alignment horizontal="right" vertical="center"/>
    </xf>
    <xf numFmtId="186" fontId="65" fillId="8" borderId="14" xfId="32" applyNumberFormat="1" applyFont="1" applyFill="1" applyBorder="1" applyAlignment="1">
      <alignment horizontal="right" vertical="center"/>
    </xf>
    <xf numFmtId="3" fontId="65" fillId="8" borderId="97" xfId="32" applyNumberFormat="1" applyFont="1" applyFill="1" applyBorder="1" applyAlignment="1">
      <alignment horizontal="right" vertical="center"/>
    </xf>
    <xf numFmtId="186" fontId="79" fillId="8" borderId="124" xfId="32" applyNumberFormat="1" applyFont="1" applyFill="1" applyBorder="1" applyAlignment="1">
      <alignment horizontal="right" vertical="center"/>
    </xf>
    <xf numFmtId="186" fontId="79" fillId="8" borderId="66" xfId="32" applyNumberFormat="1" applyFont="1" applyFill="1" applyBorder="1" applyAlignment="1">
      <alignment horizontal="right" vertical="center"/>
    </xf>
    <xf numFmtId="0" fontId="65" fillId="8" borderId="120" xfId="0" applyFont="1" applyFill="1" applyBorder="1" applyAlignment="1">
      <alignment horizontal="left" vertical="center"/>
    </xf>
    <xf numFmtId="0" fontId="43" fillId="8" borderId="0" xfId="0" applyFont="1" applyFill="1" applyAlignment="1">
      <alignment horizontal="center" vertical="center"/>
    </xf>
    <xf numFmtId="0" fontId="43" fillId="8" borderId="0" xfId="0" applyFont="1" applyFill="1" applyAlignment="1">
      <alignment vertical="center"/>
    </xf>
    <xf numFmtId="0" fontId="65" fillId="8" borderId="16" xfId="0" applyFont="1" applyFill="1" applyBorder="1" applyAlignment="1">
      <alignment horizontal="right" vertical="center"/>
    </xf>
    <xf numFmtId="3" fontId="65" fillId="8" borderId="71" xfId="32" applyNumberFormat="1" applyFont="1" applyFill="1" applyBorder="1" applyAlignment="1">
      <alignment vertical="center"/>
    </xf>
    <xf numFmtId="3" fontId="65" fillId="8" borderId="0" xfId="32" applyNumberFormat="1" applyFont="1" applyFill="1" applyBorder="1" applyAlignment="1">
      <alignment horizontal="center" vertical="center"/>
    </xf>
    <xf numFmtId="186" fontId="65" fillId="8" borderId="134" xfId="32" applyNumberFormat="1" applyFont="1" applyFill="1" applyBorder="1" applyAlignment="1">
      <alignment horizontal="right" vertical="center"/>
    </xf>
    <xf numFmtId="186" fontId="65" fillId="8" borderId="69" xfId="32" applyNumberFormat="1" applyFont="1" applyFill="1" applyBorder="1" applyAlignment="1">
      <alignment horizontal="right" vertical="center"/>
    </xf>
    <xf numFmtId="186" fontId="65" fillId="8" borderId="22" xfId="32" applyNumberFormat="1" applyFont="1" applyFill="1" applyBorder="1" applyAlignment="1">
      <alignment horizontal="right" vertical="center"/>
    </xf>
    <xf numFmtId="186" fontId="65" fillId="8" borderId="11" xfId="32" applyNumberFormat="1" applyFont="1" applyFill="1" applyBorder="1" applyAlignment="1">
      <alignment horizontal="right" vertical="center"/>
    </xf>
    <xf numFmtId="3" fontId="65" fillId="8" borderId="0" xfId="32" applyNumberFormat="1" applyFont="1" applyFill="1" applyAlignment="1">
      <alignment vertical="center"/>
    </xf>
    <xf numFmtId="3" fontId="65" fillId="8" borderId="20" xfId="32" applyNumberFormat="1" applyFont="1" applyFill="1" applyBorder="1" applyAlignment="1">
      <alignment vertical="center"/>
    </xf>
    <xf numFmtId="3" fontId="65" fillId="8" borderId="19" xfId="32" applyNumberFormat="1" applyFont="1" applyFill="1" applyBorder="1" applyAlignment="1">
      <alignment horizontal="center" vertical="center"/>
    </xf>
    <xf numFmtId="186" fontId="65" fillId="8" borderId="135" xfId="32" applyNumberFormat="1" applyFont="1" applyFill="1" applyBorder="1" applyAlignment="1">
      <alignment horizontal="right" vertical="center"/>
    </xf>
    <xf numFmtId="186" fontId="65" fillId="8" borderId="3" xfId="32" applyNumberFormat="1" applyFont="1" applyFill="1" applyBorder="1" applyAlignment="1">
      <alignment horizontal="right" vertical="center"/>
    </xf>
    <xf numFmtId="186" fontId="65" fillId="8" borderId="2" xfId="32" applyNumberFormat="1" applyFont="1" applyFill="1" applyBorder="1" applyAlignment="1">
      <alignment horizontal="right" vertical="center"/>
    </xf>
    <xf numFmtId="3" fontId="65" fillId="8" borderId="72" xfId="32" applyNumberFormat="1" applyFont="1" applyFill="1" applyBorder="1" applyAlignment="1">
      <alignment horizontal="center" vertical="center"/>
    </xf>
    <xf numFmtId="186" fontId="65" fillId="5" borderId="3" xfId="32" applyNumberFormat="1" applyFont="1" applyFill="1" applyBorder="1" applyAlignment="1">
      <alignment horizontal="right" vertical="center"/>
    </xf>
    <xf numFmtId="186" fontId="65" fillId="8" borderId="136" xfId="32" applyNumberFormat="1" applyFont="1" applyFill="1" applyBorder="1" applyAlignment="1">
      <alignment horizontal="right" vertical="center"/>
    </xf>
    <xf numFmtId="186" fontId="65" fillId="8" borderId="137" xfId="32" applyNumberFormat="1" applyFont="1" applyFill="1" applyBorder="1" applyAlignment="1">
      <alignment horizontal="right" vertical="center"/>
    </xf>
    <xf numFmtId="186" fontId="65" fillId="8" borderId="119" xfId="32" applyNumberFormat="1" applyFont="1" applyFill="1" applyBorder="1" applyAlignment="1">
      <alignment horizontal="right" vertical="center"/>
    </xf>
    <xf numFmtId="186" fontId="65" fillId="5" borderId="137" xfId="32" applyNumberFormat="1" applyFont="1" applyFill="1" applyBorder="1" applyAlignment="1">
      <alignment horizontal="right" vertical="center"/>
    </xf>
    <xf numFmtId="3" fontId="65" fillId="8" borderId="80" xfId="32" applyNumberFormat="1" applyFont="1" applyFill="1" applyBorder="1" applyAlignment="1">
      <alignment vertical="center"/>
    </xf>
    <xf numFmtId="3" fontId="65" fillId="8" borderId="11" xfId="32" applyNumberFormat="1" applyFont="1" applyFill="1" applyBorder="1" applyAlignment="1">
      <alignment horizontal="center" vertical="center"/>
    </xf>
    <xf numFmtId="3" fontId="65" fillId="8" borderId="17" xfId="32" applyNumberFormat="1" applyFont="1" applyFill="1" applyBorder="1" applyAlignment="1">
      <alignment horizontal="center" vertical="center"/>
    </xf>
    <xf numFmtId="186" fontId="65" fillId="0" borderId="135" xfId="32" applyNumberFormat="1" applyFont="1" applyFill="1" applyBorder="1" applyAlignment="1">
      <alignment horizontal="right" vertical="center"/>
    </xf>
    <xf numFmtId="186" fontId="65" fillId="0" borderId="3" xfId="32" applyNumberFormat="1" applyFont="1" applyFill="1" applyBorder="1" applyAlignment="1">
      <alignment horizontal="right" vertical="center"/>
    </xf>
    <xf numFmtId="186" fontId="65" fillId="5" borderId="135" xfId="32" applyNumberFormat="1" applyFont="1" applyFill="1" applyBorder="1" applyAlignment="1">
      <alignment horizontal="right" vertical="center"/>
    </xf>
    <xf numFmtId="186" fontId="65" fillId="5" borderId="2" xfId="32" applyNumberFormat="1" applyFont="1" applyFill="1" applyBorder="1" applyAlignment="1">
      <alignment horizontal="right" vertical="center"/>
    </xf>
    <xf numFmtId="186" fontId="79" fillId="8" borderId="142" xfId="32" applyNumberFormat="1" applyFont="1" applyFill="1" applyBorder="1" applyAlignment="1">
      <alignment horizontal="right" vertical="center"/>
    </xf>
    <xf numFmtId="186" fontId="79" fillId="8" borderId="141" xfId="32" applyNumberFormat="1" applyFont="1" applyFill="1" applyBorder="1" applyAlignment="1">
      <alignment horizontal="right" vertical="center"/>
    </xf>
    <xf numFmtId="186" fontId="65" fillId="8" borderId="77" xfId="32" applyNumberFormat="1" applyFont="1" applyFill="1" applyBorder="1" applyAlignment="1">
      <alignment horizontal="right" vertical="center"/>
    </xf>
    <xf numFmtId="186" fontId="65" fillId="8" borderId="4" xfId="32" applyNumberFormat="1" applyFont="1" applyFill="1" applyBorder="1" applyAlignment="1">
      <alignment horizontal="right" vertical="center"/>
    </xf>
    <xf numFmtId="3" fontId="65" fillId="8" borderId="61" xfId="32" applyNumberFormat="1" applyFont="1" applyFill="1" applyBorder="1" applyAlignment="1">
      <alignment vertical="center"/>
    </xf>
    <xf numFmtId="3" fontId="65" fillId="8" borderId="22" xfId="32" applyNumberFormat="1" applyFont="1" applyFill="1" applyBorder="1" applyAlignment="1">
      <alignment horizontal="center" vertical="center"/>
    </xf>
    <xf numFmtId="186" fontId="65" fillId="5" borderId="8" xfId="32" applyNumberFormat="1" applyFont="1" applyFill="1" applyBorder="1" applyAlignment="1">
      <alignment horizontal="right" vertical="center"/>
    </xf>
    <xf numFmtId="186" fontId="65" fillId="5" borderId="72" xfId="32" applyNumberFormat="1" applyFont="1" applyFill="1" applyBorder="1" applyAlignment="1">
      <alignment horizontal="right" vertical="center"/>
    </xf>
    <xf numFmtId="186" fontId="65" fillId="5" borderId="0" xfId="32" applyNumberFormat="1" applyFont="1" applyFill="1" applyBorder="1" applyAlignment="1">
      <alignment horizontal="right" vertical="center"/>
    </xf>
    <xf numFmtId="3" fontId="65" fillId="8" borderId="18" xfId="32" applyNumberFormat="1" applyFont="1" applyFill="1" applyBorder="1" applyAlignment="1">
      <alignment vertical="center"/>
    </xf>
    <xf numFmtId="186" fontId="65" fillId="8" borderId="142" xfId="32" applyNumberFormat="1" applyFont="1" applyFill="1" applyBorder="1" applyAlignment="1">
      <alignment horizontal="right" vertical="center"/>
    </xf>
    <xf numFmtId="186" fontId="65" fillId="8" borderId="66" xfId="32" applyNumberFormat="1" applyFont="1" applyFill="1" applyBorder="1" applyAlignment="1">
      <alignment horizontal="right" vertical="center"/>
    </xf>
    <xf numFmtId="186" fontId="65" fillId="8" borderId="141" xfId="32" applyNumberFormat="1" applyFont="1" applyFill="1" applyBorder="1" applyAlignment="1">
      <alignment horizontal="right" vertical="center"/>
    </xf>
    <xf numFmtId="186" fontId="79" fillId="8" borderId="134" xfId="32" applyNumberFormat="1" applyFont="1" applyFill="1" applyBorder="1" applyAlignment="1">
      <alignment horizontal="right" vertical="center"/>
    </xf>
    <xf numFmtId="186" fontId="79" fillId="8" borderId="11" xfId="32" applyNumberFormat="1" applyFont="1" applyFill="1" applyBorder="1" applyAlignment="1">
      <alignment horizontal="right" vertical="center"/>
    </xf>
    <xf numFmtId="186" fontId="79" fillId="8" borderId="22" xfId="32" applyNumberFormat="1" applyFont="1" applyFill="1" applyBorder="1" applyAlignment="1">
      <alignment horizontal="right" vertical="center"/>
    </xf>
    <xf numFmtId="186" fontId="65" fillId="0" borderId="2" xfId="32" applyNumberFormat="1" applyFont="1" applyFill="1" applyBorder="1" applyAlignment="1">
      <alignment horizontal="right" vertical="center"/>
    </xf>
    <xf numFmtId="186" fontId="65" fillId="5" borderId="140" xfId="32" applyNumberFormat="1" applyFont="1" applyFill="1" applyBorder="1" applyAlignment="1">
      <alignment horizontal="right" vertical="center"/>
    </xf>
    <xf numFmtId="186" fontId="65" fillId="5" borderId="9" xfId="32" applyNumberFormat="1" applyFont="1" applyFill="1" applyBorder="1" applyAlignment="1">
      <alignment horizontal="right" vertical="center"/>
    </xf>
    <xf numFmtId="186" fontId="65" fillId="5" borderId="18" xfId="32" applyNumberFormat="1" applyFont="1" applyFill="1" applyBorder="1" applyAlignment="1">
      <alignment horizontal="right" vertical="center"/>
    </xf>
    <xf numFmtId="3" fontId="65" fillId="8" borderId="16" xfId="32" applyNumberFormat="1" applyFont="1" applyFill="1" applyBorder="1" applyAlignment="1">
      <alignment vertical="center"/>
    </xf>
    <xf numFmtId="3" fontId="65" fillId="8" borderId="120" xfId="32" applyNumberFormat="1" applyFont="1" applyFill="1" applyBorder="1" applyAlignment="1">
      <alignment horizontal="center" vertical="center"/>
    </xf>
    <xf numFmtId="3" fontId="65" fillId="8" borderId="130" xfId="32" applyNumberFormat="1" applyFont="1" applyFill="1" applyBorder="1" applyAlignment="1">
      <alignment horizontal="center" vertical="center"/>
    </xf>
    <xf numFmtId="0" fontId="65" fillId="8" borderId="117" xfId="0" applyFont="1" applyFill="1" applyBorder="1" applyAlignment="1">
      <alignment horizontal="center" vertical="center"/>
    </xf>
    <xf numFmtId="0" fontId="41" fillId="0" borderId="0" xfId="0" applyFont="1" applyFill="1" applyAlignment="1">
      <alignment vertical="center" wrapText="1"/>
    </xf>
    <xf numFmtId="0" fontId="11" fillId="0" borderId="0" xfId="0" applyFont="1" applyFill="1" applyAlignment="1">
      <alignment vertical="center"/>
    </xf>
    <xf numFmtId="0" fontId="45" fillId="0" borderId="0" xfId="0" applyFont="1" applyFill="1" applyAlignment="1">
      <alignment horizontal="right" vertical="center"/>
    </xf>
    <xf numFmtId="0" fontId="45" fillId="0" borderId="0"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148" xfId="0" applyFont="1" applyFill="1" applyBorder="1" applyAlignment="1">
      <alignment horizontal="center" vertical="center" wrapText="1"/>
    </xf>
    <xf numFmtId="0" fontId="54" fillId="0" borderId="149" xfId="0" applyFont="1" applyFill="1" applyBorder="1" applyAlignment="1">
      <alignment horizontal="center" vertical="center" wrapText="1"/>
    </xf>
    <xf numFmtId="0" fontId="45" fillId="0" borderId="150" xfId="0" applyFont="1" applyFill="1" applyBorder="1" applyAlignment="1">
      <alignment vertical="center"/>
    </xf>
    <xf numFmtId="0" fontId="45" fillId="0" borderId="40" xfId="0" applyFont="1" applyFill="1" applyBorder="1" applyAlignment="1">
      <alignment vertical="center"/>
    </xf>
    <xf numFmtId="0" fontId="45" fillId="0" borderId="55" xfId="0" applyFont="1" applyFill="1" applyBorder="1" applyAlignment="1">
      <alignment vertical="center"/>
    </xf>
    <xf numFmtId="0" fontId="45" fillId="0" borderId="151" xfId="0" applyFont="1" applyFill="1" applyBorder="1" applyAlignment="1">
      <alignment vertical="center"/>
    </xf>
    <xf numFmtId="0" fontId="45" fillId="0" borderId="146" xfId="0" applyFont="1" applyFill="1" applyBorder="1" applyAlignment="1">
      <alignment vertical="center"/>
    </xf>
    <xf numFmtId="0" fontId="45" fillId="0" borderId="152" xfId="0" applyFont="1" applyFill="1" applyBorder="1" applyAlignment="1">
      <alignment vertical="center"/>
    </xf>
    <xf numFmtId="0" fontId="45" fillId="0" borderId="44" xfId="0" applyFont="1" applyFill="1" applyBorder="1" applyAlignment="1">
      <alignment vertical="center"/>
    </xf>
    <xf numFmtId="0" fontId="45" fillId="0" borderId="57" xfId="0" applyFont="1" applyFill="1" applyBorder="1" applyAlignment="1">
      <alignment vertical="center"/>
    </xf>
    <xf numFmtId="0" fontId="45" fillId="0" borderId="153" xfId="0" applyFont="1" applyFill="1" applyBorder="1" applyAlignment="1">
      <alignment vertical="center"/>
    </xf>
    <xf numFmtId="0" fontId="45" fillId="0" borderId="154" xfId="0" applyFont="1" applyFill="1" applyBorder="1" applyAlignment="1">
      <alignment vertical="center"/>
    </xf>
    <xf numFmtId="0" fontId="45" fillId="0" borderId="155" xfId="0" applyFont="1" applyFill="1" applyBorder="1" applyAlignment="1">
      <alignment vertical="center"/>
    </xf>
    <xf numFmtId="0" fontId="45" fillId="0" borderId="46" xfId="0" applyFont="1" applyFill="1" applyBorder="1" applyAlignment="1">
      <alignment vertical="center"/>
    </xf>
    <xf numFmtId="0" fontId="45" fillId="0" borderId="53" xfId="0" applyFont="1" applyFill="1" applyBorder="1" applyAlignment="1">
      <alignment vertical="center"/>
    </xf>
    <xf numFmtId="0" fontId="45" fillId="0" borderId="156" xfId="0" applyFont="1" applyFill="1" applyBorder="1" applyAlignment="1">
      <alignment vertical="center"/>
    </xf>
    <xf numFmtId="0" fontId="45" fillId="0" borderId="157" xfId="0" applyFont="1" applyFill="1" applyBorder="1" applyAlignment="1">
      <alignment vertical="center"/>
    </xf>
    <xf numFmtId="0" fontId="45" fillId="0" borderId="158" xfId="0" applyFont="1" applyFill="1" applyBorder="1" applyAlignment="1">
      <alignment vertical="center"/>
    </xf>
    <xf numFmtId="0" fontId="45" fillId="0" borderId="36" xfId="0" applyFont="1" applyFill="1" applyBorder="1" applyAlignment="1">
      <alignment vertical="center"/>
    </xf>
    <xf numFmtId="0" fontId="45" fillId="0" borderId="159" xfId="0" applyFont="1" applyFill="1" applyBorder="1" applyAlignment="1">
      <alignment vertical="center"/>
    </xf>
    <xf numFmtId="0" fontId="45" fillId="0" borderId="160" xfId="0" applyFont="1" applyFill="1" applyBorder="1" applyAlignment="1">
      <alignment vertical="center"/>
    </xf>
    <xf numFmtId="0" fontId="45" fillId="0" borderId="147" xfId="0" applyFont="1" applyFill="1" applyBorder="1" applyAlignment="1">
      <alignment vertical="center"/>
    </xf>
    <xf numFmtId="0" fontId="45" fillId="0" borderId="161" xfId="0" applyFont="1" applyFill="1" applyBorder="1" applyAlignment="1">
      <alignment vertical="center"/>
    </xf>
    <xf numFmtId="0" fontId="45" fillId="0" borderId="47" xfId="0" applyFont="1" applyFill="1" applyBorder="1" applyAlignment="1">
      <alignment vertical="center"/>
    </xf>
    <xf numFmtId="0" fontId="45" fillId="0" borderId="162" xfId="0" applyFont="1" applyFill="1" applyBorder="1" applyAlignment="1">
      <alignment vertical="center"/>
    </xf>
    <xf numFmtId="0" fontId="45" fillId="0" borderId="163" xfId="0" applyFont="1" applyFill="1" applyBorder="1" applyAlignment="1">
      <alignment vertical="center"/>
    </xf>
    <xf numFmtId="0" fontId="45" fillId="0" borderId="144" xfId="0" applyFont="1" applyFill="1" applyBorder="1" applyAlignment="1">
      <alignment vertical="center"/>
    </xf>
    <xf numFmtId="0" fontId="45" fillId="0" borderId="164" xfId="0" applyFont="1" applyFill="1" applyBorder="1" applyAlignment="1">
      <alignment vertical="center"/>
    </xf>
    <xf numFmtId="0" fontId="45" fillId="0" borderId="149" xfId="0" applyFont="1" applyFill="1" applyBorder="1" applyAlignment="1">
      <alignment vertical="center"/>
    </xf>
    <xf numFmtId="0" fontId="45" fillId="0" borderId="165" xfId="0" applyFont="1" applyFill="1" applyBorder="1" applyAlignment="1">
      <alignment vertical="center"/>
    </xf>
    <xf numFmtId="0" fontId="45" fillId="0" borderId="166" xfId="0" applyFont="1" applyFill="1" applyBorder="1" applyAlignment="1">
      <alignment vertical="center"/>
    </xf>
    <xf numFmtId="0" fontId="45" fillId="0" borderId="167" xfId="0" applyFont="1" applyFill="1" applyBorder="1" applyAlignment="1">
      <alignment vertical="center"/>
    </xf>
    <xf numFmtId="3" fontId="45" fillId="0" borderId="40" xfId="0" applyNumberFormat="1" applyFont="1" applyFill="1" applyBorder="1" applyAlignment="1">
      <alignment vertical="center"/>
    </xf>
    <xf numFmtId="3" fontId="45" fillId="0" borderId="55" xfId="0" applyNumberFormat="1" applyFont="1" applyFill="1" applyBorder="1" applyAlignment="1">
      <alignment vertical="center"/>
    </xf>
    <xf numFmtId="3" fontId="45" fillId="0" borderId="151" xfId="0" applyNumberFormat="1" applyFont="1" applyFill="1" applyBorder="1" applyAlignment="1">
      <alignment vertical="center"/>
    </xf>
    <xf numFmtId="3" fontId="45" fillId="0" borderId="44" xfId="0" applyNumberFormat="1" applyFont="1" applyFill="1" applyBorder="1" applyAlignment="1">
      <alignment vertical="center"/>
    </xf>
    <xf numFmtId="3" fontId="45" fillId="0" borderId="57" xfId="0" applyNumberFormat="1" applyFont="1" applyFill="1" applyBorder="1" applyAlignment="1">
      <alignment vertical="center"/>
    </xf>
    <xf numFmtId="3" fontId="45" fillId="0" borderId="153" xfId="0" applyNumberFormat="1" applyFont="1" applyFill="1" applyBorder="1" applyAlignment="1">
      <alignment vertical="center"/>
    </xf>
    <xf numFmtId="3" fontId="45" fillId="0" borderId="46" xfId="0" applyNumberFormat="1" applyFont="1" applyFill="1" applyBorder="1" applyAlignment="1">
      <alignment vertical="center"/>
    </xf>
    <xf numFmtId="3" fontId="45" fillId="0" borderId="53" xfId="0" applyNumberFormat="1" applyFont="1" applyFill="1" applyBorder="1" applyAlignment="1">
      <alignment vertical="center"/>
    </xf>
    <xf numFmtId="3" fontId="45" fillId="0" borderId="156" xfId="0" applyNumberFormat="1" applyFont="1" applyFill="1" applyBorder="1" applyAlignment="1">
      <alignment vertical="center"/>
    </xf>
    <xf numFmtId="3" fontId="45" fillId="0" borderId="36" xfId="0" applyNumberFormat="1" applyFont="1" applyFill="1" applyBorder="1" applyAlignment="1">
      <alignment vertical="center"/>
    </xf>
    <xf numFmtId="3" fontId="45" fillId="0" borderId="159" xfId="0" applyNumberFormat="1" applyFont="1" applyFill="1" applyBorder="1" applyAlignment="1">
      <alignment vertical="center"/>
    </xf>
    <xf numFmtId="3" fontId="45" fillId="0" borderId="160" xfId="0" applyNumberFormat="1" applyFont="1" applyFill="1" applyBorder="1" applyAlignment="1">
      <alignment vertical="center"/>
    </xf>
    <xf numFmtId="3" fontId="45" fillId="0" borderId="47" xfId="0" applyNumberFormat="1" applyFont="1" applyFill="1" applyBorder="1" applyAlignment="1">
      <alignment vertical="center"/>
    </xf>
    <xf numFmtId="3" fontId="45" fillId="0" borderId="162" xfId="0" applyNumberFormat="1" applyFont="1" applyFill="1" applyBorder="1" applyAlignment="1">
      <alignment vertical="center"/>
    </xf>
    <xf numFmtId="3" fontId="45" fillId="0" borderId="163" xfId="0" applyNumberFormat="1" applyFont="1" applyFill="1" applyBorder="1" applyAlignment="1">
      <alignment vertical="center"/>
    </xf>
    <xf numFmtId="3" fontId="45" fillId="0" borderId="168" xfId="0" applyNumberFormat="1" applyFont="1" applyFill="1" applyBorder="1" applyAlignment="1">
      <alignment vertical="center"/>
    </xf>
    <xf numFmtId="3" fontId="45" fillId="0" borderId="31" xfId="0" applyNumberFormat="1" applyFont="1" applyFill="1" applyBorder="1" applyAlignment="1">
      <alignment vertical="center"/>
    </xf>
    <xf numFmtId="3" fontId="45" fillId="0" borderId="101" xfId="0" applyNumberFormat="1" applyFont="1" applyFill="1" applyBorder="1" applyAlignment="1">
      <alignment vertical="center"/>
    </xf>
    <xf numFmtId="3" fontId="45" fillId="0" borderId="169" xfId="0" applyNumberFormat="1" applyFont="1" applyFill="1" applyBorder="1" applyAlignment="1">
      <alignment vertical="center"/>
    </xf>
    <xf numFmtId="3" fontId="45" fillId="0" borderId="35" xfId="0" applyNumberFormat="1" applyFont="1" applyFill="1" applyBorder="1" applyAlignment="1">
      <alignment vertical="center"/>
    </xf>
    <xf numFmtId="3" fontId="45" fillId="0" borderId="149" xfId="0" applyNumberFormat="1" applyFont="1" applyFill="1" applyBorder="1" applyAlignment="1">
      <alignment vertical="center"/>
    </xf>
    <xf numFmtId="3" fontId="45" fillId="0" borderId="165" xfId="0" applyNumberFormat="1" applyFont="1" applyFill="1" applyBorder="1" applyAlignment="1">
      <alignment vertical="center"/>
    </xf>
    <xf numFmtId="3" fontId="45" fillId="0" borderId="170" xfId="0" applyNumberFormat="1" applyFont="1" applyFill="1" applyBorder="1" applyAlignment="1">
      <alignment vertical="center"/>
    </xf>
    <xf numFmtId="0" fontId="45" fillId="0" borderId="171" xfId="0" applyFont="1" applyFill="1" applyBorder="1" applyAlignment="1">
      <alignment horizontal="center" vertical="center"/>
    </xf>
    <xf numFmtId="0" fontId="54" fillId="0" borderId="172" xfId="0" applyFont="1" applyFill="1" applyBorder="1" applyAlignment="1">
      <alignment horizontal="center" vertical="center"/>
    </xf>
    <xf numFmtId="0" fontId="68" fillId="0" borderId="128" xfId="0" applyFont="1" applyFill="1" applyBorder="1" applyAlignment="1">
      <alignment horizontal="center" vertical="center"/>
    </xf>
    <xf numFmtId="0" fontId="68" fillId="0" borderId="82" xfId="0" applyFont="1" applyFill="1" applyBorder="1" applyAlignment="1">
      <alignment horizontal="center" vertical="center"/>
    </xf>
    <xf numFmtId="0" fontId="68" fillId="0" borderId="132" xfId="0" applyFont="1" applyFill="1" applyBorder="1" applyAlignment="1">
      <alignment horizontal="center" vertical="center"/>
    </xf>
    <xf numFmtId="0" fontId="68" fillId="0" borderId="84" xfId="0" applyFont="1" applyFill="1" applyBorder="1" applyAlignment="1">
      <alignment horizontal="center" vertical="center"/>
    </xf>
    <xf numFmtId="0" fontId="68" fillId="0" borderId="171" xfId="0" applyFont="1" applyFill="1" applyBorder="1" applyAlignment="1">
      <alignment horizontal="center" vertical="center"/>
    </xf>
    <xf numFmtId="0" fontId="68" fillId="0" borderId="97" xfId="0" applyFont="1" applyFill="1" applyBorder="1" applyAlignment="1">
      <alignment horizontal="center" vertical="center"/>
    </xf>
    <xf numFmtId="0" fontId="68" fillId="0" borderId="173" xfId="0" applyFont="1" applyFill="1" applyBorder="1" applyAlignment="1">
      <alignment horizontal="center" vertical="center"/>
    </xf>
    <xf numFmtId="0" fontId="68" fillId="0" borderId="148" xfId="0" applyFont="1" applyFill="1" applyBorder="1" applyAlignment="1">
      <alignment horizontal="center" vertical="center"/>
    </xf>
    <xf numFmtId="0" fontId="68" fillId="0" borderId="174" xfId="0" applyFont="1" applyFill="1" applyBorder="1" applyAlignment="1">
      <alignment horizontal="center" vertical="center"/>
    </xf>
    <xf numFmtId="0" fontId="68" fillId="0" borderId="175" xfId="0" applyFont="1" applyFill="1" applyBorder="1" applyAlignment="1">
      <alignment horizontal="center" vertical="center"/>
    </xf>
    <xf numFmtId="0" fontId="68" fillId="0" borderId="176" xfId="0" applyFont="1" applyFill="1" applyBorder="1" applyAlignment="1">
      <alignment horizontal="center" vertical="center"/>
    </xf>
    <xf numFmtId="0" fontId="68" fillId="0" borderId="177" xfId="0" applyFont="1" applyFill="1" applyBorder="1" applyAlignment="1">
      <alignment horizontal="center" vertical="center"/>
    </xf>
    <xf numFmtId="3" fontId="68" fillId="9" borderId="128" xfId="0" applyNumberFormat="1" applyFont="1" applyFill="1" applyBorder="1" applyAlignment="1">
      <alignment horizontal="right" vertical="center"/>
    </xf>
    <xf numFmtId="3" fontId="68" fillId="0" borderId="127" xfId="0" applyNumberFormat="1" applyFont="1" applyFill="1" applyBorder="1" applyAlignment="1">
      <alignment horizontal="right" vertical="center"/>
    </xf>
    <xf numFmtId="3" fontId="68" fillId="0" borderId="129" xfId="0" applyNumberFormat="1" applyFont="1" applyFill="1" applyBorder="1" applyAlignment="1">
      <alignment horizontal="right" vertical="center"/>
    </xf>
    <xf numFmtId="3" fontId="68" fillId="9" borderId="132" xfId="0" applyNumberFormat="1" applyFont="1" applyFill="1" applyBorder="1" applyAlignment="1">
      <alignment horizontal="right" vertical="center"/>
    </xf>
    <xf numFmtId="3" fontId="68" fillId="0" borderId="131" xfId="0" applyNumberFormat="1" applyFont="1" applyFill="1" applyBorder="1" applyAlignment="1">
      <alignment horizontal="right" vertical="center"/>
    </xf>
    <xf numFmtId="3" fontId="68" fillId="0" borderId="133" xfId="0" applyNumberFormat="1" applyFont="1" applyFill="1" applyBorder="1" applyAlignment="1">
      <alignment horizontal="right" vertical="center"/>
    </xf>
    <xf numFmtId="3" fontId="68" fillId="9" borderId="84" xfId="0" applyNumberFormat="1" applyFont="1" applyFill="1" applyBorder="1" applyAlignment="1">
      <alignment horizontal="right" vertical="center"/>
    </xf>
    <xf numFmtId="3" fontId="68" fillId="0" borderId="83" xfId="0" applyNumberFormat="1" applyFont="1" applyFill="1" applyBorder="1" applyAlignment="1">
      <alignment horizontal="right" vertical="center"/>
    </xf>
    <xf numFmtId="3" fontId="68" fillId="0" borderId="139" xfId="0" applyNumberFormat="1" applyFont="1" applyFill="1" applyBorder="1" applyAlignment="1">
      <alignment horizontal="right" vertical="center"/>
    </xf>
    <xf numFmtId="3" fontId="68" fillId="0" borderId="171" xfId="0" applyNumberFormat="1" applyFont="1" applyFill="1" applyBorder="1" applyAlignment="1">
      <alignment horizontal="right" vertical="center"/>
    </xf>
    <xf numFmtId="3" fontId="68" fillId="0" borderId="178" xfId="0" applyNumberFormat="1" applyFont="1" applyFill="1" applyBorder="1" applyAlignment="1">
      <alignment horizontal="right" vertical="center"/>
    </xf>
    <xf numFmtId="3" fontId="68" fillId="0" borderId="179" xfId="0" applyNumberFormat="1" applyFont="1" applyFill="1" applyBorder="1" applyAlignment="1">
      <alignment horizontal="right" vertical="center"/>
    </xf>
    <xf numFmtId="3" fontId="68" fillId="9" borderId="82" xfId="0" applyNumberFormat="1" applyFont="1" applyFill="1" applyBorder="1" applyAlignment="1">
      <alignment horizontal="right" vertical="center"/>
    </xf>
    <xf numFmtId="3" fontId="68" fillId="0" borderId="81" xfId="0" applyNumberFormat="1" applyFont="1" applyFill="1" applyBorder="1" applyAlignment="1">
      <alignment horizontal="right" vertical="center"/>
    </xf>
    <xf numFmtId="3" fontId="68" fillId="0" borderId="138" xfId="0" applyNumberFormat="1" applyFont="1" applyFill="1" applyBorder="1" applyAlignment="1">
      <alignment horizontal="right" vertical="center"/>
    </xf>
    <xf numFmtId="3" fontId="68" fillId="0" borderId="100" xfId="0" applyNumberFormat="1" applyFont="1" applyFill="1" applyBorder="1" applyAlignment="1">
      <alignment horizontal="right" vertical="center"/>
    </xf>
    <xf numFmtId="3" fontId="68" fillId="0" borderId="99" xfId="0" applyNumberFormat="1" applyFont="1" applyFill="1" applyBorder="1" applyAlignment="1">
      <alignment horizontal="right" vertical="center"/>
    </xf>
    <xf numFmtId="3" fontId="68" fillId="9" borderId="41" xfId="0" applyNumberFormat="1" applyFont="1" applyFill="1" applyBorder="1" applyAlignment="1">
      <alignment horizontal="right" vertical="center"/>
    </xf>
    <xf numFmtId="3" fontId="68" fillId="9" borderId="32" xfId="0" applyNumberFormat="1" applyFont="1" applyFill="1" applyBorder="1" applyAlignment="1">
      <alignment horizontal="right" vertical="center"/>
    </xf>
    <xf numFmtId="3" fontId="68" fillId="9" borderId="26" xfId="0" applyNumberFormat="1" applyFont="1" applyFill="1" applyBorder="1" applyAlignment="1">
      <alignment horizontal="right" vertical="center"/>
    </xf>
    <xf numFmtId="3" fontId="68" fillId="9" borderId="28" xfId="0" applyNumberFormat="1" applyFont="1" applyFill="1" applyBorder="1" applyAlignment="1">
      <alignment horizontal="right" vertical="center"/>
    </xf>
    <xf numFmtId="3" fontId="68" fillId="0" borderId="97" xfId="0" applyNumberFormat="1" applyFont="1" applyFill="1" applyBorder="1" applyAlignment="1">
      <alignment horizontal="right" vertical="center"/>
    </xf>
    <xf numFmtId="3" fontId="68" fillId="0" borderId="176" xfId="0" applyNumberFormat="1" applyFont="1" applyFill="1" applyBorder="1" applyAlignment="1">
      <alignment horizontal="right" vertical="center"/>
    </xf>
    <xf numFmtId="3" fontId="68" fillId="0" borderId="177" xfId="0" applyNumberFormat="1" applyFont="1" applyFill="1" applyBorder="1" applyAlignment="1">
      <alignment horizontal="right" vertical="center"/>
    </xf>
    <xf numFmtId="3" fontId="68" fillId="0" borderId="146" xfId="0" applyNumberFormat="1" applyFont="1" applyFill="1" applyBorder="1" applyAlignment="1">
      <alignment horizontal="right" vertical="center"/>
    </xf>
    <xf numFmtId="3" fontId="68" fillId="0" borderId="154" xfId="0" applyNumberFormat="1" applyFont="1" applyFill="1" applyBorder="1" applyAlignment="1">
      <alignment horizontal="right" vertical="center"/>
    </xf>
    <xf numFmtId="3" fontId="68" fillId="0" borderId="157" xfId="0" applyNumberFormat="1" applyFont="1" applyFill="1" applyBorder="1" applyAlignment="1">
      <alignment horizontal="right" vertical="center"/>
    </xf>
    <xf numFmtId="3" fontId="68" fillId="0" borderId="180" xfId="0" applyNumberFormat="1" applyFont="1" applyFill="1" applyBorder="1" applyAlignment="1">
      <alignment horizontal="right" vertical="center"/>
    </xf>
    <xf numFmtId="3" fontId="68" fillId="0" borderId="96" xfId="0" applyNumberFormat="1" applyFont="1" applyFill="1" applyBorder="1" applyAlignment="1">
      <alignment horizontal="right" vertical="center"/>
    </xf>
    <xf numFmtId="3" fontId="68" fillId="9" borderId="181" xfId="0" applyNumberFormat="1" applyFont="1" applyFill="1" applyBorder="1" applyAlignment="1">
      <alignment horizontal="right" vertical="center"/>
    </xf>
    <xf numFmtId="3" fontId="68" fillId="9" borderId="182" xfId="0" applyNumberFormat="1" applyFont="1" applyFill="1" applyBorder="1" applyAlignment="1">
      <alignment horizontal="right" vertical="center"/>
    </xf>
    <xf numFmtId="0" fontId="68" fillId="0" borderId="183" xfId="0" applyFont="1" applyFill="1" applyBorder="1" applyAlignment="1">
      <alignment horizontal="center" vertical="center"/>
    </xf>
    <xf numFmtId="3" fontId="68" fillId="0" borderId="183" xfId="0" applyNumberFormat="1" applyFont="1" applyFill="1" applyBorder="1" applyAlignment="1">
      <alignment horizontal="right" vertical="center"/>
    </xf>
    <xf numFmtId="3" fontId="68" fillId="9" borderId="184" xfId="0" applyNumberFormat="1" applyFont="1" applyFill="1" applyBorder="1" applyAlignment="1">
      <alignment horizontal="right" vertical="center"/>
    </xf>
    <xf numFmtId="3" fontId="68" fillId="0" borderId="185" xfId="0" applyNumberFormat="1" applyFont="1" applyFill="1" applyBorder="1" applyAlignment="1">
      <alignment horizontal="right" vertical="center"/>
    </xf>
    <xf numFmtId="0" fontId="45" fillId="0" borderId="172" xfId="0" applyFont="1" applyFill="1" applyBorder="1" applyAlignment="1">
      <alignment horizontal="center" vertical="center"/>
    </xf>
    <xf numFmtId="0" fontId="45" fillId="0" borderId="186" xfId="0" applyFont="1" applyFill="1" applyBorder="1" applyAlignment="1">
      <alignment horizontal="center" vertical="center"/>
    </xf>
    <xf numFmtId="0" fontId="68" fillId="9" borderId="187" xfId="0" applyFont="1" applyFill="1" applyBorder="1" applyAlignment="1">
      <alignment horizontal="left" vertical="center"/>
    </xf>
    <xf numFmtId="0" fontId="68" fillId="9" borderId="188" xfId="0" applyFont="1" applyFill="1" applyBorder="1" applyAlignment="1">
      <alignment horizontal="left" vertical="center"/>
    </xf>
    <xf numFmtId="0" fontId="68" fillId="9" borderId="189" xfId="0" applyFont="1" applyFill="1" applyBorder="1" applyAlignment="1">
      <alignment horizontal="left" vertical="center"/>
    </xf>
    <xf numFmtId="0" fontId="68" fillId="9" borderId="190" xfId="0" applyFont="1" applyFill="1" applyBorder="1" applyAlignment="1">
      <alignment horizontal="left" vertical="center"/>
    </xf>
    <xf numFmtId="0" fontId="68" fillId="0" borderId="191" xfId="0" applyFont="1" applyFill="1" applyBorder="1" applyAlignment="1">
      <alignment horizontal="left" vertical="center"/>
    </xf>
    <xf numFmtId="0" fontId="68" fillId="0" borderId="192" xfId="0" applyFont="1" applyFill="1" applyBorder="1" applyAlignment="1">
      <alignment horizontal="left" vertical="center"/>
    </xf>
    <xf numFmtId="0" fontId="68" fillId="0" borderId="193" xfId="0" applyFont="1" applyFill="1" applyBorder="1" applyAlignment="1">
      <alignment horizontal="left" vertical="center"/>
    </xf>
    <xf numFmtId="0" fontId="68" fillId="0" borderId="194" xfId="0" applyFont="1" applyFill="1" applyBorder="1" applyAlignment="1">
      <alignment horizontal="left" vertical="center"/>
    </xf>
    <xf numFmtId="0" fontId="68" fillId="9" borderId="195" xfId="0" applyFont="1" applyFill="1" applyBorder="1" applyAlignment="1">
      <alignment horizontal="left" vertical="center"/>
    </xf>
    <xf numFmtId="0" fontId="68" fillId="9" borderId="196" xfId="0" applyFont="1" applyFill="1" applyBorder="1" applyAlignment="1">
      <alignment horizontal="left" vertical="center"/>
    </xf>
    <xf numFmtId="0" fontId="68" fillId="9" borderId="197" xfId="0" applyFont="1" applyFill="1" applyBorder="1" applyAlignment="1">
      <alignment horizontal="left" vertical="center"/>
    </xf>
    <xf numFmtId="0" fontId="20" fillId="10" borderId="66" xfId="0" applyFont="1" applyFill="1" applyBorder="1" applyAlignment="1">
      <alignment horizontal="center" vertical="center"/>
    </xf>
    <xf numFmtId="0" fontId="20" fillId="10" borderId="99" xfId="0" applyFont="1" applyFill="1" applyBorder="1" applyAlignment="1">
      <alignment horizontal="center" vertical="center"/>
    </xf>
    <xf numFmtId="0" fontId="20" fillId="10" borderId="97" xfId="0" applyFont="1" applyFill="1" applyBorder="1" applyAlignment="1">
      <alignment horizontal="center" vertical="center"/>
    </xf>
    <xf numFmtId="186" fontId="65" fillId="5" borderId="115" xfId="32" applyNumberFormat="1" applyFont="1" applyFill="1" applyBorder="1" applyAlignment="1">
      <alignment horizontal="right" vertical="center"/>
    </xf>
    <xf numFmtId="186" fontId="65" fillId="5" borderId="131" xfId="32" applyNumberFormat="1" applyFont="1" applyFill="1" applyBorder="1" applyAlignment="1">
      <alignment horizontal="right" vertical="center"/>
    </xf>
    <xf numFmtId="0" fontId="45" fillId="10" borderId="75" xfId="0" applyFont="1" applyFill="1" applyBorder="1" applyAlignment="1">
      <alignment horizontal="center" vertical="center"/>
    </xf>
    <xf numFmtId="0" fontId="45" fillId="10" borderId="59" xfId="0" applyFont="1" applyFill="1" applyBorder="1" applyAlignment="1">
      <alignment horizontal="center" vertical="center"/>
    </xf>
    <xf numFmtId="0" fontId="65" fillId="10" borderId="142" xfId="0" applyFont="1" applyFill="1" applyBorder="1" applyAlignment="1">
      <alignment horizontal="center" vertical="center"/>
    </xf>
    <xf numFmtId="0" fontId="65" fillId="10" borderId="66" xfId="0" applyFont="1" applyFill="1" applyBorder="1" applyAlignment="1">
      <alignment horizontal="center" vertical="center"/>
    </xf>
    <xf numFmtId="0" fontId="65" fillId="10" borderId="141" xfId="0" applyFont="1" applyFill="1" applyBorder="1" applyAlignment="1">
      <alignment horizontal="center" vertical="center"/>
    </xf>
    <xf numFmtId="0" fontId="65" fillId="10" borderId="65" xfId="0" applyFont="1" applyFill="1" applyBorder="1" applyAlignment="1">
      <alignment horizontal="center" vertical="center"/>
    </xf>
    <xf numFmtId="0" fontId="65" fillId="10" borderId="67" xfId="0" applyFont="1" applyFill="1" applyBorder="1" applyAlignment="1">
      <alignment horizontal="center" vertical="center"/>
    </xf>
    <xf numFmtId="0" fontId="64" fillId="10" borderId="102" xfId="0" applyFont="1" applyFill="1" applyBorder="1" applyAlignment="1">
      <alignment horizontal="center" vertical="center"/>
    </xf>
    <xf numFmtId="0" fontId="45" fillId="0" borderId="0" xfId="0" applyFont="1"/>
    <xf numFmtId="0" fontId="81" fillId="0" borderId="0" xfId="0" applyFont="1" applyFill="1" applyAlignment="1">
      <alignment vertical="center"/>
    </xf>
    <xf numFmtId="3" fontId="68" fillId="0" borderId="173" xfId="0" applyNumberFormat="1" applyFont="1" applyFill="1" applyBorder="1" applyAlignment="1">
      <alignment horizontal="right" vertical="center"/>
    </xf>
    <xf numFmtId="3" fontId="68" fillId="0" borderId="148" xfId="0" applyNumberFormat="1" applyFont="1" applyFill="1" applyBorder="1" applyAlignment="1">
      <alignment horizontal="right" vertical="center"/>
    </xf>
    <xf numFmtId="3" fontId="68" fillId="0" borderId="174" xfId="0" applyNumberFormat="1" applyFont="1" applyFill="1" applyBorder="1" applyAlignment="1">
      <alignment horizontal="right" vertical="center"/>
    </xf>
    <xf numFmtId="3" fontId="68" fillId="0" borderId="175" xfId="0" applyNumberFormat="1" applyFont="1" applyFill="1" applyBorder="1" applyAlignment="1">
      <alignment horizontal="right" vertical="center"/>
    </xf>
    <xf numFmtId="3" fontId="45" fillId="0" borderId="0" xfId="0" applyNumberFormat="1" applyFont="1" applyFill="1" applyBorder="1" applyAlignment="1">
      <alignment vertical="center"/>
    </xf>
    <xf numFmtId="0" fontId="45" fillId="0" borderId="7" xfId="0" applyFont="1" applyFill="1" applyBorder="1" applyAlignment="1">
      <alignment horizontal="center" vertical="center"/>
    </xf>
    <xf numFmtId="0" fontId="65" fillId="0" borderId="0" xfId="0" applyFont="1" applyFill="1" applyAlignment="1">
      <alignment vertical="center"/>
    </xf>
    <xf numFmtId="0" fontId="65" fillId="0" borderId="0" xfId="0" applyFont="1" applyFill="1" applyBorder="1" applyAlignment="1">
      <alignment horizontal="center" vertical="center"/>
    </xf>
    <xf numFmtId="177" fontId="65" fillId="0" borderId="0" xfId="32" applyNumberFormat="1" applyFont="1" applyFill="1" applyBorder="1" applyAlignment="1">
      <alignment horizontal="right" vertical="center"/>
    </xf>
    <xf numFmtId="0" fontId="74" fillId="0" borderId="3" xfId="0" applyFont="1" applyFill="1" applyBorder="1" applyAlignment="1">
      <alignment horizontal="center" vertical="center"/>
    </xf>
    <xf numFmtId="0" fontId="74" fillId="0" borderId="3" xfId="0" applyFont="1" applyFill="1" applyBorder="1" applyAlignment="1">
      <alignment vertical="center"/>
    </xf>
    <xf numFmtId="0" fontId="42" fillId="0" borderId="212" xfId="43" applyFont="1" applyBorder="1">
      <alignment vertical="center"/>
    </xf>
    <xf numFmtId="0" fontId="42" fillId="0" borderId="53" xfId="43" applyFont="1" applyBorder="1">
      <alignment vertical="center"/>
    </xf>
    <xf numFmtId="0" fontId="42" fillId="0" borderId="53" xfId="43" applyFont="1" applyBorder="1" applyAlignment="1">
      <alignment horizontal="center" vertical="center"/>
    </xf>
    <xf numFmtId="0" fontId="42" fillId="0" borderId="45" xfId="43" applyFont="1" applyBorder="1" applyAlignment="1">
      <alignment horizontal="center" vertical="center"/>
    </xf>
    <xf numFmtId="0" fontId="42" fillId="0" borderId="57" xfId="43" applyFont="1" applyBorder="1" applyAlignment="1">
      <alignment vertical="center" wrapText="1"/>
    </xf>
    <xf numFmtId="0" fontId="0" fillId="0" borderId="3" xfId="0" applyFont="1" applyBorder="1" applyAlignment="1">
      <alignment horizontal="justify" vertical="center" wrapText="1"/>
    </xf>
    <xf numFmtId="0" fontId="0" fillId="5" borderId="3" xfId="0" applyFont="1" applyFill="1" applyBorder="1" applyAlignment="1">
      <alignment horizontal="justify" vertical="center" wrapText="1"/>
    </xf>
    <xf numFmtId="0" fontId="0" fillId="5" borderId="3"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82" fillId="0" borderId="3" xfId="0" applyFont="1" applyBorder="1" applyAlignment="1">
      <alignment horizontal="justify" vertical="center" wrapText="1"/>
    </xf>
    <xf numFmtId="49" fontId="49" fillId="0" borderId="0" xfId="56" applyNumberFormat="1" applyFont="1" applyAlignment="1">
      <alignment horizontal="center" vertical="center"/>
    </xf>
    <xf numFmtId="0" fontId="10" fillId="0" borderId="0" xfId="50" applyFont="1" applyAlignment="1">
      <alignment vertical="center"/>
    </xf>
    <xf numFmtId="0" fontId="10" fillId="0" borderId="2" xfId="50" applyFont="1" applyBorder="1" applyAlignment="1">
      <alignment vertical="center"/>
    </xf>
    <xf numFmtId="0" fontId="85" fillId="0" borderId="0" xfId="60" applyFont="1" applyAlignment="1">
      <alignment vertical="center"/>
    </xf>
    <xf numFmtId="0" fontId="85" fillId="0" borderId="17" xfId="60" applyFont="1" applyBorder="1" applyAlignment="1">
      <alignment vertical="center"/>
    </xf>
    <xf numFmtId="0" fontId="85" fillId="0" borderId="18" xfId="60" applyFont="1" applyBorder="1" applyAlignment="1">
      <alignment vertical="center"/>
    </xf>
    <xf numFmtId="0" fontId="85" fillId="0" borderId="169" xfId="60" applyFont="1" applyBorder="1" applyAlignment="1">
      <alignment vertical="center" wrapText="1"/>
    </xf>
    <xf numFmtId="0" fontId="85" fillId="0" borderId="31" xfId="60" applyFont="1" applyBorder="1" applyAlignment="1">
      <alignment vertical="center" wrapText="1"/>
    </xf>
    <xf numFmtId="0" fontId="85" fillId="0" borderId="35" xfId="60" applyFont="1" applyBorder="1" applyAlignment="1">
      <alignment vertical="center" wrapText="1"/>
    </xf>
    <xf numFmtId="0" fontId="85" fillId="0" borderId="168" xfId="60" applyFont="1" applyBorder="1" applyAlignment="1">
      <alignment vertical="center" wrapText="1"/>
    </xf>
    <xf numFmtId="0" fontId="85" fillId="0" borderId="233" xfId="60" applyFont="1" applyBorder="1" applyAlignment="1">
      <alignment vertical="center" wrapText="1"/>
    </xf>
    <xf numFmtId="38" fontId="85" fillId="0" borderId="169" xfId="61" applyFont="1" applyBorder="1" applyAlignment="1">
      <alignment vertical="center" wrapText="1"/>
    </xf>
    <xf numFmtId="38" fontId="85" fillId="0" borderId="31" xfId="61" applyFont="1" applyBorder="1" applyAlignment="1">
      <alignment vertical="center" wrapText="1"/>
    </xf>
    <xf numFmtId="38" fontId="85" fillId="0" borderId="101" xfId="61" applyFont="1" applyBorder="1" applyAlignment="1">
      <alignment vertical="center" wrapText="1"/>
    </xf>
    <xf numFmtId="38" fontId="85" fillId="0" borderId="35" xfId="61" applyFont="1" applyBorder="1" applyAlignment="1">
      <alignment vertical="center"/>
    </xf>
    <xf numFmtId="38" fontId="85" fillId="11" borderId="33" xfId="61" applyFont="1" applyFill="1" applyBorder="1" applyAlignment="1">
      <alignment vertical="center"/>
    </xf>
    <xf numFmtId="38" fontId="85" fillId="11" borderId="25" xfId="61" applyFont="1" applyFill="1" applyBorder="1" applyAlignment="1">
      <alignment vertical="center"/>
    </xf>
    <xf numFmtId="38" fontId="85" fillId="0" borderId="17" xfId="61" applyFont="1" applyFill="1" applyBorder="1" applyAlignment="1">
      <alignment vertical="center"/>
    </xf>
    <xf numFmtId="38" fontId="85" fillId="0" borderId="33" xfId="61" applyFont="1" applyFill="1" applyBorder="1" applyAlignment="1">
      <alignment vertical="center"/>
    </xf>
    <xf numFmtId="38" fontId="85" fillId="0" borderId="231" xfId="61" applyFont="1" applyFill="1" applyBorder="1" applyAlignment="1">
      <alignment vertical="center"/>
    </xf>
    <xf numFmtId="38" fontId="85" fillId="13" borderId="42" xfId="61" applyFont="1" applyFill="1" applyBorder="1" applyAlignment="1">
      <alignment vertical="center"/>
    </xf>
    <xf numFmtId="38" fontId="85" fillId="13" borderId="33" xfId="61" applyFont="1" applyFill="1" applyBorder="1" applyAlignment="1">
      <alignment vertical="center"/>
    </xf>
    <xf numFmtId="38" fontId="85" fillId="13" borderId="21" xfId="61" applyFont="1" applyFill="1" applyBorder="1" applyAlignment="1">
      <alignment vertical="center"/>
    </xf>
    <xf numFmtId="0" fontId="74" fillId="0" borderId="0" xfId="0" applyFont="1" applyAlignment="1">
      <alignment horizontal="left" vertical="center"/>
    </xf>
    <xf numFmtId="0" fontId="74" fillId="0" borderId="0" xfId="0" applyFont="1" applyAlignment="1">
      <alignment horizontal="center" vertical="center"/>
    </xf>
    <xf numFmtId="0" fontId="75" fillId="0" borderId="3" xfId="0" applyFont="1" applyBorder="1" applyAlignment="1">
      <alignment horizontal="center" vertical="center" wrapText="1"/>
    </xf>
    <xf numFmtId="0" fontId="75" fillId="0" borderId="3" xfId="0" applyFont="1" applyBorder="1" applyAlignment="1">
      <alignment horizontal="left" vertical="center" wrapText="1"/>
    </xf>
    <xf numFmtId="0" fontId="74" fillId="0" borderId="3" xfId="0" applyFont="1" applyBorder="1" applyAlignment="1">
      <alignment horizontal="left" vertical="center"/>
    </xf>
    <xf numFmtId="0" fontId="75" fillId="0" borderId="0" xfId="0" applyFont="1" applyBorder="1" applyAlignment="1">
      <alignment horizontal="center" vertical="center" wrapText="1"/>
    </xf>
    <xf numFmtId="0" fontId="75" fillId="0" borderId="0" xfId="0" applyFont="1" applyBorder="1" applyAlignment="1">
      <alignment horizontal="left" vertical="center" wrapText="1"/>
    </xf>
    <xf numFmtId="0" fontId="74" fillId="0" borderId="0" xfId="0" applyFont="1" applyBorder="1" applyAlignment="1">
      <alignment horizontal="left" vertical="center"/>
    </xf>
    <xf numFmtId="0" fontId="74" fillId="0" borderId="0" xfId="0" applyFont="1" applyBorder="1" applyAlignment="1">
      <alignment horizontal="left" vertical="center" wrapText="1"/>
    </xf>
    <xf numFmtId="0" fontId="20" fillId="0" borderId="0" xfId="0" applyFont="1" applyFill="1"/>
    <xf numFmtId="0" fontId="20" fillId="0" borderId="0" xfId="0" applyFont="1"/>
    <xf numFmtId="0" fontId="54" fillId="0" borderId="3" xfId="0" applyFont="1" applyFill="1" applyBorder="1" applyAlignment="1">
      <alignment horizontal="center" vertical="center"/>
    </xf>
    <xf numFmtId="0" fontId="81" fillId="0" borderId="3" xfId="0" applyFont="1" applyFill="1" applyBorder="1" applyAlignment="1">
      <alignment horizontal="center" vertical="center" wrapText="1"/>
    </xf>
    <xf numFmtId="0" fontId="54" fillId="0" borderId="3" xfId="0" applyFont="1" applyFill="1" applyBorder="1"/>
    <xf numFmtId="0" fontId="54" fillId="0" borderId="3" xfId="0" applyFont="1" applyFill="1" applyBorder="1" applyAlignment="1">
      <alignment horizontal="center"/>
    </xf>
    <xf numFmtId="0" fontId="65" fillId="8" borderId="0" xfId="0" applyFont="1" applyFill="1" applyAlignment="1">
      <alignment horizontal="center" vertical="top"/>
    </xf>
    <xf numFmtId="0" fontId="65" fillId="0" borderId="0" xfId="0" applyFont="1" applyAlignment="1">
      <alignment vertical="top"/>
    </xf>
    <xf numFmtId="0" fontId="65" fillId="8" borderId="0" xfId="0" applyFont="1" applyFill="1" applyAlignment="1">
      <alignment vertical="top"/>
    </xf>
    <xf numFmtId="0" fontId="74" fillId="0" borderId="0" xfId="0" applyFont="1" applyBorder="1" applyAlignment="1">
      <alignment vertical="center" shrinkToFit="1"/>
    </xf>
    <xf numFmtId="0" fontId="0" fillId="0" borderId="3" xfId="0" applyFont="1" applyBorder="1" applyAlignment="1">
      <alignment horizontal="center" vertical="center" wrapText="1"/>
    </xf>
    <xf numFmtId="0" fontId="20" fillId="0" borderId="0" xfId="0" applyFont="1" applyAlignment="1">
      <alignment horizontal="left" vertical="center" wrapText="1"/>
    </xf>
    <xf numFmtId="49" fontId="54" fillId="8" borderId="123" xfId="0" applyNumberFormat="1" applyFont="1" applyFill="1" applyBorder="1" applyAlignment="1">
      <alignment horizontal="center" vertical="center" wrapText="1"/>
    </xf>
    <xf numFmtId="0" fontId="53" fillId="0" borderId="209" xfId="0" applyFont="1" applyFill="1" applyBorder="1" applyAlignment="1">
      <alignment horizontal="center" vertical="center" wrapText="1"/>
    </xf>
    <xf numFmtId="0" fontId="56" fillId="8" borderId="206" xfId="0" applyFont="1" applyFill="1" applyBorder="1" applyAlignment="1">
      <alignment horizontal="center" vertical="center" wrapText="1"/>
    </xf>
    <xf numFmtId="49" fontId="54" fillId="8" borderId="13" xfId="0" applyNumberFormat="1" applyFont="1" applyFill="1" applyBorder="1" applyAlignment="1">
      <alignment horizontal="center" vertical="center" wrapText="1"/>
    </xf>
    <xf numFmtId="0" fontId="60" fillId="8" borderId="0" xfId="0" applyFont="1" applyFill="1" applyAlignment="1">
      <alignment horizontal="center" vertical="center"/>
    </xf>
    <xf numFmtId="0" fontId="45" fillId="0" borderId="0" xfId="0" applyFont="1" applyAlignment="1">
      <alignment vertical="top"/>
    </xf>
    <xf numFmtId="0" fontId="55" fillId="0" borderId="0" xfId="0" applyFont="1" applyAlignment="1">
      <alignment vertical="top"/>
    </xf>
    <xf numFmtId="0" fontId="55" fillId="8" borderId="0" xfId="0" applyFont="1" applyFill="1" applyAlignment="1">
      <alignment vertical="top"/>
    </xf>
    <xf numFmtId="0" fontId="20" fillId="8" borderId="2" xfId="0" applyFont="1" applyFill="1" applyBorder="1" applyAlignment="1">
      <alignment vertical="center"/>
    </xf>
    <xf numFmtId="0" fontId="9" fillId="0" borderId="2" xfId="0" applyFont="1" applyBorder="1" applyAlignment="1">
      <alignment vertical="center"/>
    </xf>
    <xf numFmtId="176" fontId="20" fillId="8" borderId="7" xfId="0" applyNumberFormat="1" applyFont="1" applyFill="1" applyBorder="1" applyAlignment="1" applyProtection="1">
      <alignment vertical="center" shrinkToFit="1"/>
      <protection locked="0"/>
    </xf>
    <xf numFmtId="176" fontId="20" fillId="8" borderId="16" xfId="0" applyNumberFormat="1" applyFont="1" applyFill="1" applyBorder="1" applyAlignment="1" applyProtection="1">
      <alignment vertical="center" shrinkToFit="1"/>
      <protection locked="0"/>
    </xf>
    <xf numFmtId="0" fontId="20" fillId="8" borderId="7" xfId="0" applyFont="1" applyFill="1" applyBorder="1" applyAlignment="1">
      <alignment horizontal="left" vertical="center"/>
    </xf>
    <xf numFmtId="0" fontId="20" fillId="8" borderId="95" xfId="0" applyFont="1" applyFill="1" applyBorder="1" applyAlignment="1">
      <alignment horizontal="left" vertical="center"/>
    </xf>
    <xf numFmtId="3" fontId="60" fillId="8" borderId="0" xfId="32" applyNumberFormat="1" applyFont="1" applyFill="1" applyAlignment="1">
      <alignment horizontal="center" vertical="center"/>
    </xf>
    <xf numFmtId="0" fontId="45" fillId="0" borderId="9" xfId="55" applyFont="1" applyBorder="1" applyAlignment="1">
      <alignment horizontal="center" vertical="center"/>
    </xf>
    <xf numFmtId="0" fontId="45" fillId="0" borderId="72" xfId="55" applyFont="1" applyBorder="1" applyAlignment="1">
      <alignment horizontal="center" vertical="center"/>
    </xf>
    <xf numFmtId="0" fontId="70" fillId="8" borderId="0" xfId="0" applyFont="1" applyFill="1" applyAlignment="1">
      <alignment horizontal="center" vertical="center"/>
    </xf>
    <xf numFmtId="49" fontId="54" fillId="8" borderId="19" xfId="44" applyNumberFormat="1" applyFont="1" applyFill="1" applyBorder="1" applyAlignment="1">
      <alignment vertical="center"/>
    </xf>
    <xf numFmtId="186" fontId="20" fillId="5" borderId="11" xfId="0" applyNumberFormat="1" applyFont="1" applyFill="1" applyBorder="1" applyAlignment="1" applyProtection="1">
      <alignment vertical="center"/>
      <protection locked="0"/>
    </xf>
    <xf numFmtId="49" fontId="54" fillId="8" borderId="19" xfId="44" applyNumberFormat="1" applyFont="1" applyFill="1" applyBorder="1" applyAlignment="1">
      <alignment horizontal="distributed" vertical="center" indent="3"/>
    </xf>
    <xf numFmtId="49" fontId="54" fillId="8" borderId="19" xfId="44" applyNumberFormat="1" applyFont="1" applyFill="1" applyBorder="1">
      <alignment vertical="center"/>
    </xf>
    <xf numFmtId="0" fontId="65" fillId="8" borderId="10" xfId="0" applyFont="1" applyFill="1" applyBorder="1" applyAlignment="1">
      <alignment horizontal="right" vertical="center"/>
    </xf>
    <xf numFmtId="49" fontId="54" fillId="8" borderId="21" xfId="44" applyNumberFormat="1" applyFont="1" applyFill="1" applyBorder="1">
      <alignment vertical="center"/>
    </xf>
    <xf numFmtId="49" fontId="54" fillId="8" borderId="2" xfId="44" applyNumberFormat="1" applyFont="1" applyFill="1" applyBorder="1">
      <alignment vertical="center"/>
    </xf>
    <xf numFmtId="49" fontId="54" fillId="8" borderId="2" xfId="44" applyNumberFormat="1" applyFont="1" applyFill="1" applyBorder="1" applyAlignment="1">
      <alignment horizontal="distributed" vertical="center" indent="3"/>
    </xf>
    <xf numFmtId="0" fontId="65" fillId="8" borderId="2" xfId="0" applyFont="1" applyFill="1" applyBorder="1" applyAlignment="1">
      <alignment horizontal="right" vertical="center"/>
    </xf>
    <xf numFmtId="186" fontId="20" fillId="8" borderId="3" xfId="0" applyNumberFormat="1" applyFont="1" applyFill="1" applyBorder="1" applyAlignment="1" applyProtection="1">
      <alignment vertical="center"/>
      <protection locked="0"/>
    </xf>
    <xf numFmtId="49" fontId="54" fillId="8" borderId="21" xfId="44" applyNumberFormat="1" applyFont="1" applyFill="1" applyBorder="1" applyAlignment="1">
      <alignment horizontal="center" vertical="center"/>
    </xf>
    <xf numFmtId="0" fontId="65" fillId="8" borderId="21" xfId="0" applyFont="1" applyFill="1" applyBorder="1" applyAlignment="1">
      <alignment horizontal="center" vertical="center"/>
    </xf>
    <xf numFmtId="0" fontId="65" fillId="8" borderId="22" xfId="0" applyFont="1" applyFill="1" applyBorder="1" applyAlignment="1">
      <alignment horizontal="right" vertical="center"/>
    </xf>
    <xf numFmtId="186" fontId="20" fillId="8" borderId="13" xfId="0" applyNumberFormat="1" applyFont="1" applyFill="1" applyBorder="1" applyAlignment="1" applyProtection="1">
      <alignment vertical="center"/>
      <protection locked="0"/>
    </xf>
    <xf numFmtId="0" fontId="20" fillId="0" borderId="0" xfId="0" applyFont="1" applyBorder="1" applyAlignment="1" applyProtection="1">
      <alignment vertical="center" shrinkToFit="1"/>
      <protection locked="0"/>
    </xf>
    <xf numFmtId="10" fontId="68" fillId="0" borderId="0" xfId="0" applyNumberFormat="1" applyFont="1" applyAlignment="1">
      <alignment horizontal="justify"/>
    </xf>
    <xf numFmtId="0" fontId="20" fillId="8" borderId="0" xfId="0" applyFont="1" applyFill="1" applyBorder="1" applyAlignment="1">
      <alignment vertical="center"/>
    </xf>
    <xf numFmtId="0" fontId="20" fillId="8" borderId="20" xfId="0" applyFont="1" applyFill="1" applyBorder="1" applyAlignment="1">
      <alignment vertical="center"/>
    </xf>
    <xf numFmtId="0" fontId="20" fillId="8" borderId="0" xfId="0" applyFont="1" applyFill="1" applyBorder="1" applyAlignment="1" applyProtection="1">
      <alignment vertical="center" shrinkToFit="1"/>
      <protection locked="0"/>
    </xf>
    <xf numFmtId="186" fontId="20" fillId="5" borderId="90" xfId="0" applyNumberFormat="1" applyFont="1" applyFill="1" applyBorder="1" applyAlignment="1" applyProtection="1">
      <alignment horizontal="right" vertical="center"/>
      <protection locked="0"/>
    </xf>
    <xf numFmtId="0" fontId="0" fillId="10" borderId="59" xfId="0" applyFont="1" applyFill="1" applyBorder="1" applyAlignment="1">
      <alignment horizontal="center" vertical="center"/>
    </xf>
    <xf numFmtId="0" fontId="0" fillId="10" borderId="76" xfId="0" applyFont="1" applyFill="1" applyBorder="1" applyAlignment="1">
      <alignment horizontal="center" vertical="center"/>
    </xf>
    <xf numFmtId="0" fontId="20" fillId="8" borderId="8" xfId="0" applyFont="1" applyFill="1" applyBorder="1" applyAlignment="1">
      <alignment vertical="center"/>
    </xf>
    <xf numFmtId="0" fontId="20" fillId="8" borderId="21" xfId="0" applyFont="1" applyFill="1" applyBorder="1" applyAlignment="1">
      <alignment vertical="center"/>
    </xf>
    <xf numFmtId="0" fontId="28" fillId="8" borderId="0" xfId="0" applyFont="1" applyFill="1" applyBorder="1" applyAlignment="1">
      <alignment horizontal="center" vertical="center"/>
    </xf>
    <xf numFmtId="0" fontId="20" fillId="8" borderId="18" xfId="0" applyFont="1" applyFill="1" applyBorder="1" applyAlignment="1">
      <alignment vertical="center"/>
    </xf>
    <xf numFmtId="0" fontId="9" fillId="0" borderId="18" xfId="0" applyFont="1" applyBorder="1" applyAlignment="1">
      <alignment vertical="center"/>
    </xf>
    <xf numFmtId="0" fontId="28" fillId="8" borderId="0" xfId="0" applyFont="1" applyFill="1" applyBorder="1" applyAlignment="1">
      <alignment vertical="center"/>
    </xf>
    <xf numFmtId="0" fontId="28" fillId="8" borderId="13" xfId="0" applyFont="1" applyFill="1" applyBorder="1" applyAlignment="1">
      <alignment horizontal="center" vertical="center"/>
    </xf>
    <xf numFmtId="0" fontId="28" fillId="8" borderId="14" xfId="0" applyFont="1" applyFill="1" applyBorder="1" applyAlignment="1">
      <alignment vertical="center"/>
    </xf>
    <xf numFmtId="186" fontId="20" fillId="8" borderId="67" xfId="0" applyNumberFormat="1" applyFont="1" applyFill="1" applyBorder="1" applyAlignment="1">
      <alignment vertical="center"/>
    </xf>
    <xf numFmtId="0" fontId="20" fillId="8" borderId="8" xfId="0" applyFont="1" applyFill="1" applyBorder="1" applyAlignment="1">
      <alignment horizontal="center" vertical="center"/>
    </xf>
    <xf numFmtId="0" fontId="20" fillId="8" borderId="21" xfId="0" applyFont="1" applyFill="1" applyBorder="1" applyAlignment="1">
      <alignment horizontal="center" vertical="center"/>
    </xf>
    <xf numFmtId="0" fontId="20" fillId="8" borderId="2" xfId="0" applyFont="1" applyFill="1" applyBorder="1" applyAlignment="1">
      <alignment horizontal="left" vertical="center"/>
    </xf>
    <xf numFmtId="186" fontId="20" fillId="8" borderId="135" xfId="0" applyNumberFormat="1" applyFont="1" applyFill="1" applyBorder="1" applyAlignment="1" applyProtection="1">
      <alignment horizontal="right" vertical="center"/>
      <protection locked="0"/>
    </xf>
    <xf numFmtId="186" fontId="20" fillId="8" borderId="3" xfId="0" applyNumberFormat="1" applyFont="1" applyFill="1" applyBorder="1" applyAlignment="1" applyProtection="1">
      <alignment horizontal="right" vertical="center"/>
      <protection locked="0"/>
    </xf>
    <xf numFmtId="186" fontId="20" fillId="0" borderId="3" xfId="0" applyNumberFormat="1" applyFont="1" applyFill="1" applyBorder="1" applyAlignment="1" applyProtection="1">
      <alignment horizontal="right" vertical="center"/>
      <protection locked="0"/>
    </xf>
    <xf numFmtId="186" fontId="20" fillId="0" borderId="2" xfId="0" applyNumberFormat="1" applyFont="1" applyFill="1" applyBorder="1" applyAlignment="1" applyProtection="1">
      <alignment horizontal="right" vertical="center"/>
      <protection locked="0"/>
    </xf>
    <xf numFmtId="186" fontId="20" fillId="0" borderId="106" xfId="32" applyNumberFormat="1" applyFont="1" applyFill="1" applyBorder="1" applyAlignment="1">
      <alignment horizontal="right" vertical="center"/>
    </xf>
    <xf numFmtId="0" fontId="20" fillId="8" borderId="236" xfId="0" applyFont="1" applyFill="1" applyBorder="1" applyAlignment="1">
      <alignment horizontal="center" vertical="center"/>
    </xf>
    <xf numFmtId="0" fontId="20" fillId="8" borderId="0" xfId="0" applyFont="1" applyFill="1" applyBorder="1" applyAlignment="1">
      <alignment horizontal="left" vertical="center"/>
    </xf>
    <xf numFmtId="186" fontId="20" fillId="8" borderId="237" xfId="0" applyNumberFormat="1" applyFont="1" applyFill="1" applyBorder="1" applyAlignment="1" applyProtection="1">
      <alignment horizontal="right" vertical="center"/>
      <protection locked="0"/>
    </xf>
    <xf numFmtId="186" fontId="20" fillId="8" borderId="238" xfId="0" applyNumberFormat="1" applyFont="1" applyFill="1" applyBorder="1" applyAlignment="1" applyProtection="1">
      <alignment horizontal="right" vertical="center"/>
      <protection locked="0"/>
    </xf>
    <xf numFmtId="186" fontId="20" fillId="5" borderId="238" xfId="0" applyNumberFormat="1" applyFont="1" applyFill="1" applyBorder="1" applyAlignment="1" applyProtection="1">
      <alignment horizontal="right" vertical="center"/>
      <protection locked="0"/>
    </xf>
    <xf numFmtId="186" fontId="20" fillId="5" borderId="239" xfId="0" applyNumberFormat="1" applyFont="1" applyFill="1" applyBorder="1" applyAlignment="1" applyProtection="1">
      <alignment horizontal="right" vertical="center"/>
      <protection locked="0"/>
    </xf>
    <xf numFmtId="186" fontId="20" fillId="8" borderId="185" xfId="32" applyNumberFormat="1" applyFont="1" applyFill="1" applyBorder="1" applyAlignment="1">
      <alignment horizontal="right" vertical="center"/>
    </xf>
    <xf numFmtId="0" fontId="20" fillId="8" borderId="22" xfId="0" applyFont="1" applyFill="1" applyBorder="1" applyAlignment="1">
      <alignment horizontal="left" vertical="center"/>
    </xf>
    <xf numFmtId="0" fontId="9" fillId="0" borderId="18" xfId="52" applyBorder="1" applyAlignment="1">
      <alignment vertical="center"/>
    </xf>
    <xf numFmtId="0" fontId="9" fillId="0" borderId="10" xfId="52" applyBorder="1" applyAlignment="1">
      <alignment vertical="center"/>
    </xf>
    <xf numFmtId="9" fontId="9" fillId="5" borderId="9" xfId="28" applyFill="1" applyBorder="1" applyAlignment="1">
      <alignment horizontal="center" vertical="center"/>
    </xf>
    <xf numFmtId="0" fontId="9" fillId="5" borderId="3" xfId="52" applyFill="1" applyBorder="1" applyAlignment="1">
      <alignment horizontal="center" vertical="center"/>
    </xf>
    <xf numFmtId="0" fontId="18" fillId="0" borderId="0" xfId="52" applyFont="1" applyBorder="1" applyAlignment="1"/>
    <xf numFmtId="207" fontId="9" fillId="0" borderId="3" xfId="52" applyNumberFormat="1" applyBorder="1" applyAlignment="1">
      <alignment horizontal="center" vertical="center"/>
    </xf>
    <xf numFmtId="38" fontId="19" fillId="4" borderId="3" xfId="32" applyFont="1" applyFill="1" applyBorder="1" applyAlignment="1">
      <alignment horizontal="center" vertical="center" wrapText="1"/>
    </xf>
    <xf numFmtId="0" fontId="21" fillId="0" borderId="0" xfId="0" applyFont="1" applyBorder="1" applyAlignment="1">
      <alignment horizontal="center" vertical="center"/>
    </xf>
    <xf numFmtId="38" fontId="21" fillId="0" borderId="0" xfId="32" applyFont="1" applyBorder="1" applyAlignment="1">
      <alignment horizontal="center" vertical="center"/>
    </xf>
    <xf numFmtId="38" fontId="15" fillId="0" borderId="0" xfId="32" applyFont="1" applyBorder="1" applyAlignment="1">
      <alignment vertical="center"/>
    </xf>
    <xf numFmtId="178" fontId="15" fillId="0" borderId="0" xfId="28" applyNumberFormat="1" applyFont="1" applyBorder="1" applyAlignment="1">
      <alignment horizontal="center" vertical="center"/>
    </xf>
    <xf numFmtId="0" fontId="25" fillId="0" borderId="0" xfId="0" applyFont="1" applyBorder="1" applyAlignment="1">
      <alignment horizontal="center" vertical="center"/>
    </xf>
    <xf numFmtId="0" fontId="9" fillId="0" borderId="0" xfId="54" applyFont="1">
      <alignment vertical="center"/>
    </xf>
    <xf numFmtId="0" fontId="104" fillId="0" borderId="0" xfId="52" applyFont="1" applyFill="1" applyBorder="1" applyAlignment="1">
      <alignment horizontal="centerContinuous" vertical="center"/>
    </xf>
    <xf numFmtId="0" fontId="104" fillId="0" borderId="0" xfId="52" applyFont="1" applyFill="1" applyBorder="1" applyAlignment="1">
      <alignment vertical="center"/>
    </xf>
    <xf numFmtId="0" fontId="9" fillId="0" borderId="27" xfId="50" applyFont="1" applyFill="1" applyBorder="1" applyAlignment="1">
      <alignment horizontal="center" vertical="center"/>
    </xf>
    <xf numFmtId="0" fontId="90" fillId="0" borderId="27" xfId="50" applyFont="1" applyBorder="1" applyAlignment="1">
      <alignment horizontal="center" vertical="center"/>
    </xf>
    <xf numFmtId="0" fontId="9" fillId="0" borderId="26" xfId="50" applyBorder="1" applyAlignment="1">
      <alignment vertical="center"/>
    </xf>
    <xf numFmtId="0" fontId="10" fillId="0" borderId="0" xfId="50" applyFont="1" applyFill="1" applyAlignment="1">
      <alignment vertical="center"/>
    </xf>
    <xf numFmtId="0" fontId="9" fillId="5" borderId="34" xfId="50" applyFont="1" applyFill="1" applyBorder="1" applyAlignment="1">
      <alignment horizontal="center" vertical="center"/>
    </xf>
    <xf numFmtId="0" fontId="9" fillId="5" borderId="32" xfId="50" applyFont="1" applyFill="1" applyBorder="1" applyAlignment="1">
      <alignment horizontal="center" vertical="center"/>
    </xf>
    <xf numFmtId="0" fontId="9" fillId="0" borderId="32" xfId="50" applyBorder="1" applyAlignment="1">
      <alignment horizontal="center" vertical="center"/>
    </xf>
    <xf numFmtId="0" fontId="9" fillId="0" borderId="26" xfId="50" applyFont="1" applyBorder="1" applyAlignment="1">
      <alignment horizontal="center" vertical="center"/>
    </xf>
    <xf numFmtId="0" fontId="9" fillId="0" borderId="25" xfId="50" applyFont="1" applyFill="1" applyBorder="1" applyAlignment="1">
      <alignment horizontal="center" vertical="center"/>
    </xf>
    <xf numFmtId="0" fontId="9" fillId="0" borderId="24" xfId="50" applyFont="1" applyFill="1" applyBorder="1" applyAlignment="1">
      <alignment horizontal="center" vertical="center"/>
    </xf>
    <xf numFmtId="0" fontId="9" fillId="0" borderId="26" xfId="50" applyFont="1" applyFill="1" applyBorder="1" applyAlignment="1">
      <alignment horizontal="center" vertical="center"/>
    </xf>
    <xf numFmtId="0" fontId="9" fillId="0" borderId="2" xfId="50" applyFont="1" applyFill="1" applyBorder="1" applyAlignment="1">
      <alignment vertical="center"/>
    </xf>
    <xf numFmtId="0" fontId="28" fillId="0" borderId="37" xfId="50" applyFont="1" applyBorder="1" applyAlignment="1">
      <alignment horizontal="center" vertical="center"/>
    </xf>
    <xf numFmtId="0" fontId="22" fillId="0" borderId="38" xfId="50" applyFont="1" applyFill="1" applyBorder="1" applyAlignment="1">
      <alignment horizontal="center" vertical="center"/>
    </xf>
    <xf numFmtId="0" fontId="22" fillId="0" borderId="39" xfId="50" applyFont="1" applyFill="1" applyBorder="1" applyAlignment="1">
      <alignment horizontal="center" vertical="center"/>
    </xf>
    <xf numFmtId="0" fontId="22" fillId="0" borderId="40" xfId="50" applyFont="1" applyFill="1" applyBorder="1" applyAlignment="1">
      <alignment horizontal="center" vertical="center"/>
    </xf>
    <xf numFmtId="0" fontId="22" fillId="0" borderId="41" xfId="50" applyFont="1" applyFill="1" applyBorder="1" applyAlignment="1">
      <alignment horizontal="center" vertical="center"/>
    </xf>
    <xf numFmtId="0" fontId="28" fillId="0" borderId="43" xfId="50" applyFont="1" applyBorder="1" applyAlignment="1">
      <alignment horizontal="center" vertical="center"/>
    </xf>
    <xf numFmtId="0" fontId="28" fillId="0" borderId="45" xfId="50" applyFont="1" applyBorder="1" applyAlignment="1">
      <alignment horizontal="center" vertical="center"/>
    </xf>
    <xf numFmtId="0" fontId="90" fillId="0" borderId="18" xfId="50" applyFont="1" applyBorder="1" applyAlignment="1">
      <alignment horizontal="center" vertical="center"/>
    </xf>
    <xf numFmtId="0" fontId="90" fillId="0" borderId="10" xfId="50" applyFont="1" applyBorder="1" applyAlignment="1">
      <alignment horizontal="center" vertical="center"/>
    </xf>
    <xf numFmtId="0" fontId="90" fillId="0" borderId="17" xfId="50" applyFont="1" applyBorder="1" applyAlignment="1">
      <alignment horizontal="center" vertical="center"/>
    </xf>
    <xf numFmtId="0" fontId="9" fillId="0" borderId="29" xfId="50" applyFont="1" applyFill="1" applyBorder="1" applyAlignment="1">
      <alignment horizontal="center" vertical="center"/>
    </xf>
    <xf numFmtId="0" fontId="9" fillId="0" borderId="28" xfId="50" applyFont="1" applyFill="1" applyBorder="1" applyAlignment="1">
      <alignment horizontal="center" vertical="center"/>
    </xf>
    <xf numFmtId="0" fontId="9" fillId="0" borderId="22" xfId="50" applyFont="1" applyBorder="1" applyAlignment="1">
      <alignment vertical="center"/>
    </xf>
    <xf numFmtId="38" fontId="9" fillId="0" borderId="0" xfId="32" applyFont="1" applyFill="1" applyBorder="1" applyAlignment="1">
      <alignment horizontal="center" vertical="center"/>
    </xf>
    <xf numFmtId="0" fontId="9" fillId="0" borderId="18" xfId="50" applyBorder="1" applyAlignment="1">
      <alignment vertical="center"/>
    </xf>
    <xf numFmtId="0" fontId="9" fillId="0" borderId="10" xfId="50" applyBorder="1" applyAlignment="1">
      <alignment vertical="center"/>
    </xf>
    <xf numFmtId="0" fontId="9" fillId="0" borderId="24" xfId="50" applyBorder="1" applyAlignment="1">
      <alignment vertical="center"/>
    </xf>
    <xf numFmtId="0" fontId="9" fillId="0" borderId="26" xfId="50" applyFont="1" applyBorder="1" applyAlignment="1">
      <alignment vertical="center"/>
    </xf>
    <xf numFmtId="0" fontId="9" fillId="0" borderId="22" xfId="50" applyFont="1" applyFill="1" applyBorder="1" applyAlignment="1">
      <alignment horizontal="center" vertical="center"/>
    </xf>
    <xf numFmtId="0" fontId="9" fillId="0" borderId="19" xfId="50" applyFont="1" applyBorder="1" applyAlignment="1">
      <alignment vertical="center"/>
    </xf>
    <xf numFmtId="0" fontId="9" fillId="0" borderId="39" xfId="50" applyFont="1" applyBorder="1" applyAlignment="1">
      <alignment vertical="center"/>
    </xf>
    <xf numFmtId="0" fontId="22" fillId="0" borderId="33" xfId="50" applyFont="1" applyBorder="1" applyAlignment="1">
      <alignment horizontal="center" vertical="center"/>
    </xf>
    <xf numFmtId="0" fontId="22" fillId="0" borderId="44" xfId="50" applyFont="1" applyBorder="1" applyAlignment="1">
      <alignment horizontal="center" vertical="center"/>
    </xf>
    <xf numFmtId="0" fontId="22" fillId="7" borderId="34" xfId="50" applyFont="1" applyFill="1" applyBorder="1" applyAlignment="1">
      <alignment horizontal="center" vertical="center"/>
    </xf>
    <xf numFmtId="0" fontId="22" fillId="7" borderId="44" xfId="50" applyFont="1" applyFill="1" applyBorder="1" applyAlignment="1">
      <alignment horizontal="center" vertical="center"/>
    </xf>
    <xf numFmtId="0" fontId="22" fillId="7" borderId="33" xfId="50" applyFont="1" applyFill="1" applyBorder="1" applyAlignment="1">
      <alignment horizontal="center" vertical="center"/>
    </xf>
    <xf numFmtId="0" fontId="10" fillId="0" borderId="14" xfId="50" applyFont="1" applyBorder="1" applyAlignment="1">
      <alignment vertical="center"/>
    </xf>
    <xf numFmtId="0" fontId="45" fillId="0" borderId="0" xfId="55" applyFont="1" applyFill="1" applyAlignment="1">
      <alignment vertical="center"/>
    </xf>
    <xf numFmtId="0" fontId="45" fillId="0" borderId="0" xfId="55" applyFont="1" applyFill="1" applyAlignment="1">
      <alignment horizontal="right" vertical="center"/>
    </xf>
    <xf numFmtId="0" fontId="45" fillId="0" borderId="3" xfId="55" applyFont="1" applyBorder="1" applyAlignment="1">
      <alignment vertical="center"/>
    </xf>
    <xf numFmtId="0" fontId="54" fillId="0" borderId="0" xfId="55" applyFont="1" applyAlignment="1">
      <alignment vertical="center"/>
    </xf>
    <xf numFmtId="3" fontId="65" fillId="8" borderId="0" xfId="32" applyNumberFormat="1" applyFont="1" applyFill="1" applyBorder="1" applyAlignment="1">
      <alignment horizontal="left" vertical="center"/>
    </xf>
    <xf numFmtId="3" fontId="68" fillId="0" borderId="16" xfId="0" applyNumberFormat="1" applyFont="1" applyFill="1" applyBorder="1" applyAlignment="1">
      <alignment horizontal="right" vertical="center"/>
    </xf>
    <xf numFmtId="3" fontId="68" fillId="0" borderId="144" xfId="0" applyNumberFormat="1" applyFont="1" applyFill="1" applyBorder="1" applyAlignment="1">
      <alignment horizontal="right" vertical="center"/>
    </xf>
    <xf numFmtId="3" fontId="68" fillId="17" borderId="241" xfId="0" applyNumberFormat="1" applyFont="1" applyFill="1" applyBorder="1" applyAlignment="1">
      <alignment horizontal="right" vertical="center"/>
    </xf>
    <xf numFmtId="0" fontId="45" fillId="0" borderId="0" xfId="146" applyFont="1" applyAlignment="1">
      <alignment vertical="center"/>
    </xf>
    <xf numFmtId="0" fontId="59" fillId="0" borderId="0" xfId="146" applyFont="1" applyAlignment="1">
      <alignment horizontal="center"/>
    </xf>
    <xf numFmtId="0" fontId="59" fillId="0" borderId="0" xfId="146" applyFont="1"/>
    <xf numFmtId="0" fontId="70" fillId="0" borderId="0" xfId="146" applyFont="1" applyAlignment="1">
      <alignment horizontal="centerContinuous" vertical="center"/>
    </xf>
    <xf numFmtId="0" fontId="82" fillId="0" borderId="3" xfId="0" applyFont="1" applyBorder="1" applyAlignment="1">
      <alignment horizontal="left" vertical="center" wrapText="1"/>
    </xf>
    <xf numFmtId="0" fontId="20" fillId="0" borderId="3" xfId="0" applyFont="1" applyBorder="1" applyAlignment="1">
      <alignment horizontal="left" vertical="center" wrapText="1"/>
    </xf>
    <xf numFmtId="0" fontId="20" fillId="9" borderId="72" xfId="0" applyFont="1" applyFill="1" applyBorder="1" applyAlignment="1">
      <alignment vertical="center" wrapText="1"/>
    </xf>
    <xf numFmtId="0" fontId="20" fillId="0" borderId="72" xfId="0" applyFont="1" applyBorder="1" applyAlignment="1">
      <alignment horizontal="left" vertical="center" wrapText="1"/>
    </xf>
    <xf numFmtId="0" fontId="6" fillId="10" borderId="3" xfId="147" applyFill="1" applyBorder="1" applyAlignment="1">
      <alignment horizontal="center" vertical="center"/>
    </xf>
    <xf numFmtId="0" fontId="6" fillId="0" borderId="0" xfId="147">
      <alignment vertical="center"/>
    </xf>
    <xf numFmtId="0" fontId="6" fillId="0" borderId="0" xfId="147" applyAlignment="1">
      <alignment horizontal="left" vertical="center"/>
    </xf>
    <xf numFmtId="0" fontId="6" fillId="0" borderId="3" xfId="147" applyBorder="1" applyAlignment="1">
      <alignment horizontal="center" vertical="center"/>
    </xf>
    <xf numFmtId="38" fontId="0" fillId="0" borderId="3" xfId="148" applyFont="1" applyBorder="1">
      <alignment vertical="center"/>
    </xf>
    <xf numFmtId="0" fontId="6" fillId="0" borderId="13" xfId="147" applyBorder="1" applyAlignment="1">
      <alignment horizontal="left" vertical="center"/>
    </xf>
    <xf numFmtId="0" fontId="6" fillId="0" borderId="3" xfId="147" applyBorder="1" applyAlignment="1">
      <alignment horizontal="left" vertical="center"/>
    </xf>
    <xf numFmtId="208" fontId="6" fillId="0" borderId="3" xfId="147" applyNumberFormat="1" applyBorder="1">
      <alignment vertical="center"/>
    </xf>
    <xf numFmtId="0" fontId="6" fillId="0" borderId="49" xfId="147" applyBorder="1" applyAlignment="1">
      <alignment horizontal="left" vertical="center"/>
    </xf>
    <xf numFmtId="0" fontId="6" fillId="0" borderId="49" xfId="147" applyBorder="1" applyAlignment="1">
      <alignment horizontal="center" vertical="center"/>
    </xf>
    <xf numFmtId="0" fontId="6" fillId="0" borderId="52" xfId="147" applyBorder="1" applyAlignment="1">
      <alignment horizontal="left" vertical="center"/>
    </xf>
    <xf numFmtId="0" fontId="6" fillId="0" borderId="52" xfId="147" applyBorder="1" applyAlignment="1">
      <alignment horizontal="center" vertical="center"/>
    </xf>
    <xf numFmtId="185" fontId="106" fillId="0" borderId="3" xfId="148" applyNumberFormat="1" applyFont="1" applyFill="1" applyBorder="1">
      <alignment vertical="center"/>
    </xf>
    <xf numFmtId="185" fontId="106" fillId="0" borderId="49" xfId="148" applyNumberFormat="1" applyFont="1" applyFill="1" applyBorder="1">
      <alignment vertical="center"/>
    </xf>
    <xf numFmtId="185" fontId="106" fillId="0" borderId="52" xfId="148" applyNumberFormat="1" applyFont="1" applyFill="1" applyBorder="1">
      <alignment vertical="center"/>
    </xf>
    <xf numFmtId="0" fontId="6" fillId="0" borderId="0" xfId="147" applyAlignment="1">
      <alignment vertical="center"/>
    </xf>
    <xf numFmtId="0" fontId="6" fillId="0" borderId="0" xfId="147" applyAlignment="1">
      <alignment horizontal="center" vertical="center"/>
    </xf>
    <xf numFmtId="38" fontId="0" fillId="0" borderId="0" xfId="148" applyFont="1">
      <alignment vertical="center"/>
    </xf>
    <xf numFmtId="178" fontId="0" fillId="0" borderId="0" xfId="149" applyNumberFormat="1" applyFont="1">
      <alignment vertical="center"/>
    </xf>
    <xf numFmtId="38" fontId="106" fillId="9" borderId="3" xfId="148" applyFont="1" applyFill="1" applyBorder="1">
      <alignment vertical="center"/>
    </xf>
    <xf numFmtId="38" fontId="106" fillId="9" borderId="49" xfId="148" applyFont="1" applyFill="1" applyBorder="1">
      <alignment vertical="center"/>
    </xf>
    <xf numFmtId="38" fontId="106" fillId="9" borderId="52" xfId="148" applyFont="1" applyFill="1" applyBorder="1">
      <alignment vertical="center"/>
    </xf>
    <xf numFmtId="0" fontId="6" fillId="10" borderId="13" xfId="147" applyFill="1" applyBorder="1" applyAlignment="1">
      <alignment horizontal="center" vertical="center"/>
    </xf>
    <xf numFmtId="38" fontId="0" fillId="0" borderId="13" xfId="148" applyFont="1" applyBorder="1">
      <alignment vertical="center"/>
    </xf>
    <xf numFmtId="208" fontId="6" fillId="0" borderId="13" xfId="147" applyNumberFormat="1" applyBorder="1">
      <alignment vertical="center"/>
    </xf>
    <xf numFmtId="38" fontId="106" fillId="9" borderId="13" xfId="148" applyFont="1" applyFill="1" applyBorder="1">
      <alignment vertical="center"/>
    </xf>
    <xf numFmtId="38" fontId="106" fillId="9" borderId="29" xfId="148" applyFont="1" applyFill="1" applyBorder="1">
      <alignment vertical="center"/>
    </xf>
    <xf numFmtId="38" fontId="106" fillId="9" borderId="25" xfId="148" applyFont="1" applyFill="1" applyBorder="1">
      <alignment vertical="center"/>
    </xf>
    <xf numFmtId="185" fontId="106" fillId="0" borderId="13" xfId="148" applyNumberFormat="1" applyFont="1" applyFill="1" applyBorder="1">
      <alignment vertical="center"/>
    </xf>
    <xf numFmtId="185" fontId="106" fillId="0" borderId="29" xfId="148" applyNumberFormat="1" applyFont="1" applyFill="1" applyBorder="1">
      <alignment vertical="center"/>
    </xf>
    <xf numFmtId="185" fontId="106" fillId="0" borderId="25" xfId="148" applyNumberFormat="1" applyFont="1" applyFill="1" applyBorder="1">
      <alignment vertical="center"/>
    </xf>
    <xf numFmtId="0" fontId="6" fillId="10" borderId="242" xfId="147" applyFill="1" applyBorder="1" applyAlignment="1">
      <alignment horizontal="center" vertical="center"/>
    </xf>
    <xf numFmtId="38" fontId="0" fillId="0" borderId="242" xfId="148" applyFont="1" applyBorder="1" applyAlignment="1">
      <alignment horizontal="center" vertical="center"/>
    </xf>
    <xf numFmtId="208" fontId="6" fillId="0" borderId="242" xfId="147" applyNumberFormat="1" applyBorder="1" applyAlignment="1">
      <alignment horizontal="center" vertical="center"/>
    </xf>
    <xf numFmtId="185" fontId="106" fillId="0" borderId="243" xfId="148" applyNumberFormat="1" applyFont="1" applyFill="1" applyBorder="1" applyAlignment="1">
      <alignment horizontal="center" vertical="center"/>
    </xf>
    <xf numFmtId="185" fontId="106" fillId="0" borderId="244" xfId="148" applyNumberFormat="1" applyFont="1" applyFill="1" applyBorder="1" applyAlignment="1">
      <alignment horizontal="center" vertical="center"/>
    </xf>
    <xf numFmtId="38" fontId="106" fillId="0" borderId="242" xfId="148" applyFont="1" applyFill="1" applyBorder="1" applyAlignment="1">
      <alignment horizontal="center" vertical="center"/>
    </xf>
    <xf numFmtId="38" fontId="106" fillId="9" borderId="243" xfId="148" applyFont="1" applyFill="1" applyBorder="1" applyAlignment="1">
      <alignment horizontal="center" vertical="center"/>
    </xf>
    <xf numFmtId="38" fontId="106" fillId="9" borderId="244" xfId="148" applyFont="1" applyFill="1" applyBorder="1" applyAlignment="1">
      <alignment horizontal="center" vertical="center"/>
    </xf>
    <xf numFmtId="0" fontId="62" fillId="0" borderId="0" xfId="146" applyFont="1" applyAlignment="1">
      <alignment vertical="center"/>
    </xf>
    <xf numFmtId="0" fontId="54" fillId="0" borderId="34" xfId="0" applyFont="1" applyFill="1" applyBorder="1" applyAlignment="1">
      <alignment horizontal="center" vertical="center" wrapText="1"/>
    </xf>
    <xf numFmtId="0" fontId="9" fillId="0" borderId="11" xfId="52" applyFont="1" applyBorder="1" applyAlignment="1">
      <alignment horizontal="center" vertical="center"/>
    </xf>
    <xf numFmtId="0" fontId="9" fillId="0" borderId="0" xfId="52" applyFont="1" applyBorder="1" applyAlignment="1">
      <alignment vertical="center"/>
    </xf>
    <xf numFmtId="0" fontId="9" fillId="0" borderId="3" xfId="52" applyFont="1" applyBorder="1" applyAlignment="1">
      <alignment horizontal="center" vertical="center"/>
    </xf>
    <xf numFmtId="0" fontId="9" fillId="0" borderId="0" xfId="52" applyAlignment="1">
      <alignment horizontal="center" vertical="center"/>
    </xf>
    <xf numFmtId="0" fontId="9" fillId="0" borderId="3" xfId="52" applyFont="1" applyBorder="1" applyAlignment="1">
      <alignment horizontal="center" vertical="center" wrapText="1"/>
    </xf>
    <xf numFmtId="0" fontId="9" fillId="0" borderId="2" xfId="52" applyBorder="1" applyAlignment="1">
      <alignment vertical="center"/>
    </xf>
    <xf numFmtId="38" fontId="9" fillId="5" borderId="9" xfId="32" applyFill="1" applyBorder="1" applyAlignment="1">
      <alignment horizontal="center" vertical="center"/>
    </xf>
    <xf numFmtId="0" fontId="9" fillId="0" borderId="17" xfId="50" applyFont="1" applyBorder="1" applyAlignment="1">
      <alignment horizontal="center" vertical="center"/>
    </xf>
    <xf numFmtId="0" fontId="9" fillId="0" borderId="18" xfId="50" applyFont="1" applyBorder="1" applyAlignment="1">
      <alignment horizontal="center" vertical="center"/>
    </xf>
    <xf numFmtId="0" fontId="9" fillId="0" borderId="10" xfId="50" applyFont="1" applyBorder="1" applyAlignment="1">
      <alignment horizontal="center" vertical="center"/>
    </xf>
    <xf numFmtId="38" fontId="85" fillId="0" borderId="0" xfId="61" applyFont="1" applyAlignment="1">
      <alignment vertical="center"/>
    </xf>
    <xf numFmtId="185" fontId="85" fillId="0" borderId="0" xfId="61" applyNumberFormat="1" applyFont="1" applyAlignment="1">
      <alignment vertical="center"/>
    </xf>
    <xf numFmtId="38" fontId="85" fillId="0" borderId="0" xfId="61" applyNumberFormat="1" applyFont="1" applyAlignment="1">
      <alignment vertical="center"/>
    </xf>
    <xf numFmtId="56" fontId="85" fillId="0" borderId="0" xfId="60" applyNumberFormat="1" applyFont="1" applyAlignment="1">
      <alignment vertical="center"/>
    </xf>
    <xf numFmtId="0" fontId="82" fillId="0" borderId="0" xfId="47" applyFont="1" applyAlignment="1">
      <alignment vertical="center"/>
    </xf>
    <xf numFmtId="0" fontId="45" fillId="0" borderId="0" xfId="0" applyFont="1" applyAlignment="1">
      <alignment vertical="top"/>
    </xf>
    <xf numFmtId="3" fontId="60" fillId="8" borderId="0" xfId="32" applyNumberFormat="1" applyFont="1" applyFill="1" applyAlignment="1">
      <alignment horizontal="center" vertical="center"/>
    </xf>
    <xf numFmtId="0" fontId="20" fillId="0" borderId="3" xfId="0" applyFont="1" applyBorder="1" applyAlignment="1">
      <alignment horizontal="left" vertical="center" wrapText="1"/>
    </xf>
    <xf numFmtId="0" fontId="65" fillId="8" borderId="0" xfId="0" applyFont="1" applyFill="1" applyAlignment="1">
      <alignment vertical="top"/>
    </xf>
    <xf numFmtId="3" fontId="65" fillId="8" borderId="141" xfId="32" applyNumberFormat="1" applyFont="1" applyFill="1" applyBorder="1" applyAlignment="1">
      <alignment vertical="center"/>
    </xf>
    <xf numFmtId="3" fontId="65" fillId="8" borderId="4" xfId="32" applyNumberFormat="1" applyFont="1" applyFill="1" applyBorder="1" applyAlignment="1">
      <alignment vertical="center"/>
    </xf>
    <xf numFmtId="3" fontId="65" fillId="8" borderId="13" xfId="32" applyNumberFormat="1" applyFont="1" applyFill="1" applyBorder="1" applyAlignment="1">
      <alignment vertical="center"/>
    </xf>
    <xf numFmtId="3" fontId="65" fillId="8" borderId="6" xfId="32" applyNumberFormat="1" applyFont="1" applyFill="1" applyBorder="1" applyAlignment="1">
      <alignment vertical="center"/>
    </xf>
    <xf numFmtId="3" fontId="65" fillId="8" borderId="140" xfId="32" applyNumberFormat="1" applyFont="1" applyFill="1" applyBorder="1" applyAlignment="1">
      <alignment vertical="center"/>
    </xf>
    <xf numFmtId="0" fontId="70" fillId="8" borderId="0" xfId="0" applyFont="1" applyFill="1" applyAlignment="1">
      <alignment horizontal="center" vertical="center"/>
    </xf>
    <xf numFmtId="0" fontId="15" fillId="0" borderId="0" xfId="52" applyFont="1" applyBorder="1" applyAlignment="1">
      <alignment vertical="center"/>
    </xf>
    <xf numFmtId="207" fontId="9" fillId="0" borderId="3" xfId="52" applyNumberFormat="1" applyFill="1" applyBorder="1" applyAlignment="1">
      <alignment horizontal="center" vertical="center"/>
    </xf>
    <xf numFmtId="207" fontId="0" fillId="0" borderId="3" xfId="52" applyNumberFormat="1" applyFont="1" applyBorder="1" applyAlignment="1">
      <alignment horizontal="center" vertical="center"/>
    </xf>
    <xf numFmtId="0" fontId="9" fillId="0" borderId="13" xfId="52" applyFont="1" applyBorder="1" applyAlignment="1">
      <alignment horizontal="center" vertical="center"/>
    </xf>
    <xf numFmtId="0" fontId="9" fillId="0" borderId="2" xfId="52" applyFont="1" applyBorder="1" applyAlignment="1">
      <alignment horizontal="center" vertical="center"/>
    </xf>
    <xf numFmtId="0" fontId="9" fillId="0" borderId="14" xfId="52" applyFont="1" applyBorder="1" applyAlignment="1">
      <alignment horizontal="center" vertical="center"/>
    </xf>
    <xf numFmtId="0" fontId="0" fillId="0" borderId="25" xfId="50" applyFont="1" applyBorder="1" applyAlignment="1">
      <alignment vertical="center"/>
    </xf>
    <xf numFmtId="3" fontId="27" fillId="0" borderId="25" xfId="50" applyNumberFormat="1" applyFont="1" applyBorder="1" applyAlignment="1">
      <alignment horizontal="center" vertical="center"/>
    </xf>
    <xf numFmtId="3" fontId="27" fillId="0" borderId="24" xfId="50" applyNumberFormat="1" applyFont="1" applyFill="1" applyBorder="1" applyAlignment="1">
      <alignment horizontal="center" vertical="center"/>
    </xf>
    <xf numFmtId="3" fontId="27" fillId="0" borderId="24" xfId="50" applyNumberFormat="1" applyFont="1" applyBorder="1" applyAlignment="1">
      <alignment horizontal="center" vertical="center"/>
    </xf>
    <xf numFmtId="3" fontId="27" fillId="0" borderId="26" xfId="50" applyNumberFormat="1" applyFont="1" applyBorder="1" applyAlignment="1">
      <alignment horizontal="center" vertical="center"/>
    </xf>
    <xf numFmtId="0" fontId="5" fillId="0" borderId="0" xfId="147" applyFont="1" applyAlignment="1">
      <alignment horizontal="center" vertical="center"/>
    </xf>
    <xf numFmtId="0" fontId="5" fillId="10" borderId="3" xfId="147" applyFont="1" applyFill="1" applyBorder="1" applyAlignment="1">
      <alignment horizontal="center" vertical="center"/>
    </xf>
    <xf numFmtId="0" fontId="5" fillId="10" borderId="9" xfId="147" applyFont="1" applyFill="1" applyBorder="1" applyAlignment="1">
      <alignment horizontal="center" vertical="center"/>
    </xf>
    <xf numFmtId="3" fontId="6" fillId="0" borderId="3" xfId="147" applyNumberFormat="1" applyBorder="1" applyAlignment="1">
      <alignment horizontal="right" vertical="center"/>
    </xf>
    <xf numFmtId="3" fontId="6" fillId="0" borderId="13" xfId="147" applyNumberFormat="1" applyBorder="1" applyAlignment="1">
      <alignment horizontal="right" vertical="center"/>
    </xf>
    <xf numFmtId="3" fontId="6" fillId="17" borderId="241" xfId="147" applyNumberFormat="1" applyFill="1" applyBorder="1" applyAlignment="1">
      <alignment horizontal="right" vertical="center"/>
    </xf>
    <xf numFmtId="0" fontId="20" fillId="10" borderId="142" xfId="0" applyFont="1" applyFill="1" applyBorder="1" applyAlignment="1">
      <alignment horizontal="center" vertical="center"/>
    </xf>
    <xf numFmtId="0" fontId="20" fillId="10" borderId="141" xfId="0" applyFont="1" applyFill="1" applyBorder="1" applyAlignment="1">
      <alignment horizontal="center" vertical="center"/>
    </xf>
    <xf numFmtId="0" fontId="20" fillId="10" borderId="123" xfId="0" applyFont="1" applyFill="1" applyBorder="1" applyAlignment="1">
      <alignment horizontal="center" vertical="center"/>
    </xf>
    <xf numFmtId="0" fontId="0" fillId="10" borderId="22" xfId="0" applyFont="1" applyFill="1" applyBorder="1" applyAlignment="1">
      <alignment horizontal="center" vertical="center"/>
    </xf>
    <xf numFmtId="0" fontId="0" fillId="10" borderId="206" xfId="0" applyFont="1" applyFill="1" applyBorder="1" applyAlignment="1">
      <alignment horizontal="center" vertical="center"/>
    </xf>
    <xf numFmtId="0" fontId="0" fillId="10" borderId="4" xfId="0" applyFont="1" applyFill="1" applyBorder="1" applyAlignment="1">
      <alignment horizontal="center" vertical="center"/>
    </xf>
    <xf numFmtId="0" fontId="0" fillId="10" borderId="14" xfId="0" applyFont="1" applyFill="1" applyBorder="1" applyAlignment="1">
      <alignment horizontal="center" vertical="center"/>
    </xf>
    <xf numFmtId="0" fontId="41" fillId="0" borderId="0" xfId="55" applyFont="1" applyAlignment="1">
      <alignment vertical="center"/>
    </xf>
    <xf numFmtId="0" fontId="64" fillId="10" borderId="3" xfId="0" applyFont="1" applyFill="1" applyBorder="1" applyAlignment="1">
      <alignment horizontal="center" vertical="center" wrapText="1"/>
    </xf>
    <xf numFmtId="0" fontId="64" fillId="10" borderId="9" xfId="0" applyFont="1" applyFill="1" applyBorder="1" applyAlignment="1">
      <alignment horizontal="center" vertical="center" wrapText="1"/>
    </xf>
    <xf numFmtId="0" fontId="64" fillId="10" borderId="11" xfId="0" applyFont="1" applyFill="1" applyBorder="1" applyAlignment="1">
      <alignment horizontal="center" vertical="center" wrapText="1"/>
    </xf>
    <xf numFmtId="0" fontId="65" fillId="8" borderId="22" xfId="0" applyFont="1" applyFill="1" applyBorder="1" applyAlignment="1">
      <alignment horizontal="left" vertical="center"/>
    </xf>
    <xf numFmtId="186" fontId="65" fillId="5" borderId="11" xfId="32" applyNumberFormat="1" applyFont="1" applyFill="1" applyBorder="1" applyAlignment="1">
      <alignment horizontal="right" vertical="center"/>
    </xf>
    <xf numFmtId="3" fontId="65" fillId="8" borderId="0" xfId="32" applyNumberFormat="1" applyFont="1" applyFill="1" applyBorder="1" applyAlignment="1">
      <alignment vertical="center"/>
    </xf>
    <xf numFmtId="3" fontId="65" fillId="8" borderId="18" xfId="32" applyNumberFormat="1" applyFont="1" applyFill="1" applyBorder="1" applyAlignment="1">
      <alignment horizontal="left" vertical="center"/>
    </xf>
    <xf numFmtId="186" fontId="79" fillId="5" borderId="134" xfId="32" applyNumberFormat="1" applyFont="1" applyFill="1" applyBorder="1" applyAlignment="1">
      <alignment vertical="center"/>
    </xf>
    <xf numFmtId="186" fontId="79" fillId="5" borderId="11" xfId="32" applyNumberFormat="1" applyFont="1" applyFill="1" applyBorder="1" applyAlignment="1">
      <alignment vertical="center"/>
    </xf>
    <xf numFmtId="186" fontId="79" fillId="5" borderId="22" xfId="32" applyNumberFormat="1" applyFont="1" applyFill="1" applyBorder="1" applyAlignment="1">
      <alignment vertical="center"/>
    </xf>
    <xf numFmtId="186" fontId="65" fillId="5" borderId="199" xfId="32" applyNumberFormat="1" applyFont="1" applyFill="1" applyBorder="1" applyAlignment="1">
      <alignment vertical="center"/>
    </xf>
    <xf numFmtId="186" fontId="65" fillId="5" borderId="200" xfId="32" applyNumberFormat="1" applyFont="1" applyFill="1" applyBorder="1" applyAlignment="1">
      <alignment vertical="center"/>
    </xf>
    <xf numFmtId="186" fontId="65" fillId="5" borderId="121" xfId="32" applyNumberFormat="1" applyFont="1" applyFill="1" applyBorder="1" applyAlignment="1">
      <alignment vertical="center"/>
    </xf>
    <xf numFmtId="186" fontId="65" fillId="5" borderId="201" xfId="32" applyNumberFormat="1" applyFont="1" applyFill="1" applyBorder="1" applyAlignment="1">
      <alignment vertical="center"/>
    </xf>
    <xf numFmtId="186" fontId="65" fillId="5" borderId="114" xfId="32" applyNumberFormat="1" applyFont="1" applyFill="1" applyBorder="1" applyAlignment="1">
      <alignment vertical="center"/>
    </xf>
    <xf numFmtId="186" fontId="65" fillId="5" borderId="115" xfId="32" applyNumberFormat="1" applyFont="1" applyFill="1" applyBorder="1" applyAlignment="1">
      <alignment vertical="center"/>
    </xf>
    <xf numFmtId="186" fontId="65" fillId="5" borderId="202" xfId="32" applyNumberFormat="1" applyFont="1" applyFill="1" applyBorder="1" applyAlignment="1">
      <alignment vertical="center"/>
    </xf>
    <xf numFmtId="186" fontId="65" fillId="5" borderId="50" xfId="32" applyNumberFormat="1" applyFont="1" applyFill="1" applyBorder="1" applyAlignment="1">
      <alignment vertical="center"/>
    </xf>
    <xf numFmtId="186" fontId="65" fillId="5" borderId="39" xfId="32" applyNumberFormat="1" applyFont="1" applyFill="1" applyBorder="1" applyAlignment="1">
      <alignment vertical="center"/>
    </xf>
    <xf numFmtId="186" fontId="79" fillId="5" borderId="135" xfId="32" applyNumberFormat="1" applyFont="1" applyFill="1" applyBorder="1" applyAlignment="1">
      <alignment vertical="center"/>
    </xf>
    <xf numFmtId="186" fontId="79" fillId="5" borderId="3" xfId="32" applyNumberFormat="1" applyFont="1" applyFill="1" applyBorder="1" applyAlignment="1">
      <alignment vertical="center"/>
    </xf>
    <xf numFmtId="186" fontId="79" fillId="5" borderId="2" xfId="32" applyNumberFormat="1" applyFont="1" applyFill="1" applyBorder="1" applyAlignment="1">
      <alignment vertical="center"/>
    </xf>
    <xf numFmtId="186" fontId="65" fillId="5" borderId="131" xfId="32" applyNumberFormat="1" applyFont="1" applyFill="1" applyBorder="1" applyAlignment="1">
      <alignment vertical="center"/>
    </xf>
    <xf numFmtId="186" fontId="65" fillId="5" borderId="8" xfId="32" applyNumberFormat="1" applyFont="1" applyFill="1" applyBorder="1" applyAlignment="1">
      <alignment vertical="center"/>
    </xf>
    <xf numFmtId="186" fontId="65" fillId="5" borderId="72" xfId="32" applyNumberFormat="1" applyFont="1" applyFill="1" applyBorder="1" applyAlignment="1">
      <alignment vertical="center"/>
    </xf>
    <xf numFmtId="186" fontId="65" fillId="5" borderId="41" xfId="32" applyNumberFormat="1" applyFont="1" applyFill="1" applyBorder="1" applyAlignment="1">
      <alignment vertical="center"/>
    </xf>
    <xf numFmtId="186" fontId="79" fillId="5" borderId="142" xfId="32" applyNumberFormat="1" applyFont="1" applyFill="1" applyBorder="1" applyAlignment="1">
      <alignment vertical="center"/>
    </xf>
    <xf numFmtId="186" fontId="79" fillId="5" borderId="66" xfId="32" applyNumberFormat="1" applyFont="1" applyFill="1" applyBorder="1" applyAlignment="1">
      <alignment vertical="center"/>
    </xf>
    <xf numFmtId="186" fontId="79" fillId="5" borderId="141" xfId="32" applyNumberFormat="1" applyFont="1" applyFill="1" applyBorder="1" applyAlignment="1">
      <alignment vertical="center"/>
    </xf>
    <xf numFmtId="186" fontId="65" fillId="5" borderId="203" xfId="32" applyNumberFormat="1" applyFont="1" applyFill="1" applyBorder="1" applyAlignment="1">
      <alignment vertical="center"/>
    </xf>
    <xf numFmtId="186" fontId="65" fillId="5" borderId="111" xfId="32" applyNumberFormat="1" applyFont="1" applyFill="1" applyBorder="1" applyAlignment="1">
      <alignment vertical="center"/>
    </xf>
    <xf numFmtId="186" fontId="65" fillId="5" borderId="112" xfId="32" applyNumberFormat="1" applyFont="1" applyFill="1" applyBorder="1" applyAlignment="1">
      <alignment vertical="center"/>
    </xf>
    <xf numFmtId="186" fontId="65" fillId="5" borderId="15" xfId="32" applyNumberFormat="1" applyFont="1" applyFill="1" applyBorder="1" applyAlignment="1">
      <alignment vertical="center"/>
    </xf>
    <xf numFmtId="186" fontId="65" fillId="5" borderId="98" xfId="32" applyNumberFormat="1" applyFont="1" applyFill="1" applyBorder="1" applyAlignment="1">
      <alignment vertical="center"/>
    </xf>
    <xf numFmtId="186" fontId="65" fillId="5" borderId="16" xfId="32" applyNumberFormat="1" applyFont="1" applyFill="1" applyBorder="1" applyAlignment="1">
      <alignment vertical="center"/>
    </xf>
    <xf numFmtId="0" fontId="65" fillId="5" borderId="8" xfId="0" applyFont="1" applyFill="1" applyBorder="1" applyAlignment="1">
      <alignment vertical="center"/>
    </xf>
    <xf numFmtId="0" fontId="65" fillId="5" borderId="72" xfId="0" applyFont="1" applyFill="1" applyBorder="1" applyAlignment="1">
      <alignment vertical="center"/>
    </xf>
    <xf numFmtId="0" fontId="65" fillId="5" borderId="0" xfId="0" applyFont="1" applyFill="1" applyBorder="1" applyAlignment="1">
      <alignment vertical="center"/>
    </xf>
    <xf numFmtId="0" fontId="65" fillId="5" borderId="73" xfId="0" applyFont="1" applyFill="1" applyBorder="1" applyAlignment="1">
      <alignment vertical="center"/>
    </xf>
    <xf numFmtId="0" fontId="65" fillId="5" borderId="142" xfId="0" applyFont="1" applyFill="1" applyBorder="1" applyAlignment="1">
      <alignment horizontal="center" vertical="center"/>
    </xf>
    <xf numFmtId="0" fontId="65" fillId="9" borderId="66" xfId="0" applyFont="1" applyFill="1" applyBorder="1" applyAlignment="1">
      <alignment horizontal="center" vertical="center"/>
    </xf>
    <xf numFmtId="0" fontId="65" fillId="5" borderId="66" xfId="0" applyFont="1" applyFill="1" applyBorder="1" applyAlignment="1">
      <alignment horizontal="center" vertical="center"/>
    </xf>
    <xf numFmtId="0" fontId="65" fillId="5" borderId="141" xfId="0" applyFont="1" applyFill="1" applyBorder="1" applyAlignment="1">
      <alignment horizontal="center" vertical="center"/>
    </xf>
    <xf numFmtId="0" fontId="65" fillId="5" borderId="67" xfId="0" applyFont="1" applyFill="1" applyBorder="1" applyAlignment="1">
      <alignment horizontal="center" vertical="center"/>
    </xf>
    <xf numFmtId="186" fontId="65" fillId="9" borderId="11" xfId="32" applyNumberFormat="1" applyFont="1" applyFill="1" applyBorder="1" applyAlignment="1">
      <alignment horizontal="right" vertical="center"/>
    </xf>
    <xf numFmtId="186" fontId="65" fillId="9" borderId="3" xfId="32" applyNumberFormat="1" applyFont="1" applyFill="1" applyBorder="1" applyAlignment="1">
      <alignment horizontal="right" vertical="center"/>
    </xf>
    <xf numFmtId="0" fontId="74" fillId="8" borderId="0" xfId="0" applyFont="1" applyFill="1" applyAlignment="1">
      <alignment vertical="center"/>
    </xf>
    <xf numFmtId="0" fontId="74" fillId="8" borderId="0" xfId="0" applyFont="1" applyFill="1" applyAlignment="1">
      <alignment horizontal="center" vertical="center"/>
    </xf>
    <xf numFmtId="3" fontId="77" fillId="8" borderId="0" xfId="32" applyNumberFormat="1" applyFont="1" applyFill="1" applyAlignment="1">
      <alignment horizontal="center" vertical="center"/>
    </xf>
    <xf numFmtId="0" fontId="11" fillId="8" borderId="0" xfId="0" applyFont="1" applyFill="1" applyBorder="1" applyAlignment="1">
      <alignment vertical="center"/>
    </xf>
    <xf numFmtId="189" fontId="74" fillId="8" borderId="0" xfId="0" applyNumberFormat="1" applyFont="1" applyFill="1" applyBorder="1" applyAlignment="1">
      <alignment horizontal="right" vertical="center"/>
    </xf>
    <xf numFmtId="3" fontId="65" fillId="8" borderId="80" xfId="32" applyNumberFormat="1" applyFont="1" applyFill="1" applyBorder="1" applyAlignment="1">
      <alignment horizontal="left" vertical="center"/>
    </xf>
    <xf numFmtId="3" fontId="78" fillId="8" borderId="82" xfId="32" applyNumberFormat="1" applyFont="1" applyFill="1" applyBorder="1" applyAlignment="1">
      <alignment horizontal="right" vertical="center"/>
    </xf>
    <xf numFmtId="186" fontId="65" fillId="5" borderId="81" xfId="32" applyNumberFormat="1" applyFont="1" applyFill="1" applyBorder="1" applyAlignment="1">
      <alignment horizontal="right" vertical="center"/>
    </xf>
    <xf numFmtId="186" fontId="65" fillId="5" borderId="119" xfId="32" applyNumberFormat="1" applyFont="1" applyFill="1" applyBorder="1" applyAlignment="1">
      <alignment horizontal="right" vertical="center"/>
    </xf>
    <xf numFmtId="3" fontId="78" fillId="8" borderId="132" xfId="32" applyNumberFormat="1" applyFont="1" applyFill="1" applyBorder="1" applyAlignment="1">
      <alignment horizontal="right" vertical="center"/>
    </xf>
    <xf numFmtId="186" fontId="65" fillId="5" borderId="130" xfId="32" applyNumberFormat="1" applyFont="1" applyFill="1" applyBorder="1" applyAlignment="1">
      <alignment horizontal="right" vertical="center"/>
    </xf>
    <xf numFmtId="3" fontId="78" fillId="8" borderId="105" xfId="32" applyNumberFormat="1" applyFont="1" applyFill="1" applyBorder="1" applyAlignment="1">
      <alignment horizontal="right" vertical="center"/>
    </xf>
    <xf numFmtId="186" fontId="65" fillId="5" borderId="12" xfId="32" applyNumberFormat="1" applyFont="1" applyFill="1" applyBorder="1" applyAlignment="1">
      <alignment horizontal="right" vertical="center"/>
    </xf>
    <xf numFmtId="186" fontId="65" fillId="5" borderId="22" xfId="32" applyNumberFormat="1" applyFont="1" applyFill="1" applyBorder="1" applyAlignment="1">
      <alignment horizontal="right" vertical="center"/>
    </xf>
    <xf numFmtId="186" fontId="65" fillId="5" borderId="21" xfId="32" applyNumberFormat="1" applyFont="1" applyFill="1" applyBorder="1" applyAlignment="1">
      <alignment horizontal="right" vertical="center"/>
    </xf>
    <xf numFmtId="3" fontId="65" fillId="8" borderId="72" xfId="32" applyNumberFormat="1" applyFont="1" applyFill="1" applyBorder="1" applyAlignment="1">
      <alignment vertical="center"/>
    </xf>
    <xf numFmtId="186" fontId="65" fillId="8" borderId="245" xfId="32" applyNumberFormat="1" applyFont="1" applyFill="1" applyBorder="1" applyAlignment="1">
      <alignment horizontal="center" vertical="center"/>
    </xf>
    <xf numFmtId="186" fontId="65" fillId="8" borderId="246" xfId="32" applyNumberFormat="1" applyFont="1" applyFill="1" applyBorder="1" applyAlignment="1">
      <alignment horizontal="center" vertical="center"/>
    </xf>
    <xf numFmtId="186" fontId="65" fillId="8" borderId="247" xfId="32" applyNumberFormat="1" applyFont="1" applyFill="1" applyBorder="1" applyAlignment="1">
      <alignment horizontal="center" vertical="center"/>
    </xf>
    <xf numFmtId="186" fontId="65" fillId="8" borderId="248" xfId="32" applyNumberFormat="1" applyFont="1" applyFill="1" applyBorder="1" applyAlignment="1">
      <alignment horizontal="center" vertical="center"/>
    </xf>
    <xf numFmtId="186" fontId="65" fillId="8" borderId="249" xfId="32" applyNumberFormat="1" applyFont="1" applyFill="1" applyBorder="1" applyAlignment="1">
      <alignment horizontal="center" vertical="center"/>
    </xf>
    <xf numFmtId="0" fontId="78" fillId="8" borderId="132" xfId="57" applyFont="1" applyFill="1" applyBorder="1" applyAlignment="1">
      <alignment horizontal="right" vertical="center"/>
    </xf>
    <xf numFmtId="186" fontId="65" fillId="8" borderId="86" xfId="32" applyNumberFormat="1" applyFont="1" applyFill="1" applyBorder="1" applyAlignment="1">
      <alignment horizontal="right" vertical="center"/>
    </xf>
    <xf numFmtId="186" fontId="65" fillId="8" borderId="74" xfId="32" applyNumberFormat="1" applyFont="1" applyFill="1" applyBorder="1" applyAlignment="1">
      <alignment horizontal="right" vertical="center"/>
    </xf>
    <xf numFmtId="186" fontId="65" fillId="8" borderId="83" xfId="32" applyNumberFormat="1" applyFont="1" applyFill="1" applyBorder="1" applyAlignment="1">
      <alignment horizontal="right" vertical="center"/>
    </xf>
    <xf numFmtId="3" fontId="79" fillId="8" borderId="80" xfId="32" applyNumberFormat="1" applyFont="1" applyFill="1" applyBorder="1" applyAlignment="1">
      <alignment vertical="center"/>
    </xf>
    <xf numFmtId="186" fontId="79" fillId="8" borderId="12" xfId="32" applyNumberFormat="1" applyFont="1" applyFill="1" applyBorder="1" applyAlignment="1">
      <alignment horizontal="right" vertical="center"/>
    </xf>
    <xf numFmtId="3" fontId="65" fillId="8" borderId="9" xfId="32" applyNumberFormat="1" applyFont="1" applyFill="1" applyBorder="1" applyAlignment="1">
      <alignment vertical="center"/>
    </xf>
    <xf numFmtId="186" fontId="65" fillId="8" borderId="253" xfId="32" applyNumberFormat="1" applyFont="1" applyFill="1" applyBorder="1" applyAlignment="1">
      <alignment horizontal="center" vertical="center"/>
    </xf>
    <xf numFmtId="186" fontId="65" fillId="8" borderId="254" xfId="32" applyNumberFormat="1" applyFont="1" applyFill="1" applyBorder="1" applyAlignment="1">
      <alignment horizontal="center" vertical="center"/>
    </xf>
    <xf numFmtId="186" fontId="65" fillId="5" borderId="255" xfId="32" applyNumberFormat="1" applyFont="1" applyFill="1" applyBorder="1" applyAlignment="1">
      <alignment horizontal="center" vertical="center"/>
    </xf>
    <xf numFmtId="186" fontId="65" fillId="5" borderId="256" xfId="32" applyNumberFormat="1" applyFont="1" applyFill="1" applyBorder="1" applyAlignment="1">
      <alignment horizontal="center" vertical="center"/>
    </xf>
    <xf numFmtId="0" fontId="78" fillId="8" borderId="82" xfId="57" applyFont="1" applyFill="1" applyBorder="1" applyAlignment="1">
      <alignment horizontal="right" vertical="center"/>
    </xf>
    <xf numFmtId="3" fontId="79" fillId="8" borderId="118" xfId="32" applyNumberFormat="1" applyFont="1" applyFill="1" applyBorder="1" applyAlignment="1">
      <alignment vertical="center"/>
    </xf>
    <xf numFmtId="3" fontId="79" fillId="8" borderId="119" xfId="32" applyNumberFormat="1" applyFont="1" applyFill="1" applyBorder="1" applyAlignment="1">
      <alignment vertical="center"/>
    </xf>
    <xf numFmtId="186" fontId="65" fillId="8" borderId="76" xfId="32" applyNumberFormat="1" applyFont="1" applyFill="1" applyBorder="1" applyAlignment="1">
      <alignment horizontal="right" vertical="center"/>
    </xf>
    <xf numFmtId="3" fontId="79" fillId="8" borderId="21" xfId="32" applyNumberFormat="1" applyFont="1" applyFill="1" applyBorder="1" applyAlignment="1">
      <alignment vertical="center"/>
    </xf>
    <xf numFmtId="3" fontId="79" fillId="8" borderId="22" xfId="32" applyNumberFormat="1" applyFont="1" applyFill="1" applyBorder="1" applyAlignment="1">
      <alignment vertical="center"/>
    </xf>
    <xf numFmtId="186" fontId="79" fillId="8" borderId="100" xfId="32" applyNumberFormat="1" applyFont="1" applyFill="1" applyBorder="1" applyAlignment="1">
      <alignment horizontal="right" vertical="center"/>
    </xf>
    <xf numFmtId="187" fontId="78" fillId="8" borderId="14" xfId="32" applyNumberFormat="1" applyFont="1" applyFill="1" applyBorder="1" applyAlignment="1">
      <alignment vertical="center"/>
    </xf>
    <xf numFmtId="187" fontId="78" fillId="8" borderId="3" xfId="32" applyNumberFormat="1" applyFont="1" applyFill="1" applyBorder="1" applyAlignment="1">
      <alignment vertical="center"/>
    </xf>
    <xf numFmtId="3" fontId="78" fillId="8" borderId="13" xfId="32" applyNumberFormat="1" applyFont="1" applyFill="1" applyBorder="1" applyAlignment="1">
      <alignment vertical="center"/>
    </xf>
    <xf numFmtId="3" fontId="65" fillId="8" borderId="125" xfId="32" applyNumberFormat="1" applyFont="1" applyFill="1" applyBorder="1" applyAlignment="1">
      <alignment horizontal="right" vertical="center"/>
    </xf>
    <xf numFmtId="176" fontId="65" fillId="8" borderId="0" xfId="0" applyNumberFormat="1" applyFont="1" applyFill="1" applyBorder="1" applyAlignment="1" applyProtection="1">
      <alignment vertical="center" shrinkToFit="1"/>
      <protection locked="0"/>
    </xf>
    <xf numFmtId="0" fontId="79" fillId="0" borderId="8" xfId="151" applyFont="1" applyBorder="1" applyAlignment="1">
      <alignment vertical="center"/>
    </xf>
    <xf numFmtId="0" fontId="79" fillId="0" borderId="0" xfId="152" applyFont="1" applyBorder="1" applyAlignment="1">
      <alignment vertical="center"/>
    </xf>
    <xf numFmtId="0" fontId="79" fillId="0" borderId="144" xfId="151" applyFont="1" applyFill="1" applyBorder="1" applyAlignment="1">
      <alignment horizontal="center" vertical="center"/>
    </xf>
    <xf numFmtId="0" fontId="65" fillId="0" borderId="8" xfId="151" applyFont="1" applyBorder="1" applyAlignment="1">
      <alignment vertical="center"/>
    </xf>
    <xf numFmtId="0" fontId="65" fillId="0" borderId="13" xfId="152" applyFont="1" applyBorder="1" applyAlignment="1">
      <alignment vertical="center"/>
    </xf>
    <xf numFmtId="0" fontId="65" fillId="0" borderId="2" xfId="152" applyFont="1" applyBorder="1" applyAlignment="1">
      <alignment vertical="center"/>
    </xf>
    <xf numFmtId="0" fontId="65" fillId="0" borderId="106" xfId="151" applyFont="1" applyFill="1" applyBorder="1" applyAlignment="1">
      <alignment horizontal="center" vertical="center"/>
    </xf>
    <xf numFmtId="0" fontId="65" fillId="0" borderId="15" xfId="151" applyFont="1" applyBorder="1" applyAlignment="1">
      <alignment vertical="center"/>
    </xf>
    <xf numFmtId="0" fontId="65" fillId="0" borderId="141" xfId="152" applyFont="1" applyBorder="1" applyAlignment="1">
      <alignment vertical="center"/>
    </xf>
    <xf numFmtId="0" fontId="65" fillId="0" borderId="143" xfId="151" applyFont="1" applyFill="1" applyBorder="1" applyAlignment="1">
      <alignment horizontal="center" vertical="center"/>
    </xf>
    <xf numFmtId="0" fontId="63" fillId="0" borderId="0" xfId="151" applyFont="1" applyBorder="1" applyAlignment="1">
      <alignment vertical="center"/>
    </xf>
    <xf numFmtId="0" fontId="63" fillId="0" borderId="0" xfId="152" applyFont="1" applyBorder="1" applyAlignment="1">
      <alignment vertical="center"/>
    </xf>
    <xf numFmtId="0" fontId="65" fillId="0" borderId="0" xfId="151" applyFont="1" applyFill="1" applyBorder="1" applyAlignment="1">
      <alignment horizontal="center" vertical="center"/>
    </xf>
    <xf numFmtId="0" fontId="65" fillId="0" borderId="0" xfId="151" applyFont="1" applyBorder="1" applyAlignment="1">
      <alignment horizontal="center" vertical="center"/>
    </xf>
    <xf numFmtId="0" fontId="80" fillId="0" borderId="0" xfId="152" applyFont="1" applyBorder="1" applyAlignment="1">
      <alignment vertical="center"/>
    </xf>
    <xf numFmtId="0" fontId="63" fillId="0" borderId="2" xfId="152" applyFont="1" applyBorder="1" applyAlignment="1">
      <alignment vertical="center"/>
    </xf>
    <xf numFmtId="0" fontId="63" fillId="0" borderId="141" xfId="152" applyFont="1" applyBorder="1" applyAlignment="1">
      <alignment vertical="center"/>
    </xf>
    <xf numFmtId="0" fontId="77" fillId="8" borderId="0" xfId="0" applyFont="1" applyFill="1" applyAlignment="1">
      <alignment vertical="center"/>
    </xf>
    <xf numFmtId="3" fontId="63" fillId="8" borderId="0" xfId="32" applyNumberFormat="1" applyFont="1" applyFill="1" applyAlignment="1">
      <alignment horizontal="centerContinuous" vertical="center"/>
    </xf>
    <xf numFmtId="3" fontId="63" fillId="8" borderId="0" xfId="32" applyNumberFormat="1" applyFont="1" applyFill="1" applyAlignment="1">
      <alignment vertical="center"/>
    </xf>
    <xf numFmtId="0" fontId="74" fillId="8" borderId="0" xfId="0" applyFont="1" applyFill="1" applyAlignment="1">
      <alignment horizontal="right" vertical="center"/>
    </xf>
    <xf numFmtId="0" fontId="54" fillId="8" borderId="80" xfId="0" applyFont="1" applyFill="1" applyBorder="1" applyAlignment="1">
      <alignment vertical="center"/>
    </xf>
    <xf numFmtId="0" fontId="65" fillId="8" borderId="118" xfId="0" applyFont="1" applyFill="1" applyBorder="1" applyAlignment="1">
      <alignment horizontal="center" vertical="center"/>
    </xf>
    <xf numFmtId="0" fontId="65" fillId="8" borderId="119" xfId="0" applyFont="1" applyFill="1" applyBorder="1" applyAlignment="1">
      <alignment horizontal="left" vertical="center"/>
    </xf>
    <xf numFmtId="186" fontId="20" fillId="8" borderId="118" xfId="0" applyNumberFormat="1" applyFont="1" applyFill="1" applyBorder="1" applyAlignment="1">
      <alignment horizontal="right" vertical="center"/>
    </xf>
    <xf numFmtId="186" fontId="20" fillId="8" borderId="21" xfId="0" applyNumberFormat="1" applyFont="1" applyFill="1" applyBorder="1" applyAlignment="1">
      <alignment horizontal="right" vertical="center"/>
    </xf>
    <xf numFmtId="0" fontId="65" fillId="8" borderId="120" xfId="0" applyFont="1" applyFill="1" applyBorder="1" applyAlignment="1">
      <alignment horizontal="center" vertical="center"/>
    </xf>
    <xf numFmtId="0" fontId="65" fillId="8" borderId="121" xfId="0" applyFont="1" applyFill="1" applyBorder="1" applyAlignment="1">
      <alignment horizontal="left" vertical="center"/>
    </xf>
    <xf numFmtId="186" fontId="20" fillId="8" borderId="120" xfId="0" applyNumberFormat="1" applyFont="1" applyFill="1" applyBorder="1" applyAlignment="1">
      <alignment horizontal="right" vertical="center"/>
    </xf>
    <xf numFmtId="0" fontId="20" fillId="8" borderId="0" xfId="0" applyFont="1" applyFill="1" applyBorder="1" applyAlignment="1">
      <alignment horizontal="center" vertical="center"/>
    </xf>
    <xf numFmtId="186" fontId="20" fillId="8" borderId="13" xfId="0" applyNumberFormat="1" applyFont="1" applyFill="1" applyBorder="1" applyAlignment="1">
      <alignment horizontal="right" vertical="center"/>
    </xf>
    <xf numFmtId="0" fontId="20" fillId="8" borderId="9" xfId="0" applyFont="1" applyFill="1" applyBorder="1" applyAlignment="1">
      <alignment horizontal="center" vertical="center"/>
    </xf>
    <xf numFmtId="186" fontId="20" fillId="8" borderId="11" xfId="0" applyNumberFormat="1" applyFont="1" applyFill="1" applyBorder="1" applyAlignment="1">
      <alignment horizontal="right" vertical="center"/>
    </xf>
    <xf numFmtId="186" fontId="69" fillId="8" borderId="66" xfId="0" applyNumberFormat="1" applyFont="1" applyFill="1" applyBorder="1" applyAlignment="1">
      <alignment horizontal="right" vertical="center"/>
    </xf>
    <xf numFmtId="186" fontId="69" fillId="8" borderId="102" xfId="0" applyNumberFormat="1" applyFont="1" applyFill="1" applyBorder="1" applyAlignment="1">
      <alignment horizontal="right" vertical="center"/>
    </xf>
    <xf numFmtId="186" fontId="79" fillId="8" borderId="102" xfId="0" applyNumberFormat="1" applyFont="1" applyFill="1" applyBorder="1" applyAlignment="1">
      <alignment horizontal="right" vertical="center"/>
    </xf>
    <xf numFmtId="186" fontId="20" fillId="8" borderId="128" xfId="0" applyNumberFormat="1" applyFont="1" applyFill="1" applyBorder="1" applyAlignment="1">
      <alignment horizontal="right" vertical="center"/>
    </xf>
    <xf numFmtId="186" fontId="20" fillId="8" borderId="132" xfId="0" applyNumberFormat="1" applyFont="1" applyFill="1" applyBorder="1" applyAlignment="1">
      <alignment horizontal="right" vertical="center"/>
    </xf>
    <xf numFmtId="186" fontId="20" fillId="8" borderId="105" xfId="0" applyNumberFormat="1" applyFont="1" applyFill="1" applyBorder="1" applyAlignment="1">
      <alignment horizontal="right" vertical="center"/>
    </xf>
    <xf numFmtId="186" fontId="69" fillId="8" borderId="97" xfId="0" applyNumberFormat="1" applyFont="1" applyFill="1" applyBorder="1" applyAlignment="1">
      <alignment horizontal="right" vertical="center"/>
    </xf>
    <xf numFmtId="186" fontId="69" fillId="8" borderId="124" xfId="0" applyNumberFormat="1" applyFont="1" applyFill="1" applyBorder="1" applyAlignment="1">
      <alignment horizontal="right" vertical="center"/>
    </xf>
    <xf numFmtId="186" fontId="69" fillId="8" borderId="125" xfId="0" applyNumberFormat="1" applyFont="1" applyFill="1" applyBorder="1" applyAlignment="1">
      <alignment horizontal="right" vertical="center"/>
    </xf>
    <xf numFmtId="186" fontId="79" fillId="8" borderId="124" xfId="0" applyNumberFormat="1" applyFont="1" applyFill="1" applyBorder="1" applyAlignment="1">
      <alignment horizontal="right" vertical="center"/>
    </xf>
    <xf numFmtId="186" fontId="79" fillId="8" borderId="125" xfId="0" applyNumberFormat="1" applyFont="1" applyFill="1" applyBorder="1" applyAlignment="1">
      <alignment horizontal="right" vertical="center"/>
    </xf>
    <xf numFmtId="0" fontId="45" fillId="10" borderId="3" xfId="55" applyFont="1" applyFill="1" applyBorder="1" applyAlignment="1">
      <alignment horizontal="center" vertical="center"/>
    </xf>
    <xf numFmtId="0" fontId="45" fillId="10" borderId="9" xfId="55" applyFont="1" applyFill="1" applyBorder="1" applyAlignment="1">
      <alignment horizontal="center" vertical="center" wrapText="1"/>
    </xf>
    <xf numFmtId="0" fontId="0" fillId="10" borderId="3" xfId="0" applyFont="1" applyFill="1" applyBorder="1" applyAlignment="1">
      <alignment horizontal="center" vertical="center" wrapText="1"/>
    </xf>
    <xf numFmtId="38" fontId="85" fillId="0" borderId="24" xfId="61" applyFont="1" applyBorder="1" applyAlignment="1">
      <alignment vertical="center" wrapText="1"/>
    </xf>
    <xf numFmtId="38" fontId="85" fillId="11" borderId="34" xfId="61" applyFont="1" applyFill="1" applyBorder="1" applyAlignment="1">
      <alignment vertical="center"/>
    </xf>
    <xf numFmtId="38" fontId="85" fillId="11" borderId="24" xfId="61" applyFont="1" applyFill="1" applyBorder="1" applyAlignment="1">
      <alignment vertical="center"/>
    </xf>
    <xf numFmtId="38" fontId="85" fillId="0" borderId="18" xfId="61" applyFont="1" applyFill="1" applyBorder="1" applyAlignment="1">
      <alignment vertical="center"/>
    </xf>
    <xf numFmtId="38" fontId="85" fillId="0" borderId="34" xfId="61" applyFont="1" applyFill="1" applyBorder="1" applyAlignment="1">
      <alignment vertical="center"/>
    </xf>
    <xf numFmtId="38" fontId="85" fillId="0" borderId="42" xfId="61" applyFont="1" applyFill="1" applyBorder="1" applyAlignment="1">
      <alignment vertical="center"/>
    </xf>
    <xf numFmtId="38" fontId="85" fillId="13" borderId="34" xfId="61" applyFont="1" applyFill="1" applyBorder="1" applyAlignment="1">
      <alignment vertical="center"/>
    </xf>
    <xf numFmtId="38" fontId="85" fillId="13" borderId="22" xfId="61" applyFont="1" applyFill="1" applyBorder="1" applyAlignment="1">
      <alignment vertical="center"/>
    </xf>
    <xf numFmtId="0" fontId="85" fillId="0" borderId="3" xfId="60" applyFont="1" applyBorder="1" applyAlignment="1">
      <alignment vertical="center"/>
    </xf>
    <xf numFmtId="0" fontId="85" fillId="0" borderId="9" xfId="60" applyFont="1" applyBorder="1" applyAlignment="1">
      <alignment vertical="center"/>
    </xf>
    <xf numFmtId="0" fontId="85" fillId="0" borderId="49" xfId="60" applyFont="1" applyBorder="1" applyAlignment="1">
      <alignment vertical="center"/>
    </xf>
    <xf numFmtId="0" fontId="85" fillId="0" borderId="51" xfId="60" applyFont="1" applyBorder="1" applyAlignment="1">
      <alignment vertical="center"/>
    </xf>
    <xf numFmtId="0" fontId="85" fillId="0" borderId="52" xfId="60" applyFont="1" applyBorder="1" applyAlignment="1">
      <alignment vertical="center"/>
    </xf>
    <xf numFmtId="0" fontId="85" fillId="0" borderId="50" xfId="60" applyFont="1" applyBorder="1" applyAlignment="1">
      <alignment vertical="center"/>
    </xf>
    <xf numFmtId="0" fontId="85" fillId="0" borderId="240" xfId="60" applyFont="1" applyBorder="1" applyAlignment="1">
      <alignment vertical="center"/>
    </xf>
    <xf numFmtId="0" fontId="85" fillId="0" borderId="240" xfId="60" applyFont="1" applyFill="1" applyBorder="1" applyAlignment="1">
      <alignment vertical="center"/>
    </xf>
    <xf numFmtId="0" fontId="85" fillId="0" borderId="52" xfId="60" applyFont="1" applyFill="1" applyBorder="1" applyAlignment="1">
      <alignment vertical="center"/>
    </xf>
    <xf numFmtId="38" fontId="85" fillId="0" borderId="49" xfId="61" applyFont="1" applyFill="1" applyBorder="1" applyAlignment="1">
      <alignment vertical="center"/>
    </xf>
    <xf numFmtId="38" fontId="85" fillId="0" borderId="51" xfId="61" applyFont="1" applyFill="1" applyBorder="1" applyAlignment="1">
      <alignment vertical="center"/>
    </xf>
    <xf numFmtId="38" fontId="85" fillId="0" borderId="52" xfId="61" applyFont="1" applyFill="1" applyBorder="1" applyAlignment="1">
      <alignment vertical="center"/>
    </xf>
    <xf numFmtId="38" fontId="85" fillId="0" borderId="72" xfId="61" applyFont="1" applyFill="1" applyBorder="1" applyAlignment="1">
      <alignment vertical="center"/>
    </xf>
    <xf numFmtId="38" fontId="85" fillId="0" borderId="11" xfId="61" applyFont="1" applyFill="1" applyBorder="1" applyAlignment="1">
      <alignment vertical="center"/>
    </xf>
    <xf numFmtId="38" fontId="85" fillId="11" borderId="9" xfId="61" applyFont="1" applyFill="1" applyBorder="1" applyAlignment="1">
      <alignment vertical="center" shrinkToFit="1"/>
    </xf>
    <xf numFmtId="38" fontId="85" fillId="11" borderId="51" xfId="61" applyFont="1" applyFill="1" applyBorder="1" applyAlignment="1">
      <alignment vertical="center" shrinkToFit="1"/>
    </xf>
    <xf numFmtId="38" fontId="85" fillId="11" borderId="52" xfId="61" applyFont="1" applyFill="1" applyBorder="1" applyAlignment="1">
      <alignment horizontal="center" vertical="center"/>
    </xf>
    <xf numFmtId="38" fontId="85" fillId="0" borderId="9" xfId="61" applyFont="1" applyFill="1" applyBorder="1" applyAlignment="1">
      <alignment horizontal="center" vertical="center"/>
    </xf>
    <xf numFmtId="38" fontId="85" fillId="0" borderId="51" xfId="61" applyFont="1" applyFill="1" applyBorder="1" applyAlignment="1">
      <alignment horizontal="center" vertical="center"/>
    </xf>
    <xf numFmtId="38" fontId="85" fillId="0" borderId="240" xfId="61" applyFont="1" applyFill="1" applyBorder="1" applyAlignment="1">
      <alignment vertical="center"/>
    </xf>
    <xf numFmtId="38" fontId="85" fillId="12" borderId="52" xfId="61" applyFont="1" applyFill="1" applyBorder="1" applyAlignment="1">
      <alignment vertical="center" shrinkToFit="1"/>
    </xf>
    <xf numFmtId="38" fontId="85" fillId="13" borderId="240" xfId="61" applyFont="1" applyFill="1" applyBorder="1" applyAlignment="1">
      <alignment vertical="center" shrinkToFit="1"/>
    </xf>
    <xf numFmtId="38" fontId="85" fillId="13" borderId="51" xfId="61" applyFont="1" applyFill="1" applyBorder="1" applyAlignment="1">
      <alignment vertical="center" shrinkToFit="1"/>
    </xf>
    <xf numFmtId="38" fontId="85" fillId="13" borderId="11" xfId="61" applyFont="1" applyFill="1" applyBorder="1" applyAlignment="1">
      <alignment horizontal="center" vertical="center"/>
    </xf>
    <xf numFmtId="38" fontId="85" fillId="0" borderId="14" xfId="61" applyFont="1" applyBorder="1" applyAlignment="1">
      <alignment vertical="center"/>
    </xf>
    <xf numFmtId="38" fontId="85" fillId="0" borderId="28" xfId="61" applyFont="1" applyBorder="1" applyAlignment="1">
      <alignment vertical="center"/>
    </xf>
    <xf numFmtId="38" fontId="85" fillId="0" borderId="32" xfId="61" applyFont="1" applyBorder="1" applyAlignment="1">
      <alignment vertical="center"/>
    </xf>
    <xf numFmtId="38" fontId="85" fillId="0" borderId="26" xfId="61" applyFont="1" applyBorder="1" applyAlignment="1">
      <alignment vertical="center"/>
    </xf>
    <xf numFmtId="38" fontId="85" fillId="0" borderId="257" xfId="61" applyFont="1" applyBorder="1" applyAlignment="1">
      <alignment vertical="center"/>
    </xf>
    <xf numFmtId="40" fontId="85" fillId="0" borderId="28" xfId="60" applyNumberFormat="1" applyFont="1" applyBorder="1" applyAlignment="1">
      <alignment horizontal="left" vertical="center"/>
    </xf>
    <xf numFmtId="40" fontId="85" fillId="0" borderId="32" xfId="60" applyNumberFormat="1" applyFont="1" applyBorder="1" applyAlignment="1">
      <alignment horizontal="left" vertical="center"/>
    </xf>
    <xf numFmtId="191" fontId="85" fillId="0" borderId="32" xfId="60" applyNumberFormat="1" applyFont="1" applyBorder="1" applyAlignment="1">
      <alignment horizontal="left" vertical="center"/>
    </xf>
    <xf numFmtId="0" fontId="85" fillId="0" borderId="32" xfId="60" applyFont="1" applyBorder="1" applyAlignment="1">
      <alignment horizontal="left" vertical="center"/>
    </xf>
    <xf numFmtId="192" fontId="85" fillId="0" borderId="26" xfId="61" applyNumberFormat="1" applyFont="1" applyBorder="1" applyAlignment="1">
      <alignment horizontal="left" vertical="center"/>
    </xf>
    <xf numFmtId="38" fontId="85" fillId="0" borderId="28" xfId="61" applyNumberFormat="1" applyFont="1" applyBorder="1" applyAlignment="1">
      <alignment vertical="center"/>
    </xf>
    <xf numFmtId="38" fontId="85" fillId="0" borderId="32" xfId="61" applyNumberFormat="1" applyFont="1" applyBorder="1" applyAlignment="1">
      <alignment vertical="center"/>
    </xf>
    <xf numFmtId="38" fontId="85" fillId="0" borderId="41" xfId="61" applyNumberFormat="1" applyFont="1" applyBorder="1" applyAlignment="1">
      <alignment vertical="center"/>
    </xf>
    <xf numFmtId="38" fontId="85" fillId="0" borderId="26" xfId="61" applyNumberFormat="1" applyFont="1" applyBorder="1" applyAlignment="1">
      <alignment vertical="center"/>
    </xf>
    <xf numFmtId="38" fontId="9" fillId="0" borderId="10" xfId="61" applyNumberFormat="1" applyFont="1" applyBorder="1" applyAlignment="1">
      <alignment vertical="center"/>
    </xf>
    <xf numFmtId="38" fontId="9" fillId="0" borderId="32" xfId="61" applyNumberFormat="1" applyFont="1" applyBorder="1" applyAlignment="1">
      <alignment vertical="center"/>
    </xf>
    <xf numFmtId="38" fontId="9" fillId="0" borderId="26" xfId="61" applyFont="1" applyBorder="1" applyAlignment="1">
      <alignment vertical="center"/>
    </xf>
    <xf numFmtId="185" fontId="85" fillId="11" borderId="20" xfId="61" applyNumberFormat="1" applyFont="1" applyFill="1" applyBorder="1" applyAlignment="1">
      <alignment vertical="center"/>
    </xf>
    <xf numFmtId="185" fontId="85" fillId="11" borderId="32" xfId="61" applyNumberFormat="1" applyFont="1" applyFill="1" applyBorder="1" applyAlignment="1">
      <alignment vertical="center"/>
    </xf>
    <xf numFmtId="185" fontId="85" fillId="11" borderId="26" xfId="61" applyNumberFormat="1" applyFont="1" applyFill="1" applyBorder="1" applyAlignment="1">
      <alignment vertical="center"/>
    </xf>
    <xf numFmtId="185" fontId="85" fillId="0" borderId="20" xfId="61" applyNumberFormat="1" applyFont="1" applyFill="1" applyBorder="1" applyAlignment="1">
      <alignment vertical="center"/>
    </xf>
    <xf numFmtId="185" fontId="85" fillId="0" borderId="32" xfId="61" applyNumberFormat="1" applyFont="1" applyFill="1" applyBorder="1" applyAlignment="1">
      <alignment vertical="center"/>
    </xf>
    <xf numFmtId="192" fontId="85" fillId="0" borderId="32" xfId="61" applyNumberFormat="1" applyFont="1" applyFill="1" applyBorder="1" applyAlignment="1">
      <alignment vertical="center"/>
    </xf>
    <xf numFmtId="38" fontId="85" fillId="0" borderId="32" xfId="61" applyNumberFormat="1" applyFont="1" applyFill="1" applyBorder="1" applyAlignment="1">
      <alignment vertical="center"/>
    </xf>
    <xf numFmtId="185" fontId="85" fillId="12" borderId="12" xfId="61" applyNumberFormat="1" applyFont="1" applyFill="1" applyBorder="1" applyAlignment="1">
      <alignment vertical="center"/>
    </xf>
    <xf numFmtId="185" fontId="85" fillId="13" borderId="257" xfId="61" applyNumberFormat="1" applyFont="1" applyFill="1" applyBorder="1" applyAlignment="1">
      <alignment vertical="center"/>
    </xf>
    <xf numFmtId="185" fontId="85" fillId="13" borderId="32" xfId="61" applyNumberFormat="1" applyFont="1" applyFill="1" applyBorder="1" applyAlignment="1">
      <alignment vertical="center"/>
    </xf>
    <xf numFmtId="185" fontId="85" fillId="13" borderId="12" xfId="61" applyNumberFormat="1" applyFont="1" applyFill="1" applyBorder="1" applyAlignment="1">
      <alignment horizontal="left" vertical="center"/>
    </xf>
    <xf numFmtId="49" fontId="85" fillId="0" borderId="3" xfId="60" applyNumberFormat="1" applyFont="1" applyFill="1" applyBorder="1" applyAlignment="1">
      <alignment horizontal="center" vertical="center"/>
    </xf>
    <xf numFmtId="0" fontId="85" fillId="0" borderId="3" xfId="60" applyFont="1" applyFill="1" applyBorder="1" applyAlignment="1">
      <alignment vertical="center"/>
    </xf>
    <xf numFmtId="0" fontId="85" fillId="9" borderId="9" xfId="60" applyFont="1" applyFill="1" applyBorder="1" applyAlignment="1">
      <alignment horizontal="center" vertical="center"/>
    </xf>
    <xf numFmtId="38" fontId="85" fillId="0" borderId="9" xfId="61" applyNumberFormat="1" applyFont="1" applyFill="1" applyBorder="1" applyAlignment="1">
      <alignment vertical="center"/>
    </xf>
    <xf numFmtId="38" fontId="85" fillId="9" borderId="49" xfId="61" applyFont="1" applyFill="1" applyBorder="1" applyAlignment="1">
      <alignment vertical="center"/>
    </xf>
    <xf numFmtId="38" fontId="85" fillId="9" borderId="51" xfId="61" applyFont="1" applyFill="1" applyBorder="1" applyAlignment="1">
      <alignment vertical="center"/>
    </xf>
    <xf numFmtId="38" fontId="85" fillId="9" borderId="52" xfId="61" applyFont="1" applyFill="1" applyBorder="1" applyAlignment="1">
      <alignment vertical="center"/>
    </xf>
    <xf numFmtId="38" fontId="85" fillId="9" borderId="50" xfId="61" applyFont="1" applyFill="1" applyBorder="1" applyAlignment="1">
      <alignment vertical="center"/>
    </xf>
    <xf numFmtId="38" fontId="85" fillId="9" borderId="240" xfId="61" applyFont="1" applyFill="1" applyBorder="1" applyAlignment="1">
      <alignment vertical="center"/>
    </xf>
    <xf numFmtId="40" fontId="85" fillId="0" borderId="49" xfId="60" applyNumberFormat="1" applyFont="1" applyBorder="1" applyAlignment="1">
      <alignment horizontal="center" vertical="center"/>
    </xf>
    <xf numFmtId="40" fontId="85" fillId="0" borderId="51" xfId="60" applyNumberFormat="1" applyFont="1" applyBorder="1" applyAlignment="1">
      <alignment horizontal="center" vertical="center"/>
    </xf>
    <xf numFmtId="191" fontId="85" fillId="0" borderId="51" xfId="60" applyNumberFormat="1" applyFont="1" applyBorder="1" applyAlignment="1">
      <alignment horizontal="center" vertical="center"/>
    </xf>
    <xf numFmtId="0" fontId="85" fillId="0" borderId="51" xfId="60" applyFont="1" applyBorder="1" applyAlignment="1">
      <alignment horizontal="center" vertical="center"/>
    </xf>
    <xf numFmtId="192" fontId="85" fillId="0" borderId="52" xfId="61" applyNumberFormat="1" applyFont="1" applyBorder="1" applyAlignment="1">
      <alignment horizontal="center" vertical="center"/>
    </xf>
    <xf numFmtId="38" fontId="85" fillId="0" borderId="49" xfId="61" applyNumberFormat="1" applyFont="1" applyBorder="1" applyAlignment="1">
      <alignment vertical="center"/>
    </xf>
    <xf numFmtId="38" fontId="85" fillId="0" borderId="51" xfId="61" applyNumberFormat="1" applyFont="1" applyBorder="1" applyAlignment="1">
      <alignment vertical="center"/>
    </xf>
    <xf numFmtId="38" fontId="85" fillId="0" borderId="50" xfId="61" applyNumberFormat="1" applyFont="1" applyBorder="1" applyAlignment="1">
      <alignment vertical="center"/>
    </xf>
    <xf numFmtId="38" fontId="85" fillId="0" borderId="52" xfId="61" applyNumberFormat="1" applyFont="1" applyBorder="1" applyAlignment="1">
      <alignment vertical="center"/>
    </xf>
    <xf numFmtId="38" fontId="90" fillId="0" borderId="9" xfId="61" applyNumberFormat="1" applyFont="1" applyBorder="1" applyAlignment="1">
      <alignment vertical="center"/>
    </xf>
    <xf numFmtId="38" fontId="90" fillId="0" borderId="51" xfId="61" applyNumberFormat="1" applyFont="1" applyBorder="1" applyAlignment="1">
      <alignment vertical="center"/>
    </xf>
    <xf numFmtId="38" fontId="90" fillId="0" borderId="52" xfId="61" applyFont="1" applyBorder="1" applyAlignment="1">
      <alignment vertical="center"/>
    </xf>
    <xf numFmtId="38" fontId="85" fillId="0" borderId="3" xfId="61" applyFont="1" applyBorder="1" applyAlignment="1">
      <alignment vertical="center"/>
    </xf>
    <xf numFmtId="185" fontId="85" fillId="11" borderId="72" xfId="61" applyNumberFormat="1" applyFont="1" applyFill="1" applyBorder="1" applyAlignment="1">
      <alignment vertical="center"/>
    </xf>
    <xf numFmtId="185" fontId="85" fillId="11" borderId="51" xfId="61" applyNumberFormat="1" applyFont="1" applyFill="1" applyBorder="1" applyAlignment="1">
      <alignment vertical="center"/>
    </xf>
    <xf numFmtId="185" fontId="85" fillId="11" borderId="52" xfId="61" applyNumberFormat="1" applyFont="1" applyFill="1" applyBorder="1" applyAlignment="1">
      <alignment horizontal="center" vertical="center"/>
    </xf>
    <xf numFmtId="185" fontId="85" fillId="0" borderId="72" xfId="61" applyNumberFormat="1" applyFont="1" applyFill="1" applyBorder="1" applyAlignment="1">
      <alignment vertical="center"/>
    </xf>
    <xf numFmtId="185" fontId="85" fillId="0" borderId="51" xfId="61" applyNumberFormat="1" applyFont="1" applyFill="1" applyBorder="1" applyAlignment="1">
      <alignment vertical="center"/>
    </xf>
    <xf numFmtId="192" fontId="85" fillId="0" borderId="51" xfId="61" applyNumberFormat="1" applyFont="1" applyFill="1" applyBorder="1" applyAlignment="1">
      <alignment vertical="center"/>
    </xf>
    <xf numFmtId="38" fontId="85" fillId="0" borderId="51" xfId="61" applyNumberFormat="1" applyFont="1" applyFill="1" applyBorder="1" applyAlignment="1">
      <alignment vertical="center"/>
    </xf>
    <xf numFmtId="185" fontId="85" fillId="12" borderId="11" xfId="61" applyNumberFormat="1" applyFont="1" applyFill="1" applyBorder="1" applyAlignment="1">
      <alignment vertical="center"/>
    </xf>
    <xf numFmtId="185" fontId="85" fillId="13" borderId="240" xfId="61" applyNumberFormat="1" applyFont="1" applyFill="1" applyBorder="1" applyAlignment="1">
      <alignment vertical="center"/>
    </xf>
    <xf numFmtId="185" fontId="85" fillId="13" borderId="51" xfId="61" applyNumberFormat="1" applyFont="1" applyFill="1" applyBorder="1" applyAlignment="1">
      <alignment vertical="center"/>
    </xf>
    <xf numFmtId="185" fontId="85" fillId="13" borderId="11" xfId="61" applyNumberFormat="1" applyFont="1" applyFill="1" applyBorder="1" applyAlignment="1">
      <alignment horizontal="center" vertical="center"/>
    </xf>
    <xf numFmtId="0" fontId="74" fillId="10" borderId="206" xfId="0" applyFont="1" applyFill="1" applyBorder="1" applyAlignment="1">
      <alignment horizontal="center" vertical="center"/>
    </xf>
    <xf numFmtId="0" fontId="74" fillId="10" borderId="4" xfId="0" applyFont="1" applyFill="1" applyBorder="1" applyAlignment="1">
      <alignment horizontal="center" vertical="center"/>
    </xf>
    <xf numFmtId="0" fontId="74" fillId="10" borderId="22" xfId="0" applyFont="1" applyFill="1" applyBorder="1" applyAlignment="1">
      <alignment horizontal="center" vertical="center"/>
    </xf>
    <xf numFmtId="0" fontId="74" fillId="10" borderId="14" xfId="0" applyFont="1" applyFill="1" applyBorder="1" applyAlignment="1">
      <alignment horizontal="center" vertical="center"/>
    </xf>
    <xf numFmtId="0" fontId="65" fillId="10" borderId="123" xfId="0" applyFont="1" applyFill="1" applyBorder="1" applyAlignment="1">
      <alignment horizontal="center" vertical="center"/>
    </xf>
    <xf numFmtId="0" fontId="74" fillId="10" borderId="75" xfId="57" applyFont="1" applyFill="1" applyBorder="1" applyAlignment="1">
      <alignment horizontal="center" vertical="center"/>
    </xf>
    <xf numFmtId="0" fontId="65" fillId="10" borderId="74" xfId="151" applyFont="1" applyFill="1" applyBorder="1" applyAlignment="1">
      <alignment horizontal="center" vertical="center"/>
    </xf>
    <xf numFmtId="0" fontId="65" fillId="0" borderId="17" xfId="152" applyFont="1" applyBorder="1" applyAlignment="1">
      <alignment vertical="center"/>
    </xf>
    <xf numFmtId="0" fontId="65" fillId="0" borderId="18" xfId="152" applyFont="1" applyBorder="1" applyAlignment="1">
      <alignment vertical="center"/>
    </xf>
    <xf numFmtId="0" fontId="63" fillId="0" borderId="18" xfId="152" applyFont="1" applyBorder="1" applyAlignment="1">
      <alignment vertical="center"/>
    </xf>
    <xf numFmtId="38" fontId="78" fillId="8" borderId="14" xfId="32" applyFont="1" applyFill="1" applyBorder="1" applyAlignment="1">
      <alignment vertical="center"/>
    </xf>
    <xf numFmtId="38" fontId="78" fillId="8" borderId="3" xfId="32" applyFont="1" applyFill="1" applyBorder="1" applyAlignment="1">
      <alignment vertical="center"/>
    </xf>
    <xf numFmtId="0" fontId="41" fillId="10" borderId="207" xfId="0" applyFont="1" applyFill="1" applyBorder="1" applyAlignment="1">
      <alignment horizontal="center" vertical="center"/>
    </xf>
    <xf numFmtId="0" fontId="41" fillId="10" borderId="208" xfId="0" applyFont="1" applyFill="1" applyBorder="1" applyAlignment="1">
      <alignment horizontal="center" vertical="center"/>
    </xf>
    <xf numFmtId="0" fontId="41" fillId="10" borderId="76" xfId="0" applyFont="1" applyFill="1" applyBorder="1" applyAlignment="1">
      <alignment horizontal="center" vertical="center"/>
    </xf>
    <xf numFmtId="3" fontId="28" fillId="8" borderId="0" xfId="32" applyNumberFormat="1" applyFont="1" applyFill="1" applyAlignment="1">
      <alignment vertical="center"/>
    </xf>
    <xf numFmtId="3" fontId="45" fillId="8" borderId="0" xfId="32" applyNumberFormat="1" applyFont="1" applyFill="1" applyAlignment="1">
      <alignment horizontal="right" vertical="center"/>
    </xf>
    <xf numFmtId="0" fontId="45" fillId="8" borderId="0" xfId="0" applyFont="1" applyFill="1" applyAlignment="1">
      <alignment vertical="center"/>
    </xf>
    <xf numFmtId="0" fontId="70" fillId="8" borderId="0" xfId="0" applyFont="1" applyFill="1" applyAlignment="1">
      <alignment vertical="center"/>
    </xf>
    <xf numFmtId="0" fontId="65" fillId="8" borderId="0" xfId="57" applyFont="1" applyFill="1" applyAlignment="1">
      <alignment vertical="center"/>
    </xf>
    <xf numFmtId="0" fontId="43" fillId="8" borderId="0" xfId="57" applyFont="1" applyFill="1" applyAlignment="1">
      <alignment vertical="center"/>
    </xf>
    <xf numFmtId="186" fontId="65" fillId="8" borderId="0" xfId="32" applyNumberFormat="1" applyFont="1" applyFill="1" applyBorder="1" applyAlignment="1">
      <alignment horizontal="right" vertical="center"/>
    </xf>
    <xf numFmtId="0" fontId="63" fillId="8" borderId="0" xfId="0" applyFont="1" applyFill="1" applyAlignment="1">
      <alignment horizontal="center" vertical="center"/>
    </xf>
    <xf numFmtId="0" fontId="63" fillId="0" borderId="0" xfId="0" applyFont="1" applyAlignment="1">
      <alignment vertical="center"/>
    </xf>
    <xf numFmtId="0" fontId="74" fillId="0" borderId="0" xfId="0" applyFont="1" applyAlignment="1">
      <alignment vertical="center"/>
    </xf>
    <xf numFmtId="0" fontId="65" fillId="0" borderId="0" xfId="151" applyFont="1" applyAlignment="1">
      <alignment vertical="center"/>
    </xf>
    <xf numFmtId="0" fontId="43" fillId="0" borderId="0" xfId="151" applyFont="1" applyFill="1" applyBorder="1" applyAlignment="1">
      <alignment vertical="center"/>
    </xf>
    <xf numFmtId="0" fontId="65" fillId="0" borderId="0" xfId="151" applyFont="1" applyBorder="1" applyAlignment="1">
      <alignment vertical="center"/>
    </xf>
    <xf numFmtId="0" fontId="65" fillId="0" borderId="0" xfId="151" applyFont="1" applyFill="1" applyBorder="1" applyAlignment="1">
      <alignment vertical="center"/>
    </xf>
    <xf numFmtId="209" fontId="65" fillId="0" borderId="0" xfId="151" applyNumberFormat="1" applyFont="1" applyFill="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79" fillId="0" borderId="0" xfId="0" applyFont="1" applyBorder="1" applyAlignment="1">
      <alignment vertical="center"/>
    </xf>
    <xf numFmtId="210" fontId="79" fillId="0" borderId="0" xfId="0" applyNumberFormat="1" applyFont="1" applyFill="1" applyBorder="1" applyAlignment="1">
      <alignment vertical="center"/>
    </xf>
    <xf numFmtId="210" fontId="79" fillId="0" borderId="72" xfId="0" applyNumberFormat="1" applyFont="1" applyFill="1" applyBorder="1" applyAlignment="1">
      <alignment vertical="center"/>
    </xf>
    <xf numFmtId="0" fontId="79" fillId="0" borderId="0" xfId="0" applyFont="1" applyAlignment="1">
      <alignment vertical="center"/>
    </xf>
    <xf numFmtId="0" fontId="65" fillId="0" borderId="13" xfId="151" applyFont="1" applyBorder="1" applyAlignment="1">
      <alignment vertical="center"/>
    </xf>
    <xf numFmtId="210" fontId="65" fillId="5" borderId="2" xfId="0" applyNumberFormat="1" applyFont="1" applyFill="1" applyBorder="1" applyAlignment="1">
      <alignment vertical="center"/>
    </xf>
    <xf numFmtId="210" fontId="65" fillId="5" borderId="3" xfId="0" applyNumberFormat="1" applyFont="1" applyFill="1" applyBorder="1" applyAlignment="1">
      <alignment vertical="center"/>
    </xf>
    <xf numFmtId="0" fontId="65" fillId="0" borderId="123" xfId="151" applyFont="1" applyBorder="1" applyAlignment="1">
      <alignment vertical="center"/>
    </xf>
    <xf numFmtId="210" fontId="65" fillId="5" borderId="141" xfId="0" applyNumberFormat="1" applyFont="1" applyFill="1" applyBorder="1" applyAlignment="1">
      <alignment vertical="center"/>
    </xf>
    <xf numFmtId="210" fontId="65" fillId="5" borderId="66" xfId="0" applyNumberFormat="1" applyFont="1" applyFill="1" applyBorder="1" applyAlignment="1">
      <alignment vertical="center"/>
    </xf>
    <xf numFmtId="210" fontId="65" fillId="0" borderId="0" xfId="0" applyNumberFormat="1" applyFont="1" applyFill="1" applyBorder="1" applyAlignment="1">
      <alignment vertical="center"/>
    </xf>
    <xf numFmtId="210" fontId="79" fillId="0" borderId="0" xfId="0" applyNumberFormat="1" applyFont="1" applyBorder="1" applyAlignment="1">
      <alignment vertical="center"/>
    </xf>
    <xf numFmtId="3" fontId="74" fillId="8" borderId="0" xfId="32" applyNumberFormat="1" applyFont="1" applyFill="1" applyAlignment="1">
      <alignment horizontal="right" vertical="center"/>
    </xf>
    <xf numFmtId="0" fontId="76" fillId="8" borderId="0" xfId="0" applyFont="1" applyFill="1" applyAlignment="1">
      <alignment vertical="center"/>
    </xf>
    <xf numFmtId="0" fontId="65" fillId="0" borderId="187" xfId="0" applyFont="1" applyFill="1" applyBorder="1" applyAlignment="1">
      <alignment vertical="center"/>
    </xf>
    <xf numFmtId="0" fontId="65" fillId="0" borderId="189" xfId="0" applyFont="1" applyFill="1" applyBorder="1" applyAlignment="1">
      <alignment vertical="center"/>
    </xf>
    <xf numFmtId="0" fontId="65" fillId="0" borderId="229" xfId="0" applyFont="1" applyFill="1" applyBorder="1" applyAlignment="1">
      <alignment vertical="center"/>
    </xf>
    <xf numFmtId="0" fontId="65" fillId="8" borderId="0" xfId="0" applyFont="1" applyFill="1" applyAlignment="1">
      <alignment vertical="center"/>
    </xf>
    <xf numFmtId="0" fontId="41" fillId="8" borderId="71" xfId="0" applyFont="1" applyFill="1" applyBorder="1" applyAlignment="1">
      <alignment vertical="center"/>
    </xf>
    <xf numFmtId="0" fontId="41" fillId="8" borderId="0" xfId="0" applyFont="1" applyFill="1" applyAlignment="1">
      <alignment vertical="center"/>
    </xf>
    <xf numFmtId="0" fontId="45" fillId="8" borderId="71" xfId="0" applyFont="1" applyFill="1" applyBorder="1" applyAlignment="1">
      <alignment vertical="center"/>
    </xf>
    <xf numFmtId="0" fontId="65" fillId="8" borderId="127" xfId="0" applyFont="1" applyFill="1" applyBorder="1" applyAlignment="1">
      <alignment horizontal="center" vertical="center"/>
    </xf>
    <xf numFmtId="0" fontId="65" fillId="8" borderId="131" xfId="0" applyFont="1" applyFill="1" applyBorder="1" applyAlignment="1">
      <alignment vertical="center"/>
    </xf>
    <xf numFmtId="0" fontId="65" fillId="8" borderId="12" xfId="0" applyFont="1" applyFill="1" applyBorder="1" applyAlignment="1">
      <alignment vertical="center"/>
    </xf>
    <xf numFmtId="0" fontId="74" fillId="8" borderId="71" xfId="0" applyFont="1" applyFill="1" applyBorder="1" applyAlignment="1">
      <alignment vertical="center"/>
    </xf>
    <xf numFmtId="0" fontId="75" fillId="8" borderId="0" xfId="0" applyFont="1" applyFill="1" applyAlignment="1">
      <alignment vertical="center"/>
    </xf>
    <xf numFmtId="0" fontId="55" fillId="8" borderId="0" xfId="0" applyFont="1" applyFill="1" applyAlignment="1">
      <alignment horizontal="center" vertical="center"/>
    </xf>
    <xf numFmtId="0" fontId="71" fillId="8" borderId="0" xfId="0" applyFont="1" applyFill="1" applyAlignment="1">
      <alignment vertical="center"/>
    </xf>
    <xf numFmtId="3" fontId="79" fillId="8" borderId="71" xfId="32" applyNumberFormat="1" applyFont="1" applyFill="1" applyBorder="1" applyAlignment="1">
      <alignment vertical="center"/>
    </xf>
    <xf numFmtId="3" fontId="79" fillId="8" borderId="0" xfId="32" applyNumberFormat="1" applyFont="1" applyFill="1" applyAlignment="1">
      <alignment vertical="center"/>
    </xf>
    <xf numFmtId="0" fontId="54" fillId="8" borderId="0" xfId="0" applyFont="1" applyFill="1" applyBorder="1" applyAlignment="1">
      <alignment vertical="center"/>
    </xf>
    <xf numFmtId="0" fontId="43" fillId="0" borderId="0" xfId="151" applyFont="1" applyAlignment="1">
      <alignment vertical="center"/>
    </xf>
    <xf numFmtId="0" fontId="65" fillId="0" borderId="0" xfId="151" applyFont="1" applyFill="1" applyAlignment="1">
      <alignment vertical="center"/>
    </xf>
    <xf numFmtId="210" fontId="65" fillId="0" borderId="0" xfId="0" applyNumberFormat="1" applyFont="1" applyFill="1" applyAlignment="1">
      <alignment vertical="center"/>
    </xf>
    <xf numFmtId="210" fontId="65" fillId="0" borderId="2" xfId="0" applyNumberFormat="1" applyFont="1" applyFill="1" applyBorder="1" applyAlignment="1">
      <alignment vertical="center"/>
    </xf>
    <xf numFmtId="210" fontId="65" fillId="0" borderId="3" xfId="0" applyNumberFormat="1" applyFont="1" applyFill="1" applyBorder="1" applyAlignment="1">
      <alignment vertical="center"/>
    </xf>
    <xf numFmtId="210" fontId="65" fillId="0" borderId="141" xfId="0" applyNumberFormat="1" applyFont="1" applyFill="1" applyBorder="1" applyAlignment="1">
      <alignment vertical="center"/>
    </xf>
    <xf numFmtId="210" fontId="65" fillId="0" borderId="66" xfId="0" applyNumberFormat="1" applyFont="1" applyFill="1" applyBorder="1" applyAlignment="1">
      <alignment vertical="center"/>
    </xf>
    <xf numFmtId="210" fontId="65" fillId="0" borderId="18" xfId="0" applyNumberFormat="1" applyFont="1" applyFill="1" applyBorder="1" applyAlignment="1">
      <alignment vertical="center"/>
    </xf>
    <xf numFmtId="210" fontId="65" fillId="0" borderId="9" xfId="0" applyNumberFormat="1" applyFont="1" applyFill="1" applyBorder="1" applyAlignment="1">
      <alignment vertical="center"/>
    </xf>
    <xf numFmtId="0" fontId="65" fillId="8" borderId="16" xfId="0" applyFont="1" applyFill="1" applyBorder="1" applyAlignment="1">
      <alignment vertical="center"/>
    </xf>
    <xf numFmtId="3" fontId="65" fillId="8" borderId="7" xfId="32" applyNumberFormat="1" applyFont="1" applyFill="1" applyBorder="1" applyAlignment="1">
      <alignment vertical="center"/>
    </xf>
    <xf numFmtId="3" fontId="65" fillId="8" borderId="12" xfId="32" applyNumberFormat="1" applyFont="1" applyFill="1" applyBorder="1" applyAlignment="1">
      <alignment vertical="center"/>
    </xf>
    <xf numFmtId="3" fontId="75" fillId="8" borderId="0" xfId="32" applyNumberFormat="1" applyFont="1" applyFill="1" applyAlignment="1">
      <alignment vertical="center"/>
    </xf>
    <xf numFmtId="3" fontId="63" fillId="8" borderId="0" xfId="32" applyNumberFormat="1" applyFont="1" applyFill="1" applyBorder="1" applyAlignment="1">
      <alignment horizontal="left" vertical="center"/>
    </xf>
    <xf numFmtId="0" fontId="63" fillId="8" borderId="0" xfId="0" applyFont="1" applyFill="1" applyAlignment="1">
      <alignment horizontal="center" vertical="center" wrapText="1"/>
    </xf>
    <xf numFmtId="0" fontId="0" fillId="10" borderId="198" xfId="0" applyFont="1" applyFill="1" applyBorder="1" applyAlignment="1">
      <alignment horizontal="center" vertical="center"/>
    </xf>
    <xf numFmtId="0" fontId="0" fillId="10" borderId="48" xfId="0" applyFont="1" applyFill="1" applyBorder="1" applyAlignment="1">
      <alignment horizontal="center" vertical="center" wrapText="1"/>
    </xf>
    <xf numFmtId="0" fontId="108" fillId="0" borderId="0" xfId="0" applyFont="1" applyBorder="1" applyAlignment="1">
      <alignment horizontal="center" vertical="center" wrapText="1"/>
    </xf>
    <xf numFmtId="0" fontId="108" fillId="0" borderId="0" xfId="0" applyFont="1" applyAlignment="1">
      <alignment horizontal="center" vertical="center"/>
    </xf>
    <xf numFmtId="0" fontId="108" fillId="0" borderId="0" xfId="0" applyFont="1" applyAlignment="1">
      <alignment horizontal="left" vertical="center"/>
    </xf>
    <xf numFmtId="0" fontId="108" fillId="0" borderId="19" xfId="0" applyFont="1" applyBorder="1" applyAlignment="1">
      <alignment horizontal="left" vertical="center" wrapText="1"/>
    </xf>
    <xf numFmtId="0" fontId="108" fillId="0" borderId="0" xfId="0" applyFont="1" applyAlignment="1">
      <alignment vertical="center"/>
    </xf>
    <xf numFmtId="0" fontId="65" fillId="0" borderId="0" xfId="0" applyFont="1" applyFill="1" applyBorder="1" applyAlignment="1">
      <alignment vertical="center"/>
    </xf>
    <xf numFmtId="0" fontId="42" fillId="10" borderId="53" xfId="43" applyFont="1" applyFill="1" applyBorder="1" applyAlignment="1">
      <alignment horizontal="center" vertical="center"/>
    </xf>
    <xf numFmtId="0" fontId="42" fillId="10" borderId="45" xfId="43" applyFont="1" applyFill="1" applyBorder="1" applyAlignment="1">
      <alignment horizontal="center" vertical="center"/>
    </xf>
    <xf numFmtId="0" fontId="42" fillId="10" borderId="38" xfId="43" applyFont="1" applyFill="1" applyBorder="1" applyAlignment="1">
      <alignment horizontal="center" vertical="center"/>
    </xf>
    <xf numFmtId="0" fontId="42" fillId="0" borderId="232" xfId="43" applyFont="1" applyBorder="1" applyAlignment="1">
      <alignment horizontal="center" vertical="center"/>
    </xf>
    <xf numFmtId="0" fontId="42" fillId="10" borderId="25" xfId="43" applyFont="1" applyFill="1" applyBorder="1" applyAlignment="1">
      <alignment horizontal="center" vertical="center"/>
    </xf>
    <xf numFmtId="0" fontId="74" fillId="0" borderId="115" xfId="0" applyFont="1" applyBorder="1" applyAlignment="1">
      <alignment vertical="center"/>
    </xf>
    <xf numFmtId="0" fontId="74" fillId="0" borderId="121" xfId="0" applyFont="1" applyBorder="1" applyAlignment="1">
      <alignment vertical="center"/>
    </xf>
    <xf numFmtId="3" fontId="65" fillId="8" borderId="120" xfId="32" applyNumberFormat="1" applyFont="1" applyFill="1" applyBorder="1" applyAlignment="1">
      <alignment vertical="center"/>
    </xf>
    <xf numFmtId="0" fontId="74" fillId="0" borderId="122" xfId="0" applyFont="1" applyBorder="1" applyAlignment="1">
      <alignment vertical="center"/>
    </xf>
    <xf numFmtId="3" fontId="65" fillId="8" borderId="130" xfId="32" applyNumberFormat="1" applyFont="1" applyFill="1" applyBorder="1" applyAlignment="1">
      <alignment vertical="center"/>
    </xf>
    <xf numFmtId="0" fontId="74" fillId="0" borderId="132" xfId="0" applyFont="1" applyBorder="1" applyAlignment="1">
      <alignment vertical="center"/>
    </xf>
    <xf numFmtId="3" fontId="65" fillId="8" borderId="250" xfId="32" applyNumberFormat="1" applyFont="1" applyFill="1" applyBorder="1" applyAlignment="1">
      <alignment vertical="center"/>
    </xf>
    <xf numFmtId="0" fontId="74" fillId="0" borderId="251" xfId="0" applyFont="1" applyBorder="1" applyAlignment="1">
      <alignment vertical="center"/>
    </xf>
    <xf numFmtId="3" fontId="79" fillId="8" borderId="15" xfId="32" applyNumberFormat="1" applyFont="1" applyFill="1" applyBorder="1" applyAlignment="1">
      <alignment vertical="center"/>
    </xf>
    <xf numFmtId="0" fontId="77" fillId="0" borderId="16" xfId="0" applyFont="1" applyBorder="1" applyAlignment="1">
      <alignment vertical="center"/>
    </xf>
    <xf numFmtId="3" fontId="79" fillId="8" borderId="19" xfId="32" applyNumberFormat="1" applyFont="1" applyFill="1" applyBorder="1" applyAlignment="1">
      <alignment vertical="center"/>
    </xf>
    <xf numFmtId="0" fontId="77" fillId="0" borderId="0" xfId="0" applyFont="1" applyAlignment="1">
      <alignment vertical="center"/>
    </xf>
    <xf numFmtId="0" fontId="74" fillId="0" borderId="252" xfId="0" applyFont="1" applyBorder="1" applyAlignment="1">
      <alignment vertical="center"/>
    </xf>
    <xf numFmtId="0" fontId="20" fillId="0" borderId="3" xfId="0" applyFont="1" applyBorder="1" applyAlignment="1">
      <alignment horizontal="left" vertical="center" wrapText="1"/>
    </xf>
    <xf numFmtId="0" fontId="4" fillId="10" borderId="3" xfId="147" applyFont="1" applyFill="1" applyBorder="1" applyAlignment="1">
      <alignment horizontal="center" vertical="center"/>
    </xf>
    <xf numFmtId="0" fontId="45" fillId="0" borderId="97" xfId="0" applyFont="1" applyFill="1" applyBorder="1" applyAlignment="1">
      <alignment horizontal="right" vertical="center"/>
    </xf>
    <xf numFmtId="3" fontId="45" fillId="0" borderId="103" xfId="0" applyNumberFormat="1" applyFont="1" applyFill="1" applyBorder="1" applyAlignment="1">
      <alignment vertical="center"/>
    </xf>
    <xf numFmtId="3" fontId="45" fillId="0" borderId="217" xfId="0" applyNumberFormat="1" applyFont="1" applyFill="1" applyBorder="1" applyAlignment="1">
      <alignment vertical="center"/>
    </xf>
    <xf numFmtId="3" fontId="45" fillId="0" borderId="258" xfId="0" applyNumberFormat="1" applyFont="1" applyFill="1" applyBorder="1" applyAlignment="1">
      <alignment vertical="center"/>
    </xf>
    <xf numFmtId="0" fontId="45" fillId="0" borderId="99" xfId="0" applyFont="1" applyFill="1" applyBorder="1" applyAlignment="1">
      <alignment vertical="center"/>
    </xf>
    <xf numFmtId="0" fontId="45" fillId="0" borderId="79" xfId="0" applyFont="1" applyFill="1" applyBorder="1" applyAlignment="1">
      <alignment horizontal="right" vertical="center"/>
    </xf>
    <xf numFmtId="3" fontId="45" fillId="0" borderId="259" xfId="0" applyNumberFormat="1" applyFont="1" applyFill="1" applyBorder="1" applyAlignment="1">
      <alignment vertical="center"/>
    </xf>
    <xf numFmtId="3" fontId="45" fillId="0" borderId="260" xfId="0" applyNumberFormat="1" applyFont="1" applyFill="1" applyBorder="1" applyAlignment="1">
      <alignment vertical="center"/>
    </xf>
    <xf numFmtId="3" fontId="45" fillId="0" borderId="261" xfId="0" applyNumberFormat="1" applyFont="1" applyFill="1" applyBorder="1" applyAlignment="1">
      <alignment vertical="center"/>
    </xf>
    <xf numFmtId="0" fontId="45" fillId="0" borderId="145" xfId="0" applyFont="1" applyFill="1" applyBorder="1" applyAlignment="1">
      <alignment vertical="center"/>
    </xf>
    <xf numFmtId="186" fontId="65" fillId="9" borderId="62" xfId="32" applyNumberFormat="1" applyFont="1" applyFill="1" applyBorder="1" applyAlignment="1">
      <alignment horizontal="right" vertical="center"/>
    </xf>
    <xf numFmtId="186" fontId="65" fillId="9" borderId="64" xfId="32" applyNumberFormat="1" applyFont="1" applyFill="1" applyBorder="1" applyAlignment="1">
      <alignment horizontal="right" vertical="center"/>
    </xf>
    <xf numFmtId="186" fontId="79" fillId="8" borderId="67" xfId="32" applyNumberFormat="1" applyFont="1" applyFill="1" applyBorder="1" applyAlignment="1">
      <alignment horizontal="right" vertical="center"/>
    </xf>
    <xf numFmtId="186" fontId="79" fillId="5" borderId="62" xfId="32" applyNumberFormat="1" applyFont="1" applyFill="1" applyBorder="1" applyAlignment="1">
      <alignment vertical="center"/>
    </xf>
    <xf numFmtId="186" fontId="65" fillId="5" borderId="262" xfId="32" applyNumberFormat="1" applyFont="1" applyFill="1" applyBorder="1" applyAlignment="1">
      <alignment vertical="center"/>
    </xf>
    <xf numFmtId="186" fontId="65" fillId="5" borderId="189" xfId="32" applyNumberFormat="1" applyFont="1" applyFill="1" applyBorder="1" applyAlignment="1">
      <alignment vertical="center"/>
    </xf>
    <xf numFmtId="186" fontId="65" fillId="5" borderId="191" xfId="32" applyNumberFormat="1" applyFont="1" applyFill="1" applyBorder="1" applyAlignment="1">
      <alignment vertical="center"/>
    </xf>
    <xf numFmtId="186" fontId="79" fillId="5" borderId="64" xfId="32" applyNumberFormat="1" applyFont="1" applyFill="1" applyBorder="1" applyAlignment="1">
      <alignment vertical="center"/>
    </xf>
    <xf numFmtId="186" fontId="65" fillId="5" borderId="132" xfId="32" applyNumberFormat="1" applyFont="1" applyFill="1" applyBorder="1" applyAlignment="1">
      <alignment vertical="center"/>
    </xf>
    <xf numFmtId="186" fontId="65" fillId="5" borderId="173" xfId="32" applyNumberFormat="1" applyFont="1" applyFill="1" applyBorder="1" applyAlignment="1">
      <alignment vertical="center"/>
    </xf>
    <xf numFmtId="186" fontId="79" fillId="5" borderId="67" xfId="32" applyNumberFormat="1" applyFont="1" applyFill="1" applyBorder="1" applyAlignment="1">
      <alignment vertical="center"/>
    </xf>
    <xf numFmtId="186" fontId="65" fillId="5" borderId="187" xfId="32" applyNumberFormat="1" applyFont="1" applyFill="1" applyBorder="1" applyAlignment="1">
      <alignment vertical="center"/>
    </xf>
    <xf numFmtId="186" fontId="65" fillId="5" borderId="229" xfId="32" applyNumberFormat="1" applyFont="1" applyFill="1" applyBorder="1" applyAlignment="1">
      <alignment vertical="center"/>
    </xf>
    <xf numFmtId="186" fontId="65" fillId="8" borderId="62" xfId="32" applyNumberFormat="1" applyFont="1" applyFill="1" applyBorder="1" applyAlignment="1">
      <alignment horizontal="right" vertical="center"/>
    </xf>
    <xf numFmtId="186" fontId="65" fillId="8" borderId="64" xfId="32" applyNumberFormat="1" applyFont="1" applyFill="1" applyBorder="1" applyAlignment="1">
      <alignment horizontal="right" vertical="center"/>
    </xf>
    <xf numFmtId="186" fontId="65" fillId="5" borderId="64" xfId="32" applyNumberFormat="1" applyFont="1" applyFill="1" applyBorder="1" applyAlignment="1">
      <alignment horizontal="right" vertical="center"/>
    </xf>
    <xf numFmtId="186" fontId="65" fillId="5" borderId="188" xfId="32" applyNumberFormat="1" applyFont="1" applyFill="1" applyBorder="1" applyAlignment="1">
      <alignment horizontal="right" vertical="center"/>
    </xf>
    <xf numFmtId="186" fontId="65" fillId="5" borderId="62" xfId="32" applyNumberFormat="1" applyFont="1" applyFill="1" applyBorder="1" applyAlignment="1">
      <alignment horizontal="right" vertical="center"/>
    </xf>
    <xf numFmtId="186" fontId="65" fillId="0" borderId="64" xfId="32" applyNumberFormat="1" applyFont="1" applyFill="1" applyBorder="1" applyAlignment="1">
      <alignment horizontal="right" vertical="center"/>
    </xf>
    <xf numFmtId="186" fontId="65" fillId="5" borderId="263" xfId="32" applyNumberFormat="1" applyFont="1" applyFill="1" applyBorder="1" applyAlignment="1">
      <alignment horizontal="right" vertical="center"/>
    </xf>
    <xf numFmtId="186" fontId="65" fillId="8" borderId="70" xfId="32" applyNumberFormat="1" applyFont="1" applyFill="1" applyBorder="1" applyAlignment="1">
      <alignment horizontal="right" vertical="center"/>
    </xf>
    <xf numFmtId="186" fontId="65" fillId="5" borderId="73" xfId="32" applyNumberFormat="1" applyFont="1" applyFill="1" applyBorder="1" applyAlignment="1">
      <alignment horizontal="right" vertical="center"/>
    </xf>
    <xf numFmtId="186" fontId="65" fillId="8" borderId="67" xfId="32" applyNumberFormat="1" applyFont="1" applyFill="1" applyBorder="1" applyAlignment="1">
      <alignment horizontal="right" vertical="center"/>
    </xf>
    <xf numFmtId="186" fontId="79" fillId="8" borderId="62" xfId="32" applyNumberFormat="1" applyFont="1" applyFill="1" applyBorder="1" applyAlignment="1">
      <alignment horizontal="right" vertical="center"/>
    </xf>
    <xf numFmtId="0" fontId="74" fillId="10" borderId="60" xfId="57" applyFont="1" applyFill="1" applyBorder="1" applyAlignment="1">
      <alignment horizontal="center" vertical="center"/>
    </xf>
    <xf numFmtId="210" fontId="79" fillId="0" borderId="73" xfId="0" applyNumberFormat="1" applyFont="1" applyFill="1" applyBorder="1" applyAlignment="1">
      <alignment vertical="center"/>
    </xf>
    <xf numFmtId="210" fontId="65" fillId="0" borderId="64" xfId="0" applyNumberFormat="1" applyFont="1" applyFill="1" applyBorder="1" applyAlignment="1">
      <alignment vertical="center"/>
    </xf>
    <xf numFmtId="210" fontId="65" fillId="0" borderId="263" xfId="0" applyNumberFormat="1" applyFont="1" applyFill="1" applyBorder="1" applyAlignment="1">
      <alignment vertical="center"/>
    </xf>
    <xf numFmtId="210" fontId="65" fillId="0" borderId="67" xfId="0" applyNumberFormat="1" applyFont="1" applyFill="1" applyBorder="1" applyAlignment="1">
      <alignment vertical="center"/>
    </xf>
    <xf numFmtId="38" fontId="78" fillId="8" borderId="64" xfId="32" applyFont="1" applyFill="1" applyBorder="1" applyAlignment="1">
      <alignment vertical="center"/>
    </xf>
    <xf numFmtId="0" fontId="74" fillId="10" borderId="76" xfId="57" applyFont="1" applyFill="1" applyBorder="1" applyAlignment="1">
      <alignment horizontal="center" vertical="center"/>
    </xf>
    <xf numFmtId="186" fontId="65" fillId="5" borderId="189" xfId="32" applyNumberFormat="1" applyFont="1" applyFill="1" applyBorder="1" applyAlignment="1">
      <alignment horizontal="right" vertical="center"/>
    </xf>
    <xf numFmtId="186" fontId="65" fillId="8" borderId="264" xfId="32" applyNumberFormat="1" applyFont="1" applyFill="1" applyBorder="1" applyAlignment="1">
      <alignment horizontal="center" vertical="center"/>
    </xf>
    <xf numFmtId="186" fontId="65" fillId="8" borderId="265" xfId="32" applyNumberFormat="1" applyFont="1" applyFill="1" applyBorder="1" applyAlignment="1">
      <alignment horizontal="center" vertical="center"/>
    </xf>
    <xf numFmtId="186" fontId="65" fillId="8" borderId="84" xfId="32" applyNumberFormat="1" applyFont="1" applyFill="1" applyBorder="1" applyAlignment="1">
      <alignment horizontal="right" vertical="center"/>
    </xf>
    <xf numFmtId="186" fontId="79" fillId="8" borderId="105" xfId="32" applyNumberFormat="1" applyFont="1" applyFill="1" applyBorder="1" applyAlignment="1">
      <alignment horizontal="right" vertical="center"/>
    </xf>
    <xf numFmtId="186" fontId="65" fillId="8" borderId="266" xfId="32" applyNumberFormat="1" applyFont="1" applyFill="1" applyBorder="1" applyAlignment="1">
      <alignment horizontal="center" vertical="center"/>
    </xf>
    <xf numFmtId="186" fontId="65" fillId="5" borderId="252" xfId="32" applyNumberFormat="1" applyFont="1" applyFill="1" applyBorder="1" applyAlignment="1">
      <alignment horizontal="center" vertical="center"/>
    </xf>
    <xf numFmtId="186" fontId="79" fillId="8" borderId="97" xfId="32" applyNumberFormat="1" applyFont="1" applyFill="1" applyBorder="1" applyAlignment="1">
      <alignment horizontal="right" vertical="center"/>
    </xf>
    <xf numFmtId="187" fontId="78" fillId="8" borderId="64" xfId="32" applyNumberFormat="1" applyFont="1" applyFill="1" applyBorder="1" applyAlignment="1">
      <alignment vertical="center"/>
    </xf>
    <xf numFmtId="210" fontId="65" fillId="5" borderId="64" xfId="0" applyNumberFormat="1" applyFont="1" applyFill="1" applyBorder="1" applyAlignment="1">
      <alignment vertical="center"/>
    </xf>
    <xf numFmtId="210" fontId="65" fillId="5" borderId="67" xfId="0" applyNumberFormat="1" applyFont="1" applyFill="1" applyBorder="1" applyAlignment="1">
      <alignment vertical="center"/>
    </xf>
    <xf numFmtId="0" fontId="65" fillId="0" borderId="71" xfId="0" applyFont="1" applyBorder="1" applyAlignment="1">
      <alignment horizontal="right" vertical="center"/>
    </xf>
    <xf numFmtId="0" fontId="65" fillId="0" borderId="97" xfId="0" applyFont="1" applyBorder="1" applyAlignment="1">
      <alignment horizontal="right" vertical="center"/>
    </xf>
    <xf numFmtId="0" fontId="65" fillId="0" borderId="85" xfId="0" applyFont="1" applyBorder="1" applyAlignment="1">
      <alignment horizontal="right" vertical="center"/>
    </xf>
    <xf numFmtId="186" fontId="80" fillId="5" borderId="86" xfId="32" applyNumberFormat="1" applyFont="1" applyFill="1" applyBorder="1" applyAlignment="1" applyProtection="1">
      <alignment vertical="center"/>
      <protection locked="0"/>
    </xf>
    <xf numFmtId="189" fontId="65" fillId="5" borderId="86" xfId="32" applyNumberFormat="1" applyFont="1" applyFill="1" applyBorder="1" applyAlignment="1">
      <alignment vertical="center"/>
    </xf>
    <xf numFmtId="0" fontId="78" fillId="8" borderId="104" xfId="57" applyFont="1" applyFill="1" applyBorder="1" applyAlignment="1">
      <alignment horizontal="left" vertical="center"/>
    </xf>
    <xf numFmtId="3" fontId="78" fillId="8" borderId="106" xfId="32" applyNumberFormat="1" applyFont="1" applyFill="1" applyBorder="1" applyAlignment="1">
      <alignment horizontal="left" vertical="center"/>
    </xf>
    <xf numFmtId="3" fontId="65" fillId="8" borderId="123" xfId="32" applyNumberFormat="1" applyFont="1" applyFill="1" applyBorder="1" applyAlignment="1">
      <alignment vertical="center"/>
    </xf>
    <xf numFmtId="3" fontId="78" fillId="8" borderId="85" xfId="32" applyNumberFormat="1" applyFont="1" applyFill="1" applyBorder="1" applyAlignment="1">
      <alignment horizontal="left" vertical="center"/>
    </xf>
    <xf numFmtId="0" fontId="4" fillId="0" borderId="0" xfId="147" applyFont="1" applyAlignment="1">
      <alignment vertical="center"/>
    </xf>
    <xf numFmtId="0" fontId="3" fillId="0" borderId="0" xfId="147" applyFont="1" applyAlignment="1">
      <alignment vertical="center"/>
    </xf>
    <xf numFmtId="0" fontId="42" fillId="0" borderId="216" xfId="43" applyFont="1" applyFill="1" applyBorder="1">
      <alignment vertical="center"/>
    </xf>
    <xf numFmtId="38" fontId="109" fillId="9" borderId="69" xfId="32" applyFont="1" applyFill="1" applyBorder="1" applyAlignment="1">
      <alignment horizontal="right" vertical="center"/>
    </xf>
    <xf numFmtId="38" fontId="109" fillId="9" borderId="70" xfId="32" applyFont="1" applyFill="1" applyBorder="1" applyAlignment="1">
      <alignment horizontal="right" vertical="center"/>
    </xf>
    <xf numFmtId="38" fontId="109" fillId="9" borderId="3" xfId="32" applyFont="1" applyFill="1" applyBorder="1" applyAlignment="1">
      <alignment horizontal="right" vertical="center"/>
    </xf>
    <xf numFmtId="38" fontId="109" fillId="9" borderId="64" xfId="32" applyFont="1" applyFill="1" applyBorder="1" applyAlignment="1">
      <alignment horizontal="right" vertical="center"/>
    </xf>
    <xf numFmtId="38" fontId="109" fillId="9" borderId="50" xfId="32" applyFont="1" applyFill="1" applyBorder="1" applyAlignment="1">
      <alignment horizontal="right" vertical="center"/>
    </xf>
    <xf numFmtId="38" fontId="109" fillId="9" borderId="191" xfId="32" applyFont="1" applyFill="1" applyBorder="1" applyAlignment="1">
      <alignment horizontal="right" vertical="center"/>
    </xf>
    <xf numFmtId="38" fontId="109" fillId="9" borderId="51" xfId="32" applyFont="1" applyFill="1" applyBorder="1" applyAlignment="1">
      <alignment horizontal="right" vertical="center"/>
    </xf>
    <xf numFmtId="38" fontId="109" fillId="9" borderId="192" xfId="32" applyFont="1" applyFill="1" applyBorder="1" applyAlignment="1">
      <alignment horizontal="right" vertical="center"/>
    </xf>
    <xf numFmtId="38" fontId="109" fillId="0" borderId="52" xfId="32" applyFont="1" applyBorder="1" applyAlignment="1">
      <alignment horizontal="right" vertical="center"/>
    </xf>
    <xf numFmtId="38" fontId="109" fillId="0" borderId="193" xfId="32" applyFont="1" applyBorder="1" applyAlignment="1">
      <alignment horizontal="right" vertical="center"/>
    </xf>
    <xf numFmtId="0" fontId="109" fillId="0" borderId="135" xfId="153" applyFont="1" applyBorder="1">
      <alignment vertical="center"/>
    </xf>
    <xf numFmtId="178" fontId="109" fillId="0" borderId="69" xfId="28" applyNumberFormat="1" applyFont="1" applyBorder="1" applyAlignment="1">
      <alignment horizontal="right" vertical="center"/>
    </xf>
    <xf numFmtId="38" fontId="109" fillId="0" borderId="3" xfId="32" applyFont="1" applyBorder="1" applyAlignment="1">
      <alignment horizontal="right" vertical="center"/>
    </xf>
    <xf numFmtId="38" fontId="109" fillId="0" borderId="64" xfId="32" applyFont="1" applyBorder="1" applyAlignment="1">
      <alignment horizontal="right" vertical="center"/>
    </xf>
    <xf numFmtId="185" fontId="109" fillId="0" borderId="3" xfId="32" applyNumberFormat="1" applyFont="1" applyBorder="1" applyAlignment="1">
      <alignment horizontal="right" vertical="center"/>
    </xf>
    <xf numFmtId="178" fontId="109" fillId="0" borderId="66" xfId="28" applyNumberFormat="1" applyFont="1" applyBorder="1" applyAlignment="1">
      <alignment horizontal="right" vertical="center"/>
    </xf>
    <xf numFmtId="178" fontId="109" fillId="0" borderId="267" xfId="28" applyNumberFormat="1" applyFont="1" applyBorder="1" applyAlignment="1">
      <alignment horizontal="right" vertical="center"/>
    </xf>
    <xf numFmtId="178" fontId="109" fillId="0" borderId="268" xfId="28" applyNumberFormat="1" applyFont="1" applyBorder="1" applyAlignment="1">
      <alignment horizontal="right" vertical="center"/>
    </xf>
    <xf numFmtId="185" fontId="109" fillId="0" borderId="271" xfId="32" applyNumberFormat="1" applyFont="1" applyBorder="1" applyAlignment="1">
      <alignment horizontal="right" vertical="center"/>
    </xf>
    <xf numFmtId="185" fontId="109" fillId="0" borderId="272" xfId="32" applyNumberFormat="1" applyFont="1" applyBorder="1" applyAlignment="1">
      <alignment horizontal="right" vertical="center"/>
    </xf>
    <xf numFmtId="38" fontId="109" fillId="0" borderId="271" xfId="32" applyFont="1" applyBorder="1" applyAlignment="1">
      <alignment horizontal="right" vertical="center"/>
    </xf>
    <xf numFmtId="38" fontId="109" fillId="0" borderId="272" xfId="32" applyFont="1" applyBorder="1" applyAlignment="1">
      <alignment horizontal="right" vertical="center"/>
    </xf>
    <xf numFmtId="178" fontId="109" fillId="0" borderId="3" xfId="28" applyNumberFormat="1" applyFont="1" applyBorder="1" applyAlignment="1">
      <alignment horizontal="right" vertical="center"/>
    </xf>
    <xf numFmtId="0" fontId="109" fillId="0" borderId="0" xfId="154" applyFont="1">
      <alignment vertical="center"/>
    </xf>
    <xf numFmtId="0" fontId="112" fillId="0" borderId="0" xfId="154" applyFont="1">
      <alignment vertical="center"/>
    </xf>
    <xf numFmtId="0" fontId="109" fillId="0" borderId="270" xfId="154" applyFont="1" applyBorder="1" applyAlignment="1">
      <alignment horizontal="right" vertical="center"/>
    </xf>
    <xf numFmtId="0" fontId="109" fillId="0" borderId="269" xfId="154" applyFont="1" applyBorder="1" applyAlignment="1">
      <alignment horizontal="right" vertical="center"/>
    </xf>
    <xf numFmtId="0" fontId="109" fillId="0" borderId="124" xfId="154" applyFont="1" applyBorder="1">
      <alignment vertical="center"/>
    </xf>
    <xf numFmtId="0" fontId="109" fillId="0" borderId="141" xfId="154" applyFont="1" applyBorder="1">
      <alignment vertical="center"/>
    </xf>
    <xf numFmtId="0" fontId="109" fillId="0" borderId="142" xfId="154" applyFont="1" applyBorder="1">
      <alignment vertical="center"/>
    </xf>
    <xf numFmtId="0" fontId="109" fillId="0" borderId="14" xfId="154" applyFont="1" applyBorder="1">
      <alignment vertical="center"/>
    </xf>
    <xf numFmtId="0" fontId="109" fillId="0" borderId="2" xfId="154" applyFont="1" applyBorder="1">
      <alignment vertical="center"/>
    </xf>
    <xf numFmtId="0" fontId="109" fillId="0" borderId="135" xfId="154" applyFont="1" applyBorder="1">
      <alignment vertical="center"/>
    </xf>
    <xf numFmtId="0" fontId="109" fillId="0" borderId="78" xfId="154" applyFont="1" applyBorder="1">
      <alignment vertical="center"/>
    </xf>
    <xf numFmtId="0" fontId="109" fillId="0" borderId="4" xfId="154" applyFont="1" applyBorder="1">
      <alignment vertical="center"/>
    </xf>
    <xf numFmtId="0" fontId="109" fillId="0" borderId="77" xfId="154" applyFont="1" applyBorder="1">
      <alignment vertical="center"/>
    </xf>
    <xf numFmtId="0" fontId="109" fillId="0" borderId="41" xfId="154" applyFont="1" applyBorder="1">
      <alignment vertical="center"/>
    </xf>
    <xf numFmtId="0" fontId="109" fillId="0" borderId="39" xfId="154" applyFont="1" applyBorder="1">
      <alignment vertical="center"/>
    </xf>
    <xf numFmtId="0" fontId="109" fillId="0" borderId="144" xfId="154" applyFont="1" applyBorder="1" applyAlignment="1">
      <alignment horizontal="center" vertical="center" wrapText="1"/>
    </xf>
    <xf numFmtId="38" fontId="109" fillId="9" borderId="67" xfId="32" applyFont="1" applyFill="1" applyBorder="1" applyAlignment="1">
      <alignment horizontal="right" vertical="center"/>
    </xf>
    <xf numFmtId="38" fontId="109" fillId="9" borderId="66" xfId="32" applyFont="1" applyFill="1" applyBorder="1" applyAlignment="1">
      <alignment horizontal="right" vertical="center"/>
    </xf>
    <xf numFmtId="0" fontId="109" fillId="0" borderId="100" xfId="154" applyFont="1" applyBorder="1">
      <alignment vertical="center"/>
    </xf>
    <xf numFmtId="0" fontId="109" fillId="0" borderId="16" xfId="154" applyFont="1" applyBorder="1">
      <alignment vertical="center"/>
    </xf>
    <xf numFmtId="0" fontId="109" fillId="0" borderId="15" xfId="154" applyFont="1" applyBorder="1">
      <alignment vertical="center"/>
    </xf>
    <xf numFmtId="0" fontId="109" fillId="0" borderId="26" xfId="154" applyFont="1" applyBorder="1">
      <alignment vertical="center"/>
    </xf>
    <xf numFmtId="0" fontId="109" fillId="0" borderId="24" xfId="154" applyFont="1" applyBorder="1">
      <alignment vertical="center"/>
    </xf>
    <xf numFmtId="0" fontId="109" fillId="0" borderId="134" xfId="154" applyFont="1" applyBorder="1">
      <alignment vertical="center"/>
    </xf>
    <xf numFmtId="0" fontId="109" fillId="0" borderId="32" xfId="154" applyFont="1" applyBorder="1">
      <alignment vertical="center"/>
    </xf>
    <xf numFmtId="0" fontId="109" fillId="0" borderId="34" xfId="154" applyFont="1" applyBorder="1">
      <alignment vertical="center"/>
    </xf>
    <xf numFmtId="0" fontId="109" fillId="0" borderId="273" xfId="154" applyFont="1" applyBorder="1">
      <alignment vertical="center"/>
    </xf>
    <xf numFmtId="38" fontId="109" fillId="9" borderId="62" xfId="32" applyFont="1" applyFill="1" applyBorder="1" applyAlignment="1">
      <alignment horizontal="right" vertical="center"/>
    </xf>
    <xf numFmtId="38" fontId="109" fillId="9" borderId="11" xfId="32" applyFont="1" applyFill="1" applyBorder="1" applyAlignment="1">
      <alignment horizontal="right" vertical="center"/>
    </xf>
    <xf numFmtId="0" fontId="109" fillId="0" borderId="12" xfId="154" applyFont="1" applyBorder="1">
      <alignment vertical="center"/>
    </xf>
    <xf numFmtId="0" fontId="109" fillId="0" borderId="22" xfId="154" applyFont="1" applyBorder="1">
      <alignment vertical="center"/>
    </xf>
    <xf numFmtId="0" fontId="109" fillId="9" borderId="229" xfId="154" applyFont="1" applyFill="1" applyBorder="1">
      <alignment vertical="center"/>
    </xf>
    <xf numFmtId="0" fontId="109" fillId="9" borderId="98" xfId="154" applyFont="1" applyFill="1" applyBorder="1">
      <alignment vertical="center"/>
    </xf>
    <xf numFmtId="0" fontId="110" fillId="0" borderId="194" xfId="154" applyFont="1" applyBorder="1" applyAlignment="1">
      <alignment horizontal="center" vertical="center"/>
    </xf>
    <xf numFmtId="0" fontId="110" fillId="0" borderId="49" xfId="154" applyFont="1" applyBorder="1" applyAlignment="1">
      <alignment horizontal="center" vertical="center"/>
    </xf>
    <xf numFmtId="0" fontId="109" fillId="0" borderId="0" xfId="154" applyFont="1" applyAlignment="1">
      <alignment horizontal="right" vertical="center"/>
    </xf>
    <xf numFmtId="0" fontId="111" fillId="0" borderId="0" xfId="154" applyFont="1">
      <alignment vertical="center"/>
    </xf>
    <xf numFmtId="0" fontId="109" fillId="0" borderId="78" xfId="154" applyFont="1" applyBorder="1" applyAlignment="1">
      <alignment horizontal="center" vertical="center" shrinkToFit="1"/>
    </xf>
    <xf numFmtId="0" fontId="109" fillId="0" borderId="12" xfId="154" applyFont="1" applyBorder="1" applyAlignment="1">
      <alignment horizontal="center" vertical="center" shrinkToFit="1"/>
    </xf>
    <xf numFmtId="0" fontId="109" fillId="0" borderId="14" xfId="154" applyFont="1" applyBorder="1" applyAlignment="1">
      <alignment horizontal="center" vertical="center" shrinkToFit="1"/>
    </xf>
    <xf numFmtId="0" fontId="109" fillId="0" borderId="41" xfId="154" applyFont="1" applyBorder="1" applyAlignment="1">
      <alignment horizontal="center" vertical="center" shrinkToFit="1"/>
    </xf>
    <xf numFmtId="0" fontId="109" fillId="0" borderId="32" xfId="154" applyFont="1" applyBorder="1" applyAlignment="1">
      <alignment horizontal="center" vertical="center" shrinkToFit="1"/>
    </xf>
    <xf numFmtId="0" fontId="109" fillId="0" borderId="26" xfId="154" applyFont="1" applyBorder="1" applyAlignment="1">
      <alignment horizontal="center" vertical="center" shrinkToFit="1"/>
    </xf>
    <xf numFmtId="0" fontId="109" fillId="0" borderId="100" xfId="154" applyFont="1" applyBorder="1" applyAlignment="1">
      <alignment horizontal="center" vertical="center" shrinkToFit="1"/>
    </xf>
    <xf numFmtId="0" fontId="109" fillId="0" borderId="66" xfId="154" applyFont="1" applyBorder="1" applyAlignment="1">
      <alignment horizontal="center" vertical="center" shrinkToFit="1"/>
    </xf>
    <xf numFmtId="0" fontId="109" fillId="0" borderId="124" xfId="154" applyFont="1" applyBorder="1" applyAlignment="1">
      <alignment horizontal="center" vertical="center" shrinkToFit="1"/>
    </xf>
    <xf numFmtId="0" fontId="109" fillId="9" borderId="66" xfId="154" applyFont="1" applyFill="1" applyBorder="1">
      <alignment vertical="center"/>
    </xf>
    <xf numFmtId="0" fontId="109" fillId="9" borderId="67" xfId="154" applyFont="1" applyFill="1" applyBorder="1">
      <alignment vertical="center"/>
    </xf>
    <xf numFmtId="0" fontId="52" fillId="8" borderId="0" xfId="0" applyFont="1" applyFill="1" applyAlignment="1">
      <alignment horizontal="center" vertical="center" wrapText="1"/>
    </xf>
    <xf numFmtId="0" fontId="112" fillId="0" borderId="0" xfId="154" applyFont="1" applyAlignment="1">
      <alignment horizontal="left" vertical="center" indent="2"/>
    </xf>
    <xf numFmtId="0" fontId="49" fillId="0" borderId="0" xfId="56" applyFont="1" applyAlignment="1">
      <alignment horizontal="center" vertical="center"/>
    </xf>
    <xf numFmtId="0" fontId="47" fillId="0" borderId="0" xfId="56" applyFont="1" applyAlignment="1">
      <alignment horizontal="center" vertical="center" wrapText="1"/>
    </xf>
    <xf numFmtId="0" fontId="47" fillId="0" borderId="0" xfId="56" applyFont="1" applyAlignment="1">
      <alignment horizontal="center" vertical="center"/>
    </xf>
    <xf numFmtId="0" fontId="46" fillId="0" borderId="0" xfId="56" applyFont="1" applyAlignment="1">
      <alignment horizontal="center" vertical="center"/>
    </xf>
    <xf numFmtId="49" fontId="49" fillId="0" borderId="0" xfId="56" applyNumberFormat="1" applyFont="1" applyAlignment="1">
      <alignment horizontal="center" vertical="center"/>
    </xf>
    <xf numFmtId="0" fontId="42" fillId="10" borderId="29" xfId="43" applyFont="1" applyFill="1" applyBorder="1" applyAlignment="1">
      <alignment horizontal="center" vertical="center"/>
    </xf>
    <xf numFmtId="0" fontId="42" fillId="10" borderId="25" xfId="43" applyFont="1" applyFill="1" applyBorder="1" applyAlignment="1">
      <alignment horizontal="center" vertical="center"/>
    </xf>
    <xf numFmtId="0" fontId="42" fillId="10" borderId="213" xfId="43" applyFont="1" applyFill="1" applyBorder="1" applyAlignment="1">
      <alignment horizontal="center" vertical="center"/>
    </xf>
    <xf numFmtId="0" fontId="42" fillId="10" borderId="212" xfId="43" applyFont="1" applyFill="1" applyBorder="1" applyAlignment="1">
      <alignment horizontal="center" vertical="center"/>
    </xf>
    <xf numFmtId="0" fontId="42" fillId="10" borderId="159" xfId="43" applyFont="1" applyFill="1" applyBorder="1" applyAlignment="1">
      <alignment horizontal="center" vertical="center"/>
    </xf>
    <xf numFmtId="0" fontId="42" fillId="10" borderId="53" xfId="43" applyFont="1" applyFill="1" applyBorder="1" applyAlignment="1">
      <alignment horizontal="center" vertical="center"/>
    </xf>
    <xf numFmtId="0" fontId="42" fillId="10" borderId="214" xfId="43" applyFont="1" applyFill="1" applyBorder="1" applyAlignment="1">
      <alignment horizontal="center" vertical="center"/>
    </xf>
    <xf numFmtId="0" fontId="13" fillId="8" borderId="0" xfId="0" applyFont="1" applyFill="1" applyAlignment="1">
      <alignment horizontal="left" vertical="center"/>
    </xf>
    <xf numFmtId="0" fontId="13" fillId="0" borderId="0" xfId="0" applyFont="1" applyAlignment="1">
      <alignment horizontal="left" vertical="center"/>
    </xf>
    <xf numFmtId="0" fontId="52" fillId="8" borderId="0" xfId="0" applyFont="1" applyFill="1" applyAlignment="1">
      <alignment horizontal="center" vertical="center" wrapText="1"/>
    </xf>
    <xf numFmtId="0" fontId="53" fillId="0" borderId="0" xfId="0" applyFont="1" applyAlignment="1">
      <alignment horizontal="center" vertical="center" wrapText="1"/>
    </xf>
    <xf numFmtId="0" fontId="13" fillId="8" borderId="0" xfId="0" applyFont="1" applyFill="1" applyAlignment="1">
      <alignment horizontal="left" vertical="center" wrapText="1"/>
    </xf>
    <xf numFmtId="0" fontId="13" fillId="8" borderId="0" xfId="0" applyFont="1" applyFill="1" applyAlignment="1">
      <alignment vertical="center" wrapText="1"/>
    </xf>
    <xf numFmtId="0" fontId="13" fillId="0" borderId="0" xfId="0" applyFont="1" applyAlignment="1">
      <alignment vertical="center"/>
    </xf>
    <xf numFmtId="49" fontId="53" fillId="0" borderId="6" xfId="0" applyNumberFormat="1" applyFont="1" applyFill="1" applyBorder="1" applyAlignment="1">
      <alignment horizontal="center" vertical="center"/>
    </xf>
    <xf numFmtId="49" fontId="53" fillId="0" borderId="7" xfId="0" applyNumberFormat="1" applyFont="1" applyFill="1" applyBorder="1" applyAlignment="1">
      <alignment horizontal="center" vertical="center"/>
    </xf>
    <xf numFmtId="49" fontId="53" fillId="0" borderId="211" xfId="0" applyNumberFormat="1" applyFont="1" applyFill="1" applyBorder="1" applyAlignment="1">
      <alignment horizontal="center" vertical="center"/>
    </xf>
    <xf numFmtId="49" fontId="53" fillId="0" borderId="15" xfId="0" applyNumberFormat="1" applyFont="1" applyFill="1" applyBorder="1" applyAlignment="1">
      <alignment horizontal="center" vertical="center"/>
    </xf>
    <xf numFmtId="49" fontId="53" fillId="0" borderId="16" xfId="0" applyNumberFormat="1" applyFont="1" applyFill="1" applyBorder="1" applyAlignment="1">
      <alignment horizontal="center" vertical="center"/>
    </xf>
    <xf numFmtId="49" fontId="53" fillId="0" borderId="100" xfId="0" applyNumberFormat="1" applyFont="1" applyFill="1" applyBorder="1" applyAlignment="1">
      <alignment horizontal="center" vertical="center"/>
    </xf>
    <xf numFmtId="49" fontId="45" fillId="0" borderId="206" xfId="0" applyNumberFormat="1" applyFont="1" applyFill="1" applyBorder="1" applyAlignment="1">
      <alignment horizontal="center" vertical="center"/>
    </xf>
    <xf numFmtId="0" fontId="45" fillId="0" borderId="79" xfId="0" applyFont="1" applyFill="1" applyBorder="1" applyAlignment="1"/>
    <xf numFmtId="0" fontId="54" fillId="8" borderId="6" xfId="0" applyFont="1" applyFill="1" applyBorder="1" applyAlignment="1">
      <alignment horizontal="left" vertical="center" wrapText="1"/>
    </xf>
    <xf numFmtId="0" fontId="45" fillId="0" borderId="48" xfId="0" applyFont="1" applyBorder="1" applyAlignment="1">
      <alignment horizontal="left" vertical="center" wrapText="1"/>
    </xf>
    <xf numFmtId="49" fontId="45" fillId="0" borderId="123" xfId="0" applyNumberFormat="1" applyFont="1" applyFill="1" applyBorder="1" applyAlignment="1">
      <alignment horizontal="center" vertical="center"/>
    </xf>
    <xf numFmtId="0" fontId="45" fillId="0" borderId="125" xfId="0" applyFont="1" applyFill="1" applyBorder="1" applyAlignment="1"/>
    <xf numFmtId="0" fontId="54" fillId="8" borderId="142" xfId="0" applyFont="1" applyFill="1" applyBorder="1" applyAlignment="1">
      <alignment horizontal="left" vertical="center" wrapText="1"/>
    </xf>
    <xf numFmtId="0" fontId="45" fillId="0" borderId="125" xfId="0" applyFont="1" applyBorder="1" applyAlignment="1">
      <alignment horizontal="left" vertical="center" wrapText="1"/>
    </xf>
    <xf numFmtId="49" fontId="55" fillId="8" borderId="0" xfId="0" applyNumberFormat="1" applyFont="1" applyFill="1" applyAlignment="1">
      <alignment horizontal="left" vertical="top" wrapText="1"/>
    </xf>
    <xf numFmtId="0" fontId="45" fillId="0" borderId="0" xfId="0" applyFont="1" applyAlignment="1">
      <alignment vertical="top" wrapText="1"/>
    </xf>
    <xf numFmtId="0" fontId="54" fillId="8" borderId="15" xfId="0" applyFont="1" applyFill="1" applyBorder="1" applyAlignment="1">
      <alignment horizontal="left" vertical="center" wrapText="1"/>
    </xf>
    <xf numFmtId="0" fontId="45" fillId="0" borderId="97" xfId="0" applyFont="1" applyBorder="1" applyAlignment="1">
      <alignment horizontal="left" vertical="center" wrapText="1"/>
    </xf>
    <xf numFmtId="49" fontId="53" fillId="0" borderId="8"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53" fillId="0" borderId="20" xfId="0" applyNumberFormat="1" applyFont="1" applyFill="1" applyBorder="1" applyAlignment="1">
      <alignment horizontal="center" vertical="center"/>
    </xf>
    <xf numFmtId="49" fontId="45" fillId="0" borderId="21" xfId="0" applyNumberFormat="1" applyFont="1" applyFill="1" applyBorder="1" applyAlignment="1">
      <alignment horizontal="center" vertical="center"/>
    </xf>
    <xf numFmtId="0" fontId="45" fillId="0" borderId="105" xfId="0" applyFont="1" applyFill="1" applyBorder="1" applyAlignment="1"/>
    <xf numFmtId="0" fontId="54" fillId="8" borderId="134" xfId="0" applyFont="1" applyFill="1" applyBorder="1" applyAlignment="1">
      <alignment horizontal="left" vertical="center" wrapText="1"/>
    </xf>
    <xf numFmtId="0" fontId="45" fillId="0" borderId="105" xfId="0" applyFont="1" applyBorder="1" applyAlignment="1">
      <alignment horizontal="left" vertical="center" wrapText="1"/>
    </xf>
    <xf numFmtId="49" fontId="45" fillId="0" borderId="13" xfId="0" applyNumberFormat="1" applyFont="1" applyFill="1" applyBorder="1" applyAlignment="1">
      <alignment horizontal="center" vertical="center"/>
    </xf>
    <xf numFmtId="0" fontId="45" fillId="0" borderId="85" xfId="0" applyFont="1" applyFill="1" applyBorder="1" applyAlignment="1"/>
    <xf numFmtId="0" fontId="54" fillId="8" borderId="8" xfId="0" applyFont="1" applyFill="1" applyBorder="1" applyAlignment="1">
      <alignment horizontal="left" vertical="center" wrapText="1"/>
    </xf>
    <xf numFmtId="0" fontId="45" fillId="0" borderId="71" xfId="0" applyFont="1" applyBorder="1" applyAlignment="1">
      <alignment horizontal="left" vertical="center" wrapText="1"/>
    </xf>
    <xf numFmtId="0" fontId="54" fillId="8" borderId="135" xfId="0" applyFont="1" applyFill="1" applyBorder="1" applyAlignment="1">
      <alignment horizontal="left" vertical="center" wrapText="1"/>
    </xf>
    <xf numFmtId="0" fontId="45" fillId="0" borderId="85" xfId="0" applyFont="1" applyBorder="1" applyAlignment="1">
      <alignment horizontal="left" vertical="center" wrapText="1"/>
    </xf>
    <xf numFmtId="0" fontId="13" fillId="0" borderId="0" xfId="48" applyFont="1" applyFill="1" applyAlignment="1">
      <alignment horizontal="left" vertical="center"/>
    </xf>
    <xf numFmtId="0" fontId="52" fillId="0" borderId="0" xfId="48" applyFont="1" applyFill="1" applyAlignment="1">
      <alignment horizontal="center" vertical="center" wrapText="1"/>
    </xf>
    <xf numFmtId="0" fontId="13" fillId="0" borderId="0" xfId="48" applyFont="1" applyFill="1" applyBorder="1" applyAlignment="1">
      <alignment vertical="center" wrapText="1"/>
    </xf>
    <xf numFmtId="49" fontId="57" fillId="0" borderId="6" xfId="48" applyNumberFormat="1" applyFont="1" applyFill="1" applyBorder="1" applyAlignment="1">
      <alignment horizontal="center" vertical="center"/>
    </xf>
    <xf numFmtId="49" fontId="57" fillId="0" borderId="7" xfId="48" applyNumberFormat="1" applyFont="1" applyFill="1" applyBorder="1" applyAlignment="1">
      <alignment horizontal="center" vertical="center"/>
    </xf>
    <xf numFmtId="49" fontId="57" fillId="0" borderId="211" xfId="48" applyNumberFormat="1" applyFont="1" applyFill="1" applyBorder="1" applyAlignment="1">
      <alignment horizontal="center" vertical="center"/>
    </xf>
    <xf numFmtId="49" fontId="57" fillId="0" borderId="15" xfId="48" applyNumberFormat="1" applyFont="1" applyFill="1" applyBorder="1" applyAlignment="1">
      <alignment horizontal="center" vertical="center"/>
    </xf>
    <xf numFmtId="49" fontId="57" fillId="0" borderId="16" xfId="48" applyNumberFormat="1" applyFont="1" applyFill="1" applyBorder="1" applyAlignment="1">
      <alignment horizontal="center" vertical="center"/>
    </xf>
    <xf numFmtId="49" fontId="57" fillId="0" borderId="100" xfId="48" applyNumberFormat="1" applyFont="1" applyFill="1" applyBorder="1" applyAlignment="1">
      <alignment horizontal="center" vertical="center"/>
    </xf>
    <xf numFmtId="49" fontId="13" fillId="0" borderId="206" xfId="48" applyNumberFormat="1" applyFont="1" applyFill="1" applyBorder="1" applyAlignment="1">
      <alignment horizontal="center" vertical="center"/>
    </xf>
    <xf numFmtId="0" fontId="13" fillId="0" borderId="79" xfId="48" applyFont="1" applyFill="1" applyBorder="1" applyAlignment="1"/>
    <xf numFmtId="0" fontId="13" fillId="0" borderId="77" xfId="48" applyFont="1" applyFill="1" applyBorder="1" applyAlignment="1">
      <alignment horizontal="left" vertical="center" wrapText="1"/>
    </xf>
    <xf numFmtId="0" fontId="13" fillId="0" borderId="4" xfId="48" applyFont="1" applyFill="1" applyBorder="1" applyAlignment="1">
      <alignment horizontal="left" vertical="center" wrapText="1"/>
    </xf>
    <xf numFmtId="0" fontId="13" fillId="0" borderId="79" xfId="48" applyFont="1" applyFill="1" applyBorder="1" applyAlignment="1">
      <alignment horizontal="left" vertical="center" wrapText="1"/>
    </xf>
    <xf numFmtId="49" fontId="13" fillId="0" borderId="123" xfId="48" applyNumberFormat="1" applyFont="1" applyFill="1" applyBorder="1" applyAlignment="1">
      <alignment horizontal="center" vertical="center"/>
    </xf>
    <xf numFmtId="0" fontId="13" fillId="0" borderId="125" xfId="48" applyFont="1" applyFill="1" applyBorder="1" applyAlignment="1"/>
    <xf numFmtId="0" fontId="13" fillId="0" borderId="8" xfId="48" applyFont="1" applyFill="1" applyBorder="1" applyAlignment="1">
      <alignment horizontal="left" vertical="center" wrapText="1"/>
    </xf>
    <xf numFmtId="0" fontId="13" fillId="0" borderId="0" xfId="48" applyFont="1" applyFill="1" applyBorder="1" applyAlignment="1">
      <alignment horizontal="left" vertical="center" wrapText="1"/>
    </xf>
    <xf numFmtId="0" fontId="13" fillId="0" borderId="71" xfId="48" applyFont="1" applyFill="1" applyBorder="1" applyAlignment="1">
      <alignment horizontal="left" vertical="center" wrapText="1"/>
    </xf>
    <xf numFmtId="49" fontId="57" fillId="0" borderId="8" xfId="48" applyNumberFormat="1" applyFont="1" applyFill="1" applyBorder="1" applyAlignment="1">
      <alignment horizontal="center" vertical="center"/>
    </xf>
    <xf numFmtId="49" fontId="57" fillId="0" borderId="0" xfId="48" applyNumberFormat="1" applyFont="1" applyFill="1" applyBorder="1" applyAlignment="1">
      <alignment horizontal="center" vertical="center"/>
    </xf>
    <xf numFmtId="49" fontId="57" fillId="0" borderId="20" xfId="48" applyNumberFormat="1" applyFont="1" applyFill="1" applyBorder="1" applyAlignment="1">
      <alignment horizontal="center" vertical="center"/>
    </xf>
    <xf numFmtId="49" fontId="13" fillId="0" borderId="21" xfId="48" applyNumberFormat="1" applyFont="1" applyFill="1" applyBorder="1" applyAlignment="1">
      <alignment horizontal="center" vertical="center"/>
    </xf>
    <xf numFmtId="0" fontId="13" fillId="0" borderId="105" xfId="48" applyFont="1" applyFill="1" applyBorder="1" applyAlignment="1"/>
    <xf numFmtId="49" fontId="13" fillId="0" borderId="13" xfId="48" applyNumberFormat="1" applyFont="1" applyFill="1" applyBorder="1" applyAlignment="1">
      <alignment horizontal="center" vertical="center"/>
    </xf>
    <xf numFmtId="0" fontId="13" fillId="0" borderId="85" xfId="48" applyFont="1" applyFill="1" applyBorder="1" applyAlignment="1"/>
    <xf numFmtId="0" fontId="13" fillId="0" borderId="135" xfId="48" applyFont="1" applyFill="1" applyBorder="1" applyAlignment="1">
      <alignment horizontal="left" vertical="center" wrapText="1"/>
    </xf>
    <xf numFmtId="0" fontId="13" fillId="0" borderId="2" xfId="48" applyFont="1" applyFill="1" applyBorder="1" applyAlignment="1">
      <alignment horizontal="left" vertical="center" wrapText="1"/>
    </xf>
    <xf numFmtId="0" fontId="13" fillId="0" borderId="85" xfId="48" applyFont="1" applyFill="1" applyBorder="1" applyAlignment="1">
      <alignment horizontal="left" vertical="center" wrapText="1"/>
    </xf>
    <xf numFmtId="0" fontId="13" fillId="0" borderId="142" xfId="48" applyFont="1" applyFill="1" applyBorder="1" applyAlignment="1">
      <alignment horizontal="left" vertical="center" wrapText="1"/>
    </xf>
    <xf numFmtId="0" fontId="13" fillId="0" borderId="141" xfId="48" applyFont="1" applyFill="1" applyBorder="1" applyAlignment="1">
      <alignment horizontal="left" vertical="center" wrapText="1"/>
    </xf>
    <xf numFmtId="0" fontId="13" fillId="0" borderId="125" xfId="48" applyFont="1" applyFill="1" applyBorder="1" applyAlignment="1">
      <alignment horizontal="left" vertical="center" wrapText="1"/>
    </xf>
    <xf numFmtId="0" fontId="13" fillId="0" borderId="0" xfId="51" applyFont="1" applyFill="1" applyBorder="1">
      <alignment vertical="center"/>
    </xf>
    <xf numFmtId="49" fontId="55" fillId="0" borderId="0" xfId="48" applyNumberFormat="1" applyFont="1" applyFill="1" applyAlignment="1">
      <alignment horizontal="left" vertical="center" wrapText="1"/>
    </xf>
    <xf numFmtId="0" fontId="65" fillId="8" borderId="2" xfId="0" applyFont="1" applyFill="1" applyBorder="1" applyAlignment="1">
      <alignment vertical="center"/>
    </xf>
    <xf numFmtId="0" fontId="14" fillId="0" borderId="0" xfId="0" applyFont="1" applyAlignment="1">
      <alignment horizontal="left" vertical="center"/>
    </xf>
    <xf numFmtId="0" fontId="60" fillId="8" borderId="0" xfId="0" applyFont="1" applyFill="1" applyAlignment="1">
      <alignment horizontal="center" vertical="center"/>
    </xf>
    <xf numFmtId="0" fontId="61" fillId="0" borderId="0" xfId="0" applyFont="1" applyAlignment="1">
      <alignment horizontal="center" vertical="center"/>
    </xf>
    <xf numFmtId="0" fontId="0" fillId="10" borderId="86" xfId="0" applyFont="1" applyFill="1" applyBorder="1" applyAlignment="1">
      <alignment horizontal="center" vertical="center"/>
    </xf>
    <xf numFmtId="0" fontId="0" fillId="10" borderId="1" xfId="0" applyFont="1" applyFill="1" applyBorder="1" applyAlignment="1">
      <alignment horizontal="center" vertical="center"/>
    </xf>
    <xf numFmtId="0" fontId="0" fillId="10" borderId="75" xfId="0" applyFont="1" applyFill="1" applyBorder="1" applyAlignment="1">
      <alignment horizontal="center" vertical="center"/>
    </xf>
    <xf numFmtId="49" fontId="54" fillId="8" borderId="18" xfId="44" applyNumberFormat="1" applyFont="1" applyFill="1" applyBorder="1" applyAlignment="1">
      <alignment horizontal="left" vertical="center"/>
    </xf>
    <xf numFmtId="49" fontId="54" fillId="8" borderId="2" xfId="44" applyNumberFormat="1" applyFont="1" applyFill="1" applyBorder="1" applyAlignment="1">
      <alignment horizontal="left" vertical="center"/>
    </xf>
    <xf numFmtId="3" fontId="55" fillId="8" borderId="0" xfId="32" applyNumberFormat="1" applyFont="1" applyFill="1" applyBorder="1" applyAlignment="1">
      <alignment vertical="top" wrapText="1"/>
    </xf>
    <xf numFmtId="0" fontId="55" fillId="8" borderId="0" xfId="0" applyFont="1" applyFill="1" applyAlignment="1">
      <alignment vertical="top" wrapText="1"/>
    </xf>
    <xf numFmtId="0" fontId="20" fillId="8" borderId="6" xfId="0" applyFont="1" applyFill="1" applyBorder="1" applyAlignment="1" applyProtection="1">
      <alignment vertical="center" shrinkToFit="1"/>
      <protection locked="0"/>
    </xf>
    <xf numFmtId="0" fontId="20" fillId="8" borderId="48" xfId="0" applyFont="1" applyFill="1" applyBorder="1" applyAlignment="1" applyProtection="1">
      <alignment vertical="center" shrinkToFit="1"/>
      <protection locked="0"/>
    </xf>
    <xf numFmtId="0" fontId="20" fillId="8" borderId="15" xfId="0" applyFont="1" applyFill="1" applyBorder="1" applyAlignment="1" applyProtection="1">
      <alignment vertical="center" shrinkToFit="1"/>
      <protection locked="0"/>
    </xf>
    <xf numFmtId="0" fontId="20" fillId="8" borderId="97" xfId="0" applyFont="1" applyFill="1" applyBorder="1" applyAlignment="1" applyProtection="1">
      <alignment vertical="center" shrinkToFit="1"/>
      <protection locked="0"/>
    </xf>
    <xf numFmtId="0" fontId="20" fillId="8" borderId="15" xfId="0" applyFont="1" applyFill="1" applyBorder="1" applyAlignment="1">
      <alignment vertical="center" wrapText="1"/>
    </xf>
    <xf numFmtId="0" fontId="20" fillId="0" borderId="141" xfId="0" applyFont="1" applyBorder="1" applyAlignment="1">
      <alignment vertical="center"/>
    </xf>
    <xf numFmtId="186" fontId="20" fillId="8" borderId="8" xfId="0" applyNumberFormat="1" applyFont="1" applyFill="1" applyBorder="1" applyAlignment="1">
      <alignment vertical="center"/>
    </xf>
    <xf numFmtId="0" fontId="0" fillId="0" borderId="0" xfId="0" applyAlignment="1">
      <alignment vertical="center"/>
    </xf>
    <xf numFmtId="0" fontId="66" fillId="8" borderId="86" xfId="0" applyFont="1" applyFill="1" applyBorder="1" applyAlignment="1">
      <alignment vertical="center" wrapText="1"/>
    </xf>
    <xf numFmtId="0" fontId="0" fillId="8" borderId="1" xfId="0" applyFill="1" applyBorder="1" applyAlignment="1">
      <alignment vertical="center"/>
    </xf>
    <xf numFmtId="3" fontId="55" fillId="8" borderId="0" xfId="32" applyNumberFormat="1" applyFont="1" applyFill="1" applyBorder="1" applyAlignment="1">
      <alignment vertical="top"/>
    </xf>
    <xf numFmtId="0" fontId="45" fillId="0" borderId="0" xfId="0" applyFont="1" applyAlignment="1">
      <alignment vertical="top"/>
    </xf>
    <xf numFmtId="0" fontId="60" fillId="8" borderId="0" xfId="0" applyFont="1" applyFill="1" applyAlignment="1">
      <alignment horizontal="center" vertical="center" wrapText="1"/>
    </xf>
    <xf numFmtId="0" fontId="20" fillId="8" borderId="120" xfId="0" applyFont="1" applyFill="1" applyBorder="1" applyAlignment="1">
      <alignment horizontal="left" vertical="center" indent="1"/>
    </xf>
    <xf numFmtId="0" fontId="9" fillId="0" borderId="121" xfId="0" applyFont="1" applyBorder="1" applyAlignment="1">
      <alignment horizontal="left" vertical="center" indent="1"/>
    </xf>
    <xf numFmtId="0" fontId="20" fillId="8" borderId="204" xfId="0" applyFont="1" applyFill="1" applyBorder="1" applyAlignment="1">
      <alignment horizontal="left" vertical="center" indent="1"/>
    </xf>
    <xf numFmtId="0" fontId="9" fillId="0" borderId="205" xfId="0" applyFont="1" applyBorder="1" applyAlignment="1">
      <alignment horizontal="left" vertical="center" indent="1"/>
    </xf>
    <xf numFmtId="0" fontId="20" fillId="8" borderId="2" xfId="0" applyFont="1" applyFill="1" applyBorder="1" applyAlignment="1">
      <alignment vertical="center"/>
    </xf>
    <xf numFmtId="0" fontId="9" fillId="0" borderId="2" xfId="0" applyFont="1" applyBorder="1" applyAlignment="1">
      <alignment vertical="center"/>
    </xf>
    <xf numFmtId="0" fontId="20" fillId="8" borderId="142" xfId="0" applyFont="1" applyFill="1" applyBorder="1" applyAlignment="1">
      <alignment horizontal="left" vertical="center"/>
    </xf>
    <xf numFmtId="0" fontId="20" fillId="8" borderId="141" xfId="0" applyFont="1" applyFill="1" applyBorder="1" applyAlignment="1">
      <alignment horizontal="left" vertical="center"/>
    </xf>
    <xf numFmtId="0" fontId="9" fillId="0" borderId="141" xfId="0" applyFont="1" applyBorder="1" applyAlignment="1">
      <alignment horizontal="left"/>
    </xf>
    <xf numFmtId="0" fontId="55" fillId="0" borderId="0" xfId="0" applyFont="1" applyAlignment="1">
      <alignment vertical="top"/>
    </xf>
    <xf numFmtId="0" fontId="55" fillId="0" borderId="0" xfId="0" applyFont="1" applyAlignment="1">
      <alignment vertical="top" wrapText="1"/>
    </xf>
    <xf numFmtId="0" fontId="55" fillId="8" borderId="0" xfId="0" applyFont="1" applyFill="1" applyAlignment="1">
      <alignment vertical="top"/>
    </xf>
    <xf numFmtId="0" fontId="20" fillId="0" borderId="7" xfId="0" applyFont="1" applyBorder="1" applyAlignment="1" applyProtection="1">
      <alignment vertical="center" shrinkToFit="1"/>
      <protection locked="0"/>
    </xf>
    <xf numFmtId="0" fontId="20" fillId="0" borderId="48" xfId="0" applyFont="1" applyBorder="1" applyAlignment="1" applyProtection="1">
      <alignment vertical="center" shrinkToFit="1"/>
      <protection locked="0"/>
    </xf>
    <xf numFmtId="0" fontId="20" fillId="0" borderId="15" xfId="0" applyFont="1" applyBorder="1" applyAlignment="1" applyProtection="1">
      <alignment vertical="center" shrinkToFit="1"/>
      <protection locked="0"/>
    </xf>
    <xf numFmtId="0" fontId="20" fillId="0" borderId="16" xfId="0" applyFont="1" applyBorder="1" applyAlignment="1" applyProtection="1">
      <alignment vertical="center" shrinkToFit="1"/>
      <protection locked="0"/>
    </xf>
    <xf numFmtId="0" fontId="20" fillId="0" borderId="97" xfId="0" applyFont="1" applyBorder="1" applyAlignment="1" applyProtection="1">
      <alignment vertical="center" shrinkToFit="1"/>
      <protection locked="0"/>
    </xf>
    <xf numFmtId="0" fontId="0" fillId="0" borderId="0" xfId="0" applyAlignment="1">
      <alignment horizontal="left" vertical="center"/>
    </xf>
    <xf numFmtId="3" fontId="60" fillId="8" borderId="0" xfId="32" applyNumberFormat="1" applyFont="1" applyFill="1" applyAlignment="1">
      <alignment horizontal="center" vertical="center"/>
    </xf>
    <xf numFmtId="0" fontId="70" fillId="0" borderId="0" xfId="0" applyFont="1" applyAlignment="1">
      <alignment horizontal="center" vertical="center"/>
    </xf>
    <xf numFmtId="3" fontId="9" fillId="10" borderId="6" xfId="32" applyNumberFormat="1" applyFont="1" applyFill="1" applyBorder="1" applyAlignment="1">
      <alignment horizontal="center" vertical="center"/>
    </xf>
    <xf numFmtId="0" fontId="0" fillId="10" borderId="7" xfId="0" applyFont="1" applyFill="1" applyBorder="1" applyAlignment="1">
      <alignment horizontal="center" vertical="center"/>
    </xf>
    <xf numFmtId="3" fontId="9" fillId="10" borderId="8" xfId="32" applyNumberFormat="1" applyFont="1" applyFill="1" applyBorder="1" applyAlignment="1">
      <alignment horizontal="center" vertical="center"/>
    </xf>
    <xf numFmtId="0" fontId="0" fillId="10" borderId="0" xfId="0" applyFont="1" applyFill="1" applyBorder="1" applyAlignment="1">
      <alignment horizontal="center" vertical="center"/>
    </xf>
    <xf numFmtId="0" fontId="0" fillId="10" borderId="15" xfId="0" applyFont="1" applyFill="1" applyBorder="1" applyAlignment="1">
      <alignment horizontal="center" vertical="center"/>
    </xf>
    <xf numFmtId="0" fontId="0" fillId="10" borderId="16" xfId="0" applyFont="1" applyFill="1" applyBorder="1" applyAlignment="1">
      <alignment horizontal="center" vertical="center"/>
    </xf>
    <xf numFmtId="0" fontId="0" fillId="10" borderId="22" xfId="0" applyFont="1" applyFill="1" applyBorder="1" applyAlignment="1">
      <alignment horizontal="center" vertical="center"/>
    </xf>
    <xf numFmtId="0" fontId="20" fillId="10" borderId="198" xfId="0" applyFont="1" applyFill="1" applyBorder="1" applyAlignment="1">
      <alignment horizontal="center" vertical="center"/>
    </xf>
    <xf numFmtId="0" fontId="20" fillId="10" borderId="144" xfId="0" applyFont="1" applyFill="1" applyBorder="1" applyAlignment="1">
      <alignment horizontal="center" vertical="center"/>
    </xf>
    <xf numFmtId="0" fontId="20" fillId="10" borderId="99" xfId="0" applyFont="1" applyFill="1" applyBorder="1" applyAlignment="1">
      <alignment horizontal="center" vertical="center"/>
    </xf>
    <xf numFmtId="0" fontId="0" fillId="10" borderId="6" xfId="0" applyFont="1" applyFill="1" applyBorder="1" applyAlignment="1">
      <alignment horizontal="center" vertical="center"/>
    </xf>
    <xf numFmtId="0" fontId="0" fillId="10" borderId="134" xfId="0" applyFont="1" applyFill="1" applyBorder="1" applyAlignment="1">
      <alignment horizontal="center" vertical="center"/>
    </xf>
    <xf numFmtId="176" fontId="20" fillId="8" borderId="6" xfId="0" applyNumberFormat="1" applyFont="1" applyFill="1" applyBorder="1" applyAlignment="1" applyProtection="1">
      <alignment vertical="center" shrinkToFit="1"/>
      <protection locked="0"/>
    </xf>
    <xf numFmtId="176" fontId="20" fillId="8" borderId="7" xfId="0" applyNumberFormat="1" applyFont="1" applyFill="1" applyBorder="1" applyAlignment="1" applyProtection="1">
      <alignment vertical="center" shrinkToFit="1"/>
      <protection locked="0"/>
    </xf>
    <xf numFmtId="176" fontId="20" fillId="8" borderId="15" xfId="0" applyNumberFormat="1" applyFont="1" applyFill="1" applyBorder="1" applyAlignment="1" applyProtection="1">
      <alignment vertical="center" shrinkToFit="1"/>
      <protection locked="0"/>
    </xf>
    <xf numFmtId="176" fontId="20" fillId="8" borderId="16" xfId="0" applyNumberFormat="1" applyFont="1" applyFill="1" applyBorder="1" applyAlignment="1" applyProtection="1">
      <alignment vertical="center" shrinkToFit="1"/>
      <protection locked="0"/>
    </xf>
    <xf numFmtId="0" fontId="20" fillId="8" borderId="1" xfId="0" applyFont="1" applyFill="1" applyBorder="1" applyAlignment="1">
      <alignment horizontal="left" vertical="center"/>
    </xf>
    <xf numFmtId="3" fontId="55" fillId="8" borderId="0" xfId="32" applyNumberFormat="1" applyFont="1" applyFill="1" applyBorder="1" applyAlignment="1" applyProtection="1">
      <alignment vertical="top"/>
    </xf>
    <xf numFmtId="0" fontId="45" fillId="0" borderId="0" xfId="0" applyFont="1" applyAlignment="1" applyProtection="1">
      <alignment vertical="top"/>
    </xf>
    <xf numFmtId="0" fontId="111" fillId="0" borderId="0" xfId="154" applyFont="1" applyAlignment="1">
      <alignment horizontal="center" vertical="center"/>
    </xf>
    <xf numFmtId="0" fontId="109" fillId="0" borderId="198" xfId="154" applyFont="1" applyBorder="1" applyAlignment="1">
      <alignment horizontal="center" vertical="center"/>
    </xf>
    <xf numFmtId="0" fontId="109" fillId="0" borderId="144" xfId="154" applyFont="1" applyBorder="1" applyAlignment="1">
      <alignment horizontal="center" vertical="center"/>
    </xf>
    <xf numFmtId="0" fontId="109" fillId="0" borderId="99" xfId="154" applyFont="1" applyBorder="1" applyAlignment="1">
      <alignment horizontal="center" vertical="center"/>
    </xf>
    <xf numFmtId="0" fontId="109" fillId="0" borderId="198" xfId="154" applyFont="1" applyBorder="1" applyAlignment="1">
      <alignment vertical="center" textRotation="255"/>
    </xf>
    <xf numFmtId="0" fontId="109" fillId="0" borderId="144" xfId="154" applyFont="1" applyBorder="1" applyAlignment="1">
      <alignment vertical="center" textRotation="255"/>
    </xf>
    <xf numFmtId="0" fontId="109" fillId="0" borderId="99" xfId="154" applyFont="1" applyBorder="1" applyAlignment="1">
      <alignment vertical="center" textRotation="255"/>
    </xf>
    <xf numFmtId="176" fontId="20" fillId="8" borderId="86" xfId="0" applyNumberFormat="1" applyFont="1" applyFill="1" applyBorder="1" applyAlignment="1" applyProtection="1">
      <alignment vertical="center" shrinkToFit="1"/>
      <protection locked="0"/>
    </xf>
    <xf numFmtId="176" fontId="20" fillId="8" borderId="1" xfId="0" applyNumberFormat="1" applyFont="1" applyFill="1" applyBorder="1" applyAlignment="1" applyProtection="1">
      <alignment vertical="center" shrinkToFit="1"/>
      <protection locked="0"/>
    </xf>
    <xf numFmtId="176" fontId="20" fillId="8" borderId="76" xfId="0" applyNumberFormat="1" applyFont="1" applyFill="1" applyBorder="1" applyAlignment="1" applyProtection="1">
      <alignment vertical="center" shrinkToFit="1"/>
      <protection locked="0"/>
    </xf>
    <xf numFmtId="0" fontId="109" fillId="0" borderId="18" xfId="154" applyFont="1" applyBorder="1" applyAlignment="1">
      <alignment horizontal="right" vertical="center"/>
    </xf>
    <xf numFmtId="0" fontId="109" fillId="0" borderId="16" xfId="154" applyFont="1" applyBorder="1" applyAlignment="1">
      <alignment horizontal="right" vertical="center"/>
    </xf>
    <xf numFmtId="0" fontId="109" fillId="9" borderId="206" xfId="154" applyFont="1" applyFill="1" applyBorder="1" applyAlignment="1">
      <alignment horizontal="center" vertical="center"/>
    </xf>
    <xf numFmtId="0" fontId="109" fillId="9" borderId="4" xfId="154" applyFont="1" applyFill="1" applyBorder="1" applyAlignment="1">
      <alignment horizontal="center" vertical="center"/>
    </xf>
    <xf numFmtId="0" fontId="109" fillId="9" borderId="79" xfId="154" applyFont="1" applyFill="1" applyBorder="1" applyAlignment="1">
      <alignment horizontal="center" vertical="center"/>
    </xf>
    <xf numFmtId="0" fontId="109" fillId="0" borderId="18" xfId="154" applyFont="1" applyBorder="1" applyAlignment="1">
      <alignment horizontal="left" vertical="center" wrapText="1"/>
    </xf>
    <xf numFmtId="0" fontId="109" fillId="0" borderId="16" xfId="154" applyFont="1" applyBorder="1" applyAlignment="1">
      <alignment horizontal="left" vertical="center" wrapText="1"/>
    </xf>
    <xf numFmtId="0" fontId="109" fillId="0" borderId="198" xfId="154" applyFont="1" applyBorder="1" applyAlignment="1">
      <alignment horizontal="center" vertical="center" textRotation="255"/>
    </xf>
    <xf numFmtId="0" fontId="109" fillId="0" borderId="144" xfId="154" applyFont="1" applyBorder="1" applyAlignment="1">
      <alignment horizontal="center" vertical="center" textRotation="255"/>
    </xf>
    <xf numFmtId="0" fontId="109" fillId="0" borderId="99" xfId="154" applyFont="1" applyBorder="1" applyAlignment="1">
      <alignment horizontal="center" vertical="center" textRotation="255"/>
    </xf>
    <xf numFmtId="0" fontId="109" fillId="0" borderId="77" xfId="154" applyFont="1" applyBorder="1" applyAlignment="1">
      <alignment horizontal="center" vertical="center"/>
    </xf>
    <xf numFmtId="0" fontId="109" fillId="0" borderId="4" xfId="154" applyFont="1" applyBorder="1" applyAlignment="1">
      <alignment horizontal="center" vertical="center"/>
    </xf>
    <xf numFmtId="0" fontId="109" fillId="0" borderId="78" xfId="154" applyFont="1" applyBorder="1" applyAlignment="1">
      <alignment horizontal="center" vertical="center"/>
    </xf>
    <xf numFmtId="0" fontId="109" fillId="0" borderId="10" xfId="154" applyFont="1" applyBorder="1" applyAlignment="1">
      <alignment horizontal="right" vertical="center"/>
    </xf>
    <xf numFmtId="0" fontId="109" fillId="0" borderId="100" xfId="154" applyFont="1" applyBorder="1" applyAlignment="1">
      <alignment horizontal="right" vertical="center"/>
    </xf>
    <xf numFmtId="0" fontId="45" fillId="0" borderId="13" xfId="55" applyFont="1" applyBorder="1" applyAlignment="1">
      <alignment vertical="center"/>
    </xf>
    <xf numFmtId="0" fontId="45" fillId="0" borderId="2" xfId="55" applyFont="1" applyBorder="1" applyAlignment="1">
      <alignment vertical="center"/>
    </xf>
    <xf numFmtId="0" fontId="45" fillId="0" borderId="14" xfId="55" applyFont="1" applyBorder="1" applyAlignment="1">
      <alignment vertical="center"/>
    </xf>
    <xf numFmtId="0" fontId="70" fillId="0" borderId="0" xfId="55" applyFont="1" applyFill="1" applyAlignment="1">
      <alignment horizontal="center" vertical="center"/>
    </xf>
    <xf numFmtId="3" fontId="70" fillId="0" borderId="0" xfId="32" applyNumberFormat="1" applyFont="1" applyFill="1" applyBorder="1" applyAlignment="1">
      <alignment horizontal="center" vertical="center"/>
    </xf>
    <xf numFmtId="176" fontId="65" fillId="8" borderId="6" xfId="0" applyNumberFormat="1" applyFont="1" applyFill="1" applyBorder="1" applyAlignment="1">
      <alignment vertical="center" shrinkToFit="1"/>
    </xf>
    <xf numFmtId="176" fontId="65" fillId="8" borderId="7" xfId="0" applyNumberFormat="1" applyFont="1" applyFill="1" applyBorder="1" applyAlignment="1">
      <alignment vertical="center" shrinkToFit="1"/>
    </xf>
    <xf numFmtId="176" fontId="65" fillId="8" borderId="48" xfId="0" applyNumberFormat="1" applyFont="1" applyFill="1" applyBorder="1" applyAlignment="1">
      <alignment vertical="center" shrinkToFit="1"/>
    </xf>
    <xf numFmtId="176" fontId="65" fillId="8" borderId="15" xfId="0" applyNumberFormat="1" applyFont="1" applyFill="1" applyBorder="1" applyAlignment="1">
      <alignment vertical="center" shrinkToFit="1"/>
    </xf>
    <xf numFmtId="176" fontId="65" fillId="8" borderId="16" xfId="0" applyNumberFormat="1" applyFont="1" applyFill="1" applyBorder="1" applyAlignment="1">
      <alignment vertical="center" shrinkToFit="1"/>
    </xf>
    <xf numFmtId="176" fontId="65" fillId="8" borderId="97" xfId="0" applyNumberFormat="1" applyFont="1" applyFill="1" applyBorder="1" applyAlignment="1">
      <alignment vertical="center" shrinkToFit="1"/>
    </xf>
    <xf numFmtId="0" fontId="45" fillId="10" borderId="6" xfId="0" applyFont="1" applyFill="1" applyBorder="1" applyAlignment="1">
      <alignment horizontal="center" vertical="center"/>
    </xf>
    <xf numFmtId="0" fontId="45" fillId="10" borderId="48" xfId="0" applyFont="1" applyFill="1" applyBorder="1" applyAlignment="1">
      <alignment horizontal="center" vertical="center"/>
    </xf>
    <xf numFmtId="0" fontId="45" fillId="10" borderId="15" xfId="0" applyFont="1" applyFill="1" applyBorder="1" applyAlignment="1">
      <alignment horizontal="center" vertical="center"/>
    </xf>
    <xf numFmtId="0" fontId="45" fillId="10" borderId="97" xfId="0" applyFont="1" applyFill="1" applyBorder="1" applyAlignment="1">
      <alignment horizontal="center" vertical="center"/>
    </xf>
    <xf numFmtId="0" fontId="45" fillId="10" borderId="1" xfId="0" applyFont="1" applyFill="1" applyBorder="1" applyAlignment="1">
      <alignment horizontal="center" vertical="center"/>
    </xf>
    <xf numFmtId="0" fontId="45" fillId="10" borderId="198" xfId="0" applyFont="1" applyFill="1" applyBorder="1" applyAlignment="1">
      <alignment horizontal="center" vertical="center"/>
    </xf>
    <xf numFmtId="0" fontId="45" fillId="10" borderId="99" xfId="0" applyFont="1" applyFill="1" applyBorder="1" applyAlignment="1">
      <alignment horizontal="center" vertical="center"/>
    </xf>
    <xf numFmtId="0" fontId="45" fillId="10" borderId="198" xfId="0" applyFont="1" applyFill="1" applyBorder="1" applyAlignment="1">
      <alignment horizontal="center" vertical="center" wrapText="1"/>
    </xf>
    <xf numFmtId="0" fontId="45" fillId="10" borderId="99" xfId="0" applyFont="1" applyFill="1" applyBorder="1" applyAlignment="1">
      <alignment horizontal="center" vertical="center" wrapText="1"/>
    </xf>
    <xf numFmtId="0" fontId="45" fillId="0" borderId="86" xfId="0" applyFont="1" applyFill="1" applyBorder="1" applyAlignment="1">
      <alignment horizontal="center" vertical="center"/>
    </xf>
    <xf numFmtId="0" fontId="45" fillId="0" borderId="76" xfId="0" applyFont="1" applyFill="1" applyBorder="1" applyAlignment="1">
      <alignment horizontal="center" vertical="center"/>
    </xf>
    <xf numFmtId="0" fontId="45" fillId="0" borderId="220" xfId="0" applyFont="1" applyFill="1" applyBorder="1" applyAlignment="1">
      <alignment horizontal="center" vertical="center" wrapText="1"/>
    </xf>
    <xf numFmtId="0" fontId="45" fillId="0" borderId="80" xfId="0" applyFont="1" applyFill="1" applyBorder="1" applyAlignment="1">
      <alignment horizontal="center" vertical="center" wrapText="1"/>
    </xf>
    <xf numFmtId="0" fontId="45" fillId="0" borderId="15" xfId="0" applyFont="1" applyFill="1" applyBorder="1" applyAlignment="1">
      <alignment horizontal="center" vertical="center"/>
    </xf>
    <xf numFmtId="0" fontId="45" fillId="0" borderId="97" xfId="0" applyFont="1" applyFill="1" applyBorder="1" applyAlignment="1">
      <alignment horizontal="center" vertical="center"/>
    </xf>
    <xf numFmtId="0" fontId="45" fillId="0" borderId="220" xfId="0" applyFont="1" applyFill="1" applyBorder="1" applyAlignment="1">
      <alignment horizontal="center" vertical="top" wrapText="1"/>
    </xf>
    <xf numFmtId="0" fontId="45" fillId="0" borderId="80" xfId="0" applyFont="1" applyFill="1" applyBorder="1" applyAlignment="1">
      <alignment horizontal="center" vertical="top" wrapText="1"/>
    </xf>
    <xf numFmtId="0" fontId="0" fillId="10" borderId="3" xfId="0" applyFont="1" applyFill="1" applyBorder="1" applyAlignment="1">
      <alignment horizontal="center" vertical="center" wrapText="1"/>
    </xf>
    <xf numFmtId="0" fontId="0" fillId="10" borderId="9" xfId="0" applyFont="1" applyFill="1" applyBorder="1" applyAlignment="1">
      <alignment horizontal="center" vertical="center" wrapText="1"/>
    </xf>
    <xf numFmtId="0" fontId="0" fillId="10" borderId="11" xfId="0" applyFont="1" applyFill="1" applyBorder="1"/>
    <xf numFmtId="0" fontId="0" fillId="10" borderId="17"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10" borderId="13" xfId="0" applyFont="1" applyFill="1" applyBorder="1" applyAlignment="1">
      <alignment horizontal="center" vertical="center" wrapText="1"/>
    </xf>
    <xf numFmtId="0" fontId="0" fillId="10" borderId="14" xfId="0" applyFont="1" applyFill="1" applyBorder="1" applyAlignment="1">
      <alignment horizontal="center" vertical="center" wrapText="1"/>
    </xf>
    <xf numFmtId="0" fontId="20" fillId="0" borderId="3" xfId="0" applyFont="1" applyBorder="1" applyAlignment="1">
      <alignment horizontal="left" vertical="center" wrapText="1"/>
    </xf>
    <xf numFmtId="0" fontId="20" fillId="0" borderId="9" xfId="0" applyFont="1" applyBorder="1" applyAlignment="1">
      <alignment horizontal="left" vertical="center" wrapText="1"/>
    </xf>
    <xf numFmtId="0" fontId="20" fillId="0" borderId="72"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Alignment="1">
      <alignment horizontal="left" vertical="center" wrapText="1"/>
    </xf>
    <xf numFmtId="176" fontId="65" fillId="8" borderId="17" xfId="0" applyNumberFormat="1" applyFont="1" applyFill="1" applyBorder="1" applyAlignment="1">
      <alignment vertical="center" shrinkToFit="1"/>
    </xf>
    <xf numFmtId="176" fontId="65" fillId="8" borderId="18" xfId="0" applyNumberFormat="1" applyFont="1" applyFill="1" applyBorder="1" applyAlignment="1">
      <alignment vertical="center" shrinkToFit="1"/>
    </xf>
    <xf numFmtId="176" fontId="65" fillId="8" borderId="10" xfId="0" applyNumberFormat="1" applyFont="1" applyFill="1" applyBorder="1" applyAlignment="1">
      <alignment vertical="center" shrinkToFit="1"/>
    </xf>
    <xf numFmtId="176" fontId="65" fillId="8" borderId="21" xfId="0" applyNumberFormat="1" applyFont="1" applyFill="1" applyBorder="1" applyAlignment="1">
      <alignment vertical="center" shrinkToFit="1"/>
    </xf>
    <xf numFmtId="176" fontId="65" fillId="8" borderId="22" xfId="0" applyNumberFormat="1" applyFont="1" applyFill="1" applyBorder="1" applyAlignment="1">
      <alignment vertical="center" shrinkToFit="1"/>
    </xf>
    <xf numFmtId="176" fontId="65" fillId="8" borderId="12" xfId="0" applyNumberFormat="1" applyFont="1" applyFill="1" applyBorder="1" applyAlignment="1">
      <alignment vertical="center" shrinkToFit="1"/>
    </xf>
    <xf numFmtId="0" fontId="0" fillId="0" borderId="9" xfId="0" applyFont="1" applyBorder="1" applyAlignment="1">
      <alignment horizontal="justify" vertical="center" wrapText="1"/>
    </xf>
    <xf numFmtId="0" fontId="0" fillId="0" borderId="11" xfId="0" applyFont="1" applyBorder="1" applyAlignment="1">
      <alignment horizontal="justify" vertical="center" wrapText="1"/>
    </xf>
    <xf numFmtId="0" fontId="82" fillId="0" borderId="9" xfId="0" applyFont="1" applyBorder="1" applyAlignment="1">
      <alignment horizontal="justify" vertical="center" wrapText="1"/>
    </xf>
    <xf numFmtId="0" fontId="82" fillId="0" borderId="11" xfId="0" applyFont="1" applyBorder="1" applyAlignment="1">
      <alignment horizontal="justify" vertical="center" wrapText="1"/>
    </xf>
    <xf numFmtId="0" fontId="20" fillId="0" borderId="9" xfId="0" applyFont="1" applyBorder="1" applyAlignment="1">
      <alignment vertical="center" wrapText="1"/>
    </xf>
    <xf numFmtId="0" fontId="20" fillId="0" borderId="11" xfId="0" applyFont="1" applyBorder="1" applyAlignment="1">
      <alignment vertical="center" wrapText="1"/>
    </xf>
    <xf numFmtId="0" fontId="20" fillId="0" borderId="18" xfId="0" applyFont="1" applyBorder="1" applyAlignment="1">
      <alignment horizontal="justify" vertical="center" wrapText="1"/>
    </xf>
    <xf numFmtId="0" fontId="20" fillId="0" borderId="0" xfId="0" applyFont="1" applyAlignment="1">
      <alignment horizontal="left" vertical="center"/>
    </xf>
    <xf numFmtId="176" fontId="65" fillId="8" borderId="9" xfId="0" applyNumberFormat="1" applyFont="1" applyFill="1" applyBorder="1" applyAlignment="1">
      <alignment vertical="center" shrinkToFit="1"/>
    </xf>
    <xf numFmtId="176" fontId="65" fillId="8" borderId="11" xfId="0" applyNumberFormat="1" applyFont="1" applyFill="1" applyBorder="1" applyAlignment="1">
      <alignment vertical="center" shrinkToFit="1"/>
    </xf>
    <xf numFmtId="0" fontId="85" fillId="10" borderId="9" xfId="60" applyFont="1" applyFill="1" applyBorder="1" applyAlignment="1">
      <alignment horizontal="center" vertical="center"/>
    </xf>
    <xf numFmtId="0" fontId="85" fillId="10" borderId="11" xfId="60" applyFont="1" applyFill="1" applyBorder="1" applyAlignment="1">
      <alignment horizontal="center" vertical="center"/>
    </xf>
    <xf numFmtId="190" fontId="88" fillId="10" borderId="10" xfId="60" applyNumberFormat="1" applyFont="1" applyFill="1" applyBorder="1" applyAlignment="1">
      <alignment horizontal="center" vertical="center" wrapText="1"/>
    </xf>
    <xf numFmtId="190" fontId="88" fillId="10" borderId="12" xfId="60" applyNumberFormat="1" applyFont="1" applyFill="1" applyBorder="1" applyAlignment="1">
      <alignment horizontal="center" vertical="center" wrapText="1"/>
    </xf>
    <xf numFmtId="190" fontId="88" fillId="10" borderId="9" xfId="60" applyNumberFormat="1" applyFont="1" applyFill="1" applyBorder="1" applyAlignment="1">
      <alignment horizontal="center" vertical="center" wrapText="1"/>
    </xf>
    <xf numFmtId="190" fontId="88" fillId="10" borderId="11" xfId="60" applyNumberFormat="1" applyFont="1" applyFill="1" applyBorder="1" applyAlignment="1">
      <alignment horizontal="center" vertical="center" wrapText="1"/>
    </xf>
    <xf numFmtId="0" fontId="107" fillId="0" borderId="22" xfId="60" applyFont="1" applyBorder="1" applyAlignment="1">
      <alignment horizontal="center" vertical="center"/>
    </xf>
    <xf numFmtId="38" fontId="89" fillId="0" borderId="213" xfId="61" applyFont="1" applyBorder="1" applyAlignment="1">
      <alignment horizontal="center" vertical="center" wrapText="1"/>
    </xf>
    <xf numFmtId="38" fontId="89" fillId="0" borderId="56" xfId="61" applyFont="1" applyBorder="1" applyAlignment="1">
      <alignment horizontal="center" vertical="center" wrapText="1"/>
    </xf>
    <xf numFmtId="38" fontId="89" fillId="0" borderId="25" xfId="61" applyFont="1" applyBorder="1" applyAlignment="1">
      <alignment horizontal="center" vertical="center" wrapText="1"/>
    </xf>
    <xf numFmtId="38" fontId="85" fillId="0" borderId="213" xfId="61" applyFont="1" applyBorder="1" applyAlignment="1">
      <alignment vertical="center" wrapText="1"/>
    </xf>
    <xf numFmtId="38" fontId="85" fillId="0" borderId="30" xfId="61" applyFont="1" applyBorder="1" applyAlignment="1">
      <alignment vertical="center" wrapText="1"/>
    </xf>
    <xf numFmtId="38" fontId="85" fillId="0" borderId="212" xfId="61" applyFont="1" applyBorder="1" applyAlignment="1">
      <alignment vertical="center" wrapText="1"/>
    </xf>
    <xf numFmtId="38" fontId="85" fillId="0" borderId="23" xfId="61" applyFont="1" applyBorder="1" applyAlignment="1">
      <alignment vertical="center"/>
    </xf>
    <xf numFmtId="38" fontId="85" fillId="0" borderId="235" xfId="61" applyFont="1" applyBorder="1" applyAlignment="1">
      <alignment vertical="center"/>
    </xf>
    <xf numFmtId="38" fontId="85" fillId="11" borderId="17" xfId="61" applyFont="1" applyFill="1" applyBorder="1" applyAlignment="1">
      <alignment vertical="center"/>
    </xf>
    <xf numFmtId="38" fontId="85" fillId="11" borderId="18" xfId="61" applyFont="1" applyFill="1" applyBorder="1" applyAlignment="1">
      <alignment vertical="center"/>
    </xf>
    <xf numFmtId="0" fontId="85" fillId="10" borderId="17" xfId="60" applyNumberFormat="1" applyFont="1" applyFill="1" applyBorder="1" applyAlignment="1">
      <alignment horizontal="center" vertical="center"/>
    </xf>
    <xf numFmtId="0" fontId="85" fillId="10" borderId="18" xfId="60" applyNumberFormat="1" applyFont="1" applyFill="1" applyBorder="1" applyAlignment="1">
      <alignment horizontal="center" vertical="center"/>
    </xf>
    <xf numFmtId="0" fontId="85" fillId="10" borderId="21" xfId="60" applyNumberFormat="1" applyFont="1" applyFill="1" applyBorder="1" applyAlignment="1">
      <alignment vertical="center"/>
    </xf>
    <xf numFmtId="0" fontId="85" fillId="10" borderId="22" xfId="60" applyNumberFormat="1" applyFont="1" applyFill="1" applyBorder="1" applyAlignment="1">
      <alignment vertical="center"/>
    </xf>
    <xf numFmtId="0" fontId="85" fillId="0" borderId="13" xfId="60" applyFont="1" applyBorder="1" applyAlignment="1">
      <alignment vertical="center"/>
    </xf>
    <xf numFmtId="0" fontId="85" fillId="0" borderId="2" xfId="60" applyFont="1" applyBorder="1" applyAlignment="1">
      <alignment vertical="center"/>
    </xf>
    <xf numFmtId="0" fontId="85" fillId="11" borderId="9" xfId="60" applyFont="1" applyFill="1" applyBorder="1" applyAlignment="1">
      <alignment vertical="center" wrapText="1"/>
    </xf>
    <xf numFmtId="0" fontId="85" fillId="11" borderId="72" xfId="60" applyFont="1" applyFill="1" applyBorder="1" applyAlignment="1">
      <alignment vertical="center" wrapText="1"/>
    </xf>
    <xf numFmtId="0" fontId="85" fillId="11" borderId="11" xfId="60" applyFont="1" applyFill="1" applyBorder="1" applyAlignment="1">
      <alignment vertical="center" wrapText="1"/>
    </xf>
    <xf numFmtId="0" fontId="85" fillId="0" borderId="230" xfId="60" applyFont="1" applyBorder="1" applyAlignment="1">
      <alignment vertical="center"/>
    </xf>
    <xf numFmtId="0" fontId="85" fillId="0" borderId="234" xfId="60" applyFont="1" applyBorder="1" applyAlignment="1">
      <alignment vertical="center"/>
    </xf>
    <xf numFmtId="0" fontId="85" fillId="0" borderId="213" xfId="60" applyFont="1" applyBorder="1" applyAlignment="1">
      <alignment vertical="center" wrapText="1"/>
    </xf>
    <xf numFmtId="0" fontId="85" fillId="0" borderId="56" xfId="60" applyFont="1" applyBorder="1" applyAlignment="1">
      <alignment vertical="center" wrapText="1"/>
    </xf>
    <xf numFmtId="0" fontId="85" fillId="0" borderId="212" xfId="60" applyFont="1" applyBorder="1" applyAlignment="1">
      <alignment vertical="center" wrapText="1"/>
    </xf>
    <xf numFmtId="0" fontId="85" fillId="0" borderId="54" xfId="60" applyFont="1" applyBorder="1" applyAlignment="1">
      <alignment vertical="center" wrapText="1"/>
    </xf>
    <xf numFmtId="0" fontId="85" fillId="0" borderId="33" xfId="60" applyFont="1" applyBorder="1" applyAlignment="1">
      <alignment vertical="center" wrapText="1"/>
    </xf>
    <xf numFmtId="0" fontId="85" fillId="0" borderId="34" xfId="60" applyFont="1" applyBorder="1" applyAlignment="1">
      <alignment vertical="center" wrapText="1"/>
    </xf>
    <xf numFmtId="0" fontId="85" fillId="0" borderId="231" xfId="60" applyFont="1" applyBorder="1" applyAlignment="1">
      <alignment vertical="center" wrapText="1"/>
    </xf>
    <xf numFmtId="0" fontId="85" fillId="0" borderId="42" xfId="60" applyFont="1" applyBorder="1" applyAlignment="1">
      <alignment vertical="center" wrapText="1"/>
    </xf>
    <xf numFmtId="0" fontId="85" fillId="0" borderId="230" xfId="60" applyFont="1" applyBorder="1" applyAlignment="1">
      <alignment vertical="center" wrapText="1"/>
    </xf>
    <xf numFmtId="0" fontId="85" fillId="0" borderId="30" xfId="60" applyFont="1" applyBorder="1" applyAlignment="1">
      <alignment vertical="center" wrapText="1"/>
    </xf>
    <xf numFmtId="0" fontId="85" fillId="0" borderId="23" xfId="60" applyFont="1" applyBorder="1" applyAlignment="1">
      <alignment vertical="center" wrapText="1"/>
    </xf>
    <xf numFmtId="0" fontId="85" fillId="13" borderId="9" xfId="60" applyFont="1" applyFill="1" applyBorder="1" applyAlignment="1">
      <alignment vertical="center" wrapText="1"/>
    </xf>
    <xf numFmtId="0" fontId="85" fillId="0" borderId="72" xfId="60" applyFont="1" applyBorder="1" applyAlignment="1">
      <alignment vertical="center" wrapText="1"/>
    </xf>
    <xf numFmtId="0" fontId="85" fillId="0" borderId="11" xfId="60" applyFont="1" applyBorder="1" applyAlignment="1">
      <alignment vertical="center" wrapText="1"/>
    </xf>
    <xf numFmtId="0" fontId="85" fillId="12" borderId="17" xfId="60" applyFont="1" applyFill="1" applyBorder="1" applyAlignment="1">
      <alignment vertical="center" wrapText="1"/>
    </xf>
    <xf numFmtId="0" fontId="85" fillId="12" borderId="19" xfId="60" applyFont="1" applyFill="1" applyBorder="1" applyAlignment="1">
      <alignment vertical="center" wrapText="1"/>
    </xf>
    <xf numFmtId="38" fontId="85" fillId="12" borderId="25" xfId="61" applyFont="1" applyFill="1" applyBorder="1" applyAlignment="1">
      <alignment vertical="center"/>
    </xf>
    <xf numFmtId="38" fontId="85" fillId="12" borderId="24" xfId="61" applyFont="1" applyFill="1" applyBorder="1" applyAlignment="1">
      <alignment vertical="center"/>
    </xf>
    <xf numFmtId="0" fontId="9" fillId="2" borderId="17" xfId="52" applyFill="1" applyBorder="1" applyAlignment="1">
      <alignment horizontal="center" vertical="center"/>
    </xf>
    <xf numFmtId="0" fontId="9" fillId="2" borderId="18" xfId="52" applyFill="1" applyBorder="1" applyAlignment="1">
      <alignment horizontal="center" vertical="center"/>
    </xf>
    <xf numFmtId="0" fontId="9" fillId="2" borderId="21" xfId="52" applyFill="1" applyBorder="1" applyAlignment="1">
      <alignment horizontal="center" vertical="center"/>
    </xf>
    <xf numFmtId="0" fontId="9" fillId="2" borderId="22" xfId="52" applyFill="1" applyBorder="1" applyAlignment="1">
      <alignment horizontal="center" vertical="center"/>
    </xf>
    <xf numFmtId="0" fontId="0" fillId="0" borderId="17" xfId="52" applyFont="1" applyBorder="1" applyAlignment="1">
      <alignment vertical="center"/>
    </xf>
    <xf numFmtId="0" fontId="9" fillId="0" borderId="18" xfId="52" applyFont="1" applyBorder="1" applyAlignment="1">
      <alignment vertical="center"/>
    </xf>
    <xf numFmtId="0" fontId="9" fillId="0" borderId="10" xfId="52" applyFont="1" applyBorder="1" applyAlignment="1">
      <alignment vertical="center"/>
    </xf>
    <xf numFmtId="0" fontId="9" fillId="0" borderId="19" xfId="52" applyFont="1" applyBorder="1" applyAlignment="1">
      <alignment vertical="center"/>
    </xf>
    <xf numFmtId="0" fontId="9" fillId="0" borderId="0" xfId="52" applyFont="1" applyBorder="1" applyAlignment="1">
      <alignment vertical="center"/>
    </xf>
    <xf numFmtId="0" fontId="9" fillId="0" borderId="20" xfId="52" applyFont="1" applyBorder="1" applyAlignment="1">
      <alignment vertical="center"/>
    </xf>
    <xf numFmtId="0" fontId="9" fillId="0" borderId="21" xfId="52" applyFont="1" applyBorder="1" applyAlignment="1">
      <alignment vertical="center"/>
    </xf>
    <xf numFmtId="0" fontId="9" fillId="0" borderId="22" xfId="52" applyFont="1" applyBorder="1" applyAlignment="1">
      <alignment vertical="center"/>
    </xf>
    <xf numFmtId="0" fontId="9" fillId="0" borderId="12" xfId="52" applyFont="1" applyBorder="1" applyAlignment="1">
      <alignment vertical="center"/>
    </xf>
    <xf numFmtId="0" fontId="9" fillId="0" borderId="9" xfId="52" applyFont="1" applyBorder="1" applyAlignment="1">
      <alignment horizontal="center" vertical="center"/>
    </xf>
    <xf numFmtId="0" fontId="9" fillId="0" borderId="72" xfId="52" applyFont="1" applyBorder="1" applyAlignment="1">
      <alignment horizontal="center" vertical="center"/>
    </xf>
    <xf numFmtId="0" fontId="9" fillId="0" borderId="11" xfId="52" applyFont="1" applyBorder="1" applyAlignment="1">
      <alignment horizontal="center" vertical="center"/>
    </xf>
    <xf numFmtId="38" fontId="9" fillId="5" borderId="9" xfId="32" applyFill="1" applyBorder="1" applyAlignment="1">
      <alignment horizontal="center" vertical="center"/>
    </xf>
    <xf numFmtId="38" fontId="9" fillId="5" borderId="72" xfId="32" applyFill="1" applyBorder="1" applyAlignment="1">
      <alignment horizontal="center" vertical="center"/>
    </xf>
    <xf numFmtId="38" fontId="9" fillId="5" borderId="11" xfId="32" applyFill="1" applyBorder="1" applyAlignment="1">
      <alignment horizontal="center" vertical="center"/>
    </xf>
    <xf numFmtId="0" fontId="9" fillId="2" borderId="3" xfId="52" applyFont="1" applyFill="1" applyBorder="1" applyAlignment="1">
      <alignment horizontal="center" vertical="center" wrapText="1"/>
    </xf>
    <xf numFmtId="0" fontId="9" fillId="2" borderId="3" xfId="52" applyFill="1" applyBorder="1" applyAlignment="1">
      <alignment horizontal="center" vertical="center" wrapText="1"/>
    </xf>
    <xf numFmtId="0" fontId="0" fillId="0" borderId="13" xfId="52" applyFont="1" applyBorder="1" applyAlignment="1">
      <alignment vertical="center"/>
    </xf>
    <xf numFmtId="0" fontId="9" fillId="0" borderId="2" xfId="52" applyBorder="1" applyAlignment="1">
      <alignment vertical="center"/>
    </xf>
    <xf numFmtId="0" fontId="9" fillId="0" borderId="3" xfId="52" applyFont="1" applyBorder="1" applyAlignment="1">
      <alignment horizontal="center" vertical="center"/>
    </xf>
    <xf numFmtId="0" fontId="0" fillId="0" borderId="3" xfId="52" applyFont="1" applyBorder="1" applyAlignment="1">
      <alignment horizontal="center" vertical="center"/>
    </xf>
    <xf numFmtId="0" fontId="0" fillId="2" borderId="9" xfId="52" applyFont="1" applyFill="1" applyBorder="1" applyAlignment="1">
      <alignment horizontal="center" vertical="center" wrapText="1"/>
    </xf>
    <xf numFmtId="0" fontId="0" fillId="0" borderId="11" xfId="0" applyBorder="1" applyAlignment="1">
      <alignment horizontal="center" vertical="center"/>
    </xf>
    <xf numFmtId="0" fontId="0" fillId="2" borderId="3" xfId="52" applyFont="1" applyFill="1" applyBorder="1" applyAlignment="1">
      <alignment horizontal="center" vertical="center" wrapText="1"/>
    </xf>
    <xf numFmtId="0" fontId="17" fillId="0" borderId="3" xfId="52" applyFont="1" applyBorder="1" applyAlignment="1">
      <alignment horizontal="center" vertical="center" wrapText="1"/>
    </xf>
    <xf numFmtId="0" fontId="9" fillId="0" borderId="3" xfId="52" applyBorder="1" applyAlignment="1">
      <alignment horizontal="center" vertical="center" wrapText="1"/>
    </xf>
    <xf numFmtId="0" fontId="0" fillId="0" borderId="3" xfId="0" applyBorder="1"/>
    <xf numFmtId="38" fontId="15" fillId="0" borderId="18" xfId="32"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9" fillId="0" borderId="17" xfId="50" applyFont="1" applyBorder="1" applyAlignment="1">
      <alignment horizontal="center" vertical="center"/>
    </xf>
    <xf numFmtId="0" fontId="9" fillId="0" borderId="18" xfId="50" applyFont="1" applyBorder="1" applyAlignment="1">
      <alignment horizontal="center" vertical="center"/>
    </xf>
    <xf numFmtId="0" fontId="9" fillId="0" borderId="10" xfId="50" applyFont="1" applyBorder="1" applyAlignment="1">
      <alignment horizontal="center" vertical="center"/>
    </xf>
    <xf numFmtId="0" fontId="103" fillId="8" borderId="0" xfId="53" applyFont="1" applyFill="1" applyAlignment="1">
      <alignment horizontal="left" vertical="center"/>
    </xf>
    <xf numFmtId="0" fontId="9" fillId="0" borderId="3" xfId="50" applyBorder="1" applyAlignment="1">
      <alignment horizontal="center" vertical="center"/>
    </xf>
    <xf numFmtId="0" fontId="9" fillId="0" borderId="228" xfId="50" applyFont="1" applyBorder="1" applyAlignment="1">
      <alignment horizontal="center" vertical="center"/>
    </xf>
    <xf numFmtId="0" fontId="28" fillId="0" borderId="33" xfId="50" applyFont="1" applyFill="1" applyBorder="1" applyAlignment="1">
      <alignment horizontal="center" vertical="center"/>
    </xf>
    <xf numFmtId="0" fontId="28" fillId="0" borderId="32" xfId="50" applyFont="1" applyFill="1" applyBorder="1" applyAlignment="1">
      <alignment horizontal="center" vertical="center"/>
    </xf>
    <xf numFmtId="0" fontId="9" fillId="0" borderId="13" xfId="50" applyFont="1" applyBorder="1" applyAlignment="1">
      <alignment horizontal="center" vertical="center"/>
    </xf>
    <xf numFmtId="0" fontId="9" fillId="0" borderId="2" xfId="50" applyFont="1" applyBorder="1" applyAlignment="1">
      <alignment horizontal="center" vertical="center"/>
    </xf>
    <xf numFmtId="0" fontId="9" fillId="0" borderId="14" xfId="50" applyFont="1" applyBorder="1" applyAlignment="1">
      <alignment horizontal="center" vertical="center"/>
    </xf>
    <xf numFmtId="0" fontId="9" fillId="0" borderId="13" xfId="50" applyBorder="1" applyAlignment="1">
      <alignment horizontal="center" vertical="center"/>
    </xf>
    <xf numFmtId="0" fontId="9" fillId="0" borderId="2" xfId="50" applyBorder="1" applyAlignment="1">
      <alignment horizontal="center" vertical="center"/>
    </xf>
    <xf numFmtId="0" fontId="9" fillId="0" borderId="14" xfId="50" applyBorder="1" applyAlignment="1">
      <alignment horizontal="center" vertical="center"/>
    </xf>
    <xf numFmtId="0" fontId="20" fillId="0" borderId="13" xfId="50" applyFont="1" applyBorder="1" applyAlignment="1">
      <alignment horizontal="center" vertical="center"/>
    </xf>
    <xf numFmtId="0" fontId="20" fillId="0" borderId="14" xfId="50" applyFont="1" applyBorder="1" applyAlignment="1">
      <alignment horizontal="center" vertical="center"/>
    </xf>
    <xf numFmtId="0" fontId="28" fillId="0" borderId="29" xfId="50" applyFont="1" applyBorder="1" applyAlignment="1">
      <alignment horizontal="center" vertical="center"/>
    </xf>
    <xf numFmtId="0" fontId="28" fillId="0" borderId="28" xfId="50" applyFont="1" applyBorder="1" applyAlignment="1">
      <alignment horizontal="center" vertical="center"/>
    </xf>
    <xf numFmtId="38" fontId="28" fillId="0" borderId="25" xfId="32" applyNumberFormat="1" applyFont="1" applyBorder="1" applyAlignment="1">
      <alignment horizontal="center" vertical="center"/>
    </xf>
    <xf numFmtId="38" fontId="28" fillId="0" borderId="26" xfId="32" applyNumberFormat="1" applyFont="1" applyBorder="1" applyAlignment="1">
      <alignment horizontal="center" vertical="center"/>
    </xf>
    <xf numFmtId="0" fontId="20" fillId="0" borderId="29" xfId="50" applyFont="1" applyBorder="1" applyAlignment="1">
      <alignment horizontal="center" vertical="center"/>
    </xf>
    <xf numFmtId="0" fontId="20" fillId="0" borderId="28" xfId="50" applyFont="1" applyBorder="1" applyAlignment="1">
      <alignment horizontal="center" vertical="center"/>
    </xf>
    <xf numFmtId="38" fontId="28" fillId="0" borderId="33" xfId="50" applyNumberFormat="1" applyFont="1" applyFill="1" applyBorder="1" applyAlignment="1">
      <alignment horizontal="center" vertical="center"/>
    </xf>
    <xf numFmtId="0" fontId="28" fillId="0" borderId="25" xfId="50" applyFont="1" applyFill="1" applyBorder="1" applyAlignment="1">
      <alignment horizontal="center" vertical="center"/>
    </xf>
    <xf numFmtId="0" fontId="28" fillId="0" borderId="26" xfId="50" applyFont="1" applyFill="1" applyBorder="1" applyAlignment="1">
      <alignment horizontal="center" vertical="center"/>
    </xf>
    <xf numFmtId="0" fontId="28" fillId="0" borderId="38" xfId="50" applyFont="1" applyFill="1" applyBorder="1" applyAlignment="1">
      <alignment horizontal="center" vertical="center"/>
    </xf>
    <xf numFmtId="0" fontId="28" fillId="0" borderId="41" xfId="50" applyFont="1" applyFill="1" applyBorder="1" applyAlignment="1">
      <alignment horizontal="center" vertical="center"/>
    </xf>
    <xf numFmtId="0" fontId="6" fillId="0" borderId="9" xfId="147" applyBorder="1" applyAlignment="1">
      <alignment horizontal="left" vertical="center"/>
    </xf>
    <xf numFmtId="0" fontId="6" fillId="0" borderId="72" xfId="147" applyBorder="1" applyAlignment="1">
      <alignment horizontal="left" vertical="center"/>
    </xf>
    <xf numFmtId="0" fontId="6" fillId="0" borderId="11" xfId="147" applyBorder="1" applyAlignment="1">
      <alignment horizontal="left" vertical="center"/>
    </xf>
    <xf numFmtId="0" fontId="6" fillId="10" borderId="13" xfId="147" applyFill="1" applyBorder="1" applyAlignment="1">
      <alignment horizontal="center" vertical="center"/>
    </xf>
    <xf numFmtId="0" fontId="6" fillId="10" borderId="14" xfId="147" applyFill="1" applyBorder="1" applyAlignment="1">
      <alignment horizontal="center" vertical="center"/>
    </xf>
    <xf numFmtId="0" fontId="6" fillId="0" borderId="13" xfId="147" applyBorder="1" applyAlignment="1">
      <alignment horizontal="left" vertical="center"/>
    </xf>
    <xf numFmtId="0" fontId="6" fillId="0" borderId="14" xfId="147" applyBorder="1" applyAlignment="1">
      <alignment horizontal="left" vertical="center"/>
    </xf>
    <xf numFmtId="38" fontId="0" fillId="0" borderId="13" xfId="148" applyFont="1" applyBorder="1" applyAlignment="1">
      <alignment horizontal="center" vertical="center"/>
    </xf>
    <xf numFmtId="38" fontId="0" fillId="0" borderId="2" xfId="148" applyFont="1" applyBorder="1" applyAlignment="1">
      <alignment horizontal="center" vertical="center"/>
    </xf>
    <xf numFmtId="0" fontId="46" fillId="0" borderId="0" xfId="0" applyFont="1" applyFill="1" applyAlignment="1">
      <alignment horizontal="center" vertical="center"/>
    </xf>
    <xf numFmtId="0" fontId="45" fillId="0" borderId="220" xfId="0" applyFont="1" applyFill="1" applyBorder="1" applyAlignment="1">
      <alignment horizontal="center" vertical="center"/>
    </xf>
    <xf numFmtId="0" fontId="45" fillId="0" borderId="80" xfId="0" applyFont="1" applyFill="1" applyBorder="1" applyAlignment="1">
      <alignment horizontal="center" vertical="center"/>
    </xf>
    <xf numFmtId="0" fontId="45" fillId="0" borderId="117" xfId="0" applyFont="1" applyFill="1" applyBorder="1" applyAlignment="1">
      <alignment horizontal="center" vertical="center"/>
    </xf>
    <xf numFmtId="0" fontId="45" fillId="0" borderId="221" xfId="0" applyFont="1" applyFill="1" applyBorder="1" applyAlignment="1">
      <alignment horizontal="center" vertical="center"/>
    </xf>
    <xf numFmtId="0" fontId="45" fillId="0" borderId="161" xfId="0" applyFont="1" applyFill="1" applyBorder="1" applyAlignment="1">
      <alignment horizontal="center" vertical="center"/>
    </xf>
    <xf numFmtId="0" fontId="45" fillId="0" borderId="222" xfId="0" applyFont="1" applyFill="1" applyBorder="1" applyAlignment="1">
      <alignment horizontal="center" vertical="center"/>
    </xf>
    <xf numFmtId="0" fontId="45" fillId="0" borderId="210"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103" xfId="0" applyFont="1" applyFill="1" applyBorder="1" applyAlignment="1">
      <alignment horizontal="center" vertical="center"/>
    </xf>
    <xf numFmtId="0" fontId="45" fillId="0" borderId="223" xfId="0" applyFont="1" applyFill="1" applyBorder="1" applyAlignment="1">
      <alignment horizontal="center" vertical="center"/>
    </xf>
    <xf numFmtId="0" fontId="45" fillId="0" borderId="162" xfId="0" applyFont="1" applyFill="1" applyBorder="1" applyAlignment="1">
      <alignment horizontal="center" vertical="center"/>
    </xf>
    <xf numFmtId="0" fontId="45" fillId="0" borderId="217" xfId="0" applyFont="1" applyFill="1" applyBorder="1" applyAlignment="1">
      <alignment horizontal="center" vertical="center"/>
    </xf>
    <xf numFmtId="0" fontId="45" fillId="0" borderId="223" xfId="0" applyFont="1" applyFill="1" applyBorder="1" applyAlignment="1">
      <alignment horizontal="center" vertical="center" wrapText="1"/>
    </xf>
    <xf numFmtId="0" fontId="45" fillId="0" borderId="162" xfId="0" applyFont="1" applyFill="1" applyBorder="1" applyAlignment="1">
      <alignment horizontal="center" vertical="center" wrapText="1"/>
    </xf>
    <xf numFmtId="0" fontId="45" fillId="0" borderId="217" xfId="0" applyFont="1" applyFill="1" applyBorder="1" applyAlignment="1">
      <alignment horizontal="center" vertical="center" wrapText="1"/>
    </xf>
    <xf numFmtId="0" fontId="45" fillId="0" borderId="224" xfId="0" applyFont="1" applyFill="1" applyBorder="1" applyAlignment="1">
      <alignment horizontal="center" vertical="center" wrapText="1"/>
    </xf>
    <xf numFmtId="0" fontId="45" fillId="0" borderId="225" xfId="0" applyFont="1" applyFill="1" applyBorder="1" applyAlignment="1">
      <alignment horizontal="center" vertical="center" wrapText="1"/>
    </xf>
    <xf numFmtId="0" fontId="45" fillId="0" borderId="226" xfId="0" applyFont="1" applyFill="1" applyBorder="1" applyAlignment="1">
      <alignment horizontal="center" vertical="center" wrapText="1"/>
    </xf>
    <xf numFmtId="0" fontId="45" fillId="0" borderId="218" xfId="0" applyFont="1" applyFill="1" applyBorder="1" applyAlignment="1">
      <alignment horizontal="center" vertical="center" wrapText="1"/>
    </xf>
    <xf numFmtId="0" fontId="45" fillId="0" borderId="163" xfId="0" applyFont="1" applyFill="1" applyBorder="1" applyAlignment="1">
      <alignment horizontal="center" vertical="center" wrapText="1"/>
    </xf>
    <xf numFmtId="0" fontId="45" fillId="0" borderId="219" xfId="0" applyFont="1" applyFill="1" applyBorder="1" applyAlignment="1">
      <alignment horizontal="center" vertical="center" wrapText="1"/>
    </xf>
    <xf numFmtId="0" fontId="45" fillId="0" borderId="215" xfId="0" applyFont="1" applyFill="1" applyBorder="1" applyAlignment="1">
      <alignment horizontal="center" vertical="center" wrapText="1"/>
    </xf>
    <xf numFmtId="0" fontId="45" fillId="0" borderId="61" xfId="0" applyFont="1" applyFill="1" applyBorder="1" applyAlignment="1">
      <alignment horizontal="center" vertical="center" wrapText="1"/>
    </xf>
    <xf numFmtId="0" fontId="45" fillId="0" borderId="227" xfId="0" applyFont="1" applyFill="1" applyBorder="1" applyAlignment="1">
      <alignment horizontal="center" vertical="center" wrapText="1"/>
    </xf>
    <xf numFmtId="0" fontId="45" fillId="0" borderId="198" xfId="0" applyFont="1" applyFill="1" applyBorder="1" applyAlignment="1">
      <alignment horizontal="center" vertical="center"/>
    </xf>
    <xf numFmtId="0" fontId="45" fillId="0" borderId="144" xfId="0" applyFont="1" applyFill="1" applyBorder="1" applyAlignment="1">
      <alignment horizontal="center" vertical="center"/>
    </xf>
    <xf numFmtId="0" fontId="45" fillId="0" borderId="99" xfId="0" applyFont="1" applyFill="1" applyBorder="1" applyAlignment="1">
      <alignment horizontal="center" vertical="center"/>
    </xf>
    <xf numFmtId="0" fontId="45" fillId="0" borderId="216" xfId="0" applyFont="1" applyFill="1" applyBorder="1" applyAlignment="1">
      <alignment horizontal="center" vertical="center" wrapText="1"/>
    </xf>
    <xf numFmtId="0" fontId="45" fillId="10" borderId="86" xfId="0" applyFont="1" applyFill="1" applyBorder="1" applyAlignment="1">
      <alignment vertical="center"/>
    </xf>
    <xf numFmtId="0" fontId="45" fillId="10" borderId="1" xfId="0" applyFont="1" applyFill="1" applyBorder="1" applyAlignment="1">
      <alignment vertical="center"/>
    </xf>
    <xf numFmtId="0" fontId="45" fillId="10" borderId="76" xfId="0" applyFont="1" applyFill="1" applyBorder="1" applyAlignment="1">
      <alignment vertical="center"/>
    </xf>
    <xf numFmtId="0" fontId="45" fillId="0" borderId="61" xfId="0" applyFont="1" applyFill="1" applyBorder="1" applyAlignment="1">
      <alignment horizontal="center" vertical="center"/>
    </xf>
    <xf numFmtId="0" fontId="45" fillId="0" borderId="77"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215" xfId="0" applyFont="1" applyFill="1" applyBorder="1" applyAlignment="1">
      <alignment horizontal="center" vertical="center"/>
    </xf>
    <xf numFmtId="0" fontId="45" fillId="0" borderId="15" xfId="0" applyFont="1" applyFill="1" applyBorder="1" applyAlignment="1">
      <alignment horizontal="center" vertical="center" shrinkToFit="1"/>
    </xf>
    <xf numFmtId="0" fontId="45" fillId="0" borderId="16" xfId="0" applyFont="1" applyFill="1" applyBorder="1" applyAlignment="1">
      <alignment horizontal="center" vertical="center" shrinkToFit="1"/>
    </xf>
    <xf numFmtId="0" fontId="45" fillId="0" borderId="117" xfId="0" applyFont="1" applyFill="1" applyBorder="1" applyAlignment="1">
      <alignment horizontal="center" vertical="center" wrapText="1"/>
    </xf>
    <xf numFmtId="0" fontId="45" fillId="0" borderId="142" xfId="0" applyFont="1" applyFill="1" applyBorder="1" applyAlignment="1">
      <alignment horizontal="center" vertical="center" shrinkToFit="1"/>
    </xf>
    <xf numFmtId="0" fontId="45" fillId="0" borderId="141" xfId="0" applyFont="1" applyFill="1" applyBorder="1" applyAlignment="1">
      <alignment horizontal="center" vertical="center" shrinkToFit="1"/>
    </xf>
    <xf numFmtId="3" fontId="65" fillId="8" borderId="142" xfId="32" applyNumberFormat="1" applyFont="1" applyFill="1" applyBorder="1" applyAlignment="1">
      <alignment vertical="center"/>
    </xf>
    <xf numFmtId="3" fontId="65" fillId="8" borderId="141" xfId="32" applyNumberFormat="1" applyFont="1" applyFill="1" applyBorder="1" applyAlignment="1">
      <alignment vertical="center"/>
    </xf>
    <xf numFmtId="3" fontId="65" fillId="8" borderId="125" xfId="32" applyNumberFormat="1" applyFont="1" applyFill="1" applyBorder="1" applyAlignment="1">
      <alignment vertical="center"/>
    </xf>
    <xf numFmtId="3" fontId="63" fillId="8" borderId="0" xfId="32" applyNumberFormat="1" applyFont="1" applyFill="1" applyAlignment="1">
      <alignment vertical="center"/>
    </xf>
    <xf numFmtId="3" fontId="63" fillId="8" borderId="0" xfId="32" applyNumberFormat="1" applyFont="1" applyFill="1" applyBorder="1" applyAlignment="1">
      <alignment horizontal="left" vertical="center"/>
    </xf>
    <xf numFmtId="0" fontId="74" fillId="0" borderId="0" xfId="0" applyFont="1" applyAlignment="1">
      <alignment vertical="center"/>
    </xf>
    <xf numFmtId="3" fontId="65" fillId="10" borderId="6" xfId="32" applyNumberFormat="1" applyFont="1" applyFill="1" applyBorder="1" applyAlignment="1">
      <alignment horizontal="center" vertical="center"/>
    </xf>
    <xf numFmtId="0" fontId="65" fillId="10" borderId="7" xfId="0" applyFont="1" applyFill="1" applyBorder="1" applyAlignment="1">
      <alignment horizontal="center" vertical="center"/>
    </xf>
    <xf numFmtId="3" fontId="65" fillId="10" borderId="8" xfId="32" applyNumberFormat="1" applyFont="1" applyFill="1" applyBorder="1" applyAlignment="1">
      <alignment horizontal="center" vertical="center"/>
    </xf>
    <xf numFmtId="0" fontId="65" fillId="10" borderId="0" xfId="0" applyFont="1" applyFill="1" applyBorder="1" applyAlignment="1">
      <alignment horizontal="center" vertical="center"/>
    </xf>
    <xf numFmtId="0" fontId="65" fillId="10" borderId="15" xfId="0" applyFont="1" applyFill="1" applyBorder="1" applyAlignment="1">
      <alignment horizontal="center" vertical="center"/>
    </xf>
    <xf numFmtId="0" fontId="65" fillId="10" borderId="16" xfId="0" applyFont="1" applyFill="1" applyBorder="1" applyAlignment="1">
      <alignment horizontal="center" vertical="center"/>
    </xf>
    <xf numFmtId="0" fontId="74" fillId="10" borderId="7" xfId="0" applyFont="1" applyFill="1" applyBorder="1" applyAlignment="1">
      <alignment horizontal="center" vertical="center"/>
    </xf>
    <xf numFmtId="0" fontId="74" fillId="10" borderId="48" xfId="0" applyFont="1" applyFill="1" applyBorder="1" applyAlignment="1">
      <alignment horizontal="center" vertical="center"/>
    </xf>
    <xf numFmtId="0" fontId="74" fillId="10" borderId="22" xfId="0" applyFont="1" applyFill="1" applyBorder="1" applyAlignment="1">
      <alignment horizontal="center" vertical="center"/>
    </xf>
    <xf numFmtId="0" fontId="74" fillId="10" borderId="105" xfId="0" applyFont="1" applyFill="1" applyBorder="1" applyAlignment="1">
      <alignment horizontal="center" vertical="center"/>
    </xf>
    <xf numFmtId="3" fontId="65" fillId="8" borderId="77" xfId="32" applyNumberFormat="1" applyFont="1" applyFill="1" applyBorder="1" applyAlignment="1">
      <alignment horizontal="left" vertical="center"/>
    </xf>
    <xf numFmtId="3" fontId="65" fillId="8" borderId="4" xfId="32" applyNumberFormat="1" applyFont="1" applyFill="1" applyBorder="1" applyAlignment="1">
      <alignment horizontal="left" vertical="center"/>
    </xf>
    <xf numFmtId="3" fontId="65" fillId="8" borderId="79" xfId="32" applyNumberFormat="1" applyFont="1" applyFill="1" applyBorder="1" applyAlignment="1">
      <alignment horizontal="left" vertical="center"/>
    </xf>
    <xf numFmtId="3" fontId="65" fillId="8" borderId="135" xfId="32" applyNumberFormat="1" applyFont="1" applyFill="1" applyBorder="1" applyAlignment="1">
      <alignment vertical="center"/>
    </xf>
    <xf numFmtId="3" fontId="65" fillId="8" borderId="2" xfId="32" applyNumberFormat="1" applyFont="1" applyFill="1" applyBorder="1" applyAlignment="1">
      <alignment vertical="center"/>
    </xf>
    <xf numFmtId="3" fontId="65" fillId="8" borderId="85" xfId="32" applyNumberFormat="1" applyFont="1" applyFill="1" applyBorder="1" applyAlignment="1">
      <alignment vertical="center"/>
    </xf>
    <xf numFmtId="0" fontId="74" fillId="10" borderId="6" xfId="0" applyFont="1" applyFill="1" applyBorder="1" applyAlignment="1">
      <alignment horizontal="center" vertical="center"/>
    </xf>
    <xf numFmtId="0" fontId="74" fillId="10" borderId="134" xfId="0" applyFont="1" applyFill="1" applyBorder="1" applyAlignment="1">
      <alignment horizontal="center" vertical="center"/>
    </xf>
    <xf numFmtId="3" fontId="65" fillId="8" borderId="15" xfId="32" applyNumberFormat="1" applyFont="1" applyFill="1" applyBorder="1" applyAlignment="1">
      <alignment vertical="center"/>
    </xf>
    <xf numFmtId="0" fontId="74" fillId="0" borderId="16" xfId="0" applyFont="1" applyBorder="1" applyAlignment="1">
      <alignment vertical="center"/>
    </xf>
    <xf numFmtId="0" fontId="65" fillId="8" borderId="6" xfId="0" applyFont="1" applyFill="1" applyBorder="1" applyAlignment="1">
      <alignment horizontal="left" vertical="center"/>
    </xf>
    <xf numFmtId="0" fontId="74" fillId="0" borderId="7" xfId="0" applyFont="1" applyBorder="1" applyAlignment="1">
      <alignment vertical="center"/>
    </xf>
    <xf numFmtId="0" fontId="65" fillId="8" borderId="123" xfId="0" applyFont="1" applyFill="1" applyBorder="1" applyAlignment="1">
      <alignment horizontal="left" vertical="center"/>
    </xf>
    <xf numFmtId="0" fontId="74" fillId="0" borderId="141" xfId="0" applyFont="1" applyBorder="1" applyAlignment="1">
      <alignment horizontal="left" vertical="center"/>
    </xf>
    <xf numFmtId="3" fontId="65" fillId="8" borderId="201" xfId="32" applyNumberFormat="1" applyFont="1" applyFill="1" applyBorder="1" applyAlignment="1">
      <alignment vertical="center"/>
    </xf>
    <xf numFmtId="0" fontId="74" fillId="0" borderId="115" xfId="0" applyFont="1" applyBorder="1" applyAlignment="1">
      <alignment vertical="center"/>
    </xf>
    <xf numFmtId="3" fontId="65" fillId="8" borderId="6" xfId="32" applyNumberFormat="1" applyFont="1" applyFill="1" applyBorder="1" applyAlignment="1">
      <alignment vertical="center"/>
    </xf>
    <xf numFmtId="3" fontId="65" fillId="8" borderId="121" xfId="32" applyNumberFormat="1" applyFont="1" applyFill="1" applyBorder="1" applyAlignment="1">
      <alignment vertical="center"/>
    </xf>
    <xf numFmtId="0" fontId="74" fillId="0" borderId="121" xfId="0" applyFont="1" applyBorder="1" applyAlignment="1">
      <alignment vertical="center"/>
    </xf>
    <xf numFmtId="3" fontId="65" fillId="8" borderId="115" xfId="32" applyNumberFormat="1" applyFont="1" applyFill="1" applyBorder="1" applyAlignment="1">
      <alignment vertical="center"/>
    </xf>
    <xf numFmtId="3" fontId="65" fillId="8" borderId="205" xfId="32" applyNumberFormat="1" applyFont="1" applyFill="1" applyBorder="1" applyAlignment="1">
      <alignment vertical="center"/>
    </xf>
    <xf numFmtId="0" fontId="74" fillId="0" borderId="205" xfId="0" applyFont="1" applyBorder="1" applyAlignment="1">
      <alignment vertical="center"/>
    </xf>
    <xf numFmtId="3" fontId="65" fillId="8" borderId="140" xfId="32" applyNumberFormat="1" applyFont="1" applyFill="1" applyBorder="1" applyAlignment="1">
      <alignment vertical="center"/>
    </xf>
    <xf numFmtId="0" fontId="74" fillId="0" borderId="18" xfId="0" applyFont="1" applyBorder="1" applyAlignment="1">
      <alignment vertical="center"/>
    </xf>
    <xf numFmtId="0" fontId="74" fillId="0" borderId="141" xfId="0" applyFont="1" applyBorder="1" applyAlignment="1">
      <alignment vertical="center"/>
    </xf>
    <xf numFmtId="3" fontId="65" fillId="8" borderId="203" xfId="32" applyNumberFormat="1" applyFont="1" applyFill="1" applyBorder="1" applyAlignment="1">
      <alignment vertical="center"/>
    </xf>
    <xf numFmtId="0" fontId="74" fillId="0" borderId="112" xfId="0" applyFont="1" applyBorder="1" applyAlignment="1">
      <alignment vertical="center"/>
    </xf>
    <xf numFmtId="3" fontId="65" fillId="8" borderId="13" xfId="32" applyNumberFormat="1" applyFont="1" applyFill="1" applyBorder="1" applyAlignment="1">
      <alignment vertical="center"/>
    </xf>
    <xf numFmtId="0" fontId="74" fillId="0" borderId="2" xfId="0" applyFont="1" applyBorder="1" applyAlignment="1">
      <alignment vertical="center"/>
    </xf>
    <xf numFmtId="0" fontId="65" fillId="8" borderId="17" xfId="0" applyFont="1" applyFill="1" applyBorder="1" applyAlignment="1">
      <alignment horizontal="left" vertical="center"/>
    </xf>
    <xf numFmtId="3" fontId="65" fillId="8" borderId="2" xfId="32" applyNumberFormat="1" applyFont="1" applyFill="1" applyBorder="1" applyAlignment="1">
      <alignment horizontal="left" vertical="center"/>
    </xf>
    <xf numFmtId="3" fontId="65" fillId="8" borderId="4" xfId="32" applyNumberFormat="1" applyFont="1" applyFill="1" applyBorder="1" applyAlignment="1">
      <alignment vertical="center"/>
    </xf>
    <xf numFmtId="0" fontId="74" fillId="0" borderId="4" xfId="0" applyFont="1" applyBorder="1" applyAlignment="1">
      <alignment vertical="center"/>
    </xf>
    <xf numFmtId="0" fontId="65" fillId="8" borderId="13" xfId="0" applyFont="1" applyFill="1" applyBorder="1" applyAlignment="1">
      <alignment horizontal="left" vertical="center"/>
    </xf>
    <xf numFmtId="0" fontId="65" fillId="8" borderId="2" xfId="0" applyFont="1" applyFill="1" applyBorder="1" applyAlignment="1">
      <alignment horizontal="left" vertical="center"/>
    </xf>
    <xf numFmtId="0" fontId="63" fillId="8" borderId="0" xfId="0" applyFont="1" applyFill="1" applyAlignment="1">
      <alignment vertical="center"/>
    </xf>
    <xf numFmtId="3" fontId="63" fillId="8" borderId="0" xfId="32" applyNumberFormat="1" applyFont="1" applyFill="1" applyAlignment="1">
      <alignment vertical="center" wrapText="1"/>
    </xf>
    <xf numFmtId="0" fontId="63" fillId="8" borderId="0" xfId="0" applyFont="1" applyFill="1" applyAlignment="1">
      <alignment vertical="center" wrapText="1"/>
    </xf>
    <xf numFmtId="0" fontId="74" fillId="8" borderId="0" xfId="0" applyFont="1" applyFill="1" applyAlignment="1">
      <alignment vertical="center" wrapText="1"/>
    </xf>
    <xf numFmtId="0" fontId="65" fillId="8" borderId="6" xfId="150" applyFont="1" applyFill="1" applyBorder="1" applyAlignment="1">
      <alignment vertical="center" wrapText="1"/>
    </xf>
    <xf numFmtId="0" fontId="65" fillId="8" borderId="48" xfId="150" applyFont="1" applyFill="1" applyBorder="1" applyAlignment="1">
      <alignment vertical="center" wrapText="1"/>
    </xf>
    <xf numFmtId="0" fontId="65" fillId="8" borderId="15" xfId="150" applyFont="1" applyFill="1" applyBorder="1" applyAlignment="1">
      <alignment vertical="center" wrapText="1"/>
    </xf>
    <xf numFmtId="0" fontId="65" fillId="8" borderId="97" xfId="150" applyFont="1" applyFill="1" applyBorder="1" applyAlignment="1">
      <alignment vertical="center" wrapText="1"/>
    </xf>
    <xf numFmtId="0" fontId="65" fillId="0" borderId="116" xfId="0" applyFont="1" applyFill="1" applyBorder="1" applyAlignment="1">
      <alignment vertical="center"/>
    </xf>
    <xf numFmtId="0" fontId="65" fillId="0" borderId="114" xfId="0" applyFont="1" applyFill="1" applyBorder="1" applyAlignment="1">
      <alignment vertical="center"/>
    </xf>
    <xf numFmtId="0" fontId="65" fillId="0" borderId="117" xfId="0" applyFont="1" applyFill="1" applyBorder="1" applyAlignment="1">
      <alignment vertical="center"/>
    </xf>
    <xf numFmtId="0" fontId="65" fillId="0" borderId="98" xfId="0" applyFont="1" applyFill="1" applyBorder="1" applyAlignment="1">
      <alignment vertical="center"/>
    </xf>
    <xf numFmtId="3" fontId="13" fillId="8" borderId="0" xfId="32" applyNumberFormat="1" applyFont="1" applyFill="1" applyAlignment="1">
      <alignment horizontal="left" vertical="center"/>
    </xf>
    <xf numFmtId="0" fontId="41" fillId="0" borderId="0" xfId="0" applyFont="1" applyAlignment="1">
      <alignment horizontal="center" vertical="center"/>
    </xf>
    <xf numFmtId="0" fontId="74" fillId="10" borderId="68" xfId="0" applyFont="1" applyFill="1" applyBorder="1" applyAlignment="1">
      <alignment horizontal="center" vertical="center" wrapText="1"/>
    </xf>
    <xf numFmtId="0" fontId="74" fillId="10" borderId="69" xfId="0" applyFont="1" applyFill="1" applyBorder="1" applyAlignment="1">
      <alignment horizontal="center" vertical="center"/>
    </xf>
    <xf numFmtId="0" fontId="74" fillId="10" borderId="65" xfId="0" applyFont="1" applyFill="1" applyBorder="1" applyAlignment="1">
      <alignment horizontal="center" vertical="center"/>
    </xf>
    <xf numFmtId="0" fontId="74" fillId="10" borderId="66" xfId="0" applyFont="1" applyFill="1" applyBorder="1" applyAlignment="1">
      <alignment horizontal="center" vertical="center"/>
    </xf>
    <xf numFmtId="0" fontId="74" fillId="10" borderId="70" xfId="0" applyFont="1" applyFill="1" applyBorder="1" applyAlignment="1">
      <alignment horizontal="center" vertical="center"/>
    </xf>
    <xf numFmtId="0" fontId="74" fillId="10" borderId="67" xfId="0" applyFont="1" applyFill="1" applyBorder="1" applyAlignment="1">
      <alignment horizontal="center" vertical="center"/>
    </xf>
    <xf numFmtId="0" fontId="74" fillId="10" borderId="77" xfId="0" applyFont="1" applyFill="1" applyBorder="1" applyAlignment="1">
      <alignment horizontal="center" vertical="center" wrapText="1"/>
    </xf>
    <xf numFmtId="0" fontId="74" fillId="10" borderId="79" xfId="0" applyFont="1" applyFill="1" applyBorder="1" applyAlignment="1">
      <alignment horizontal="center" vertical="center" wrapText="1"/>
    </xf>
    <xf numFmtId="0" fontId="65" fillId="0" borderId="113" xfId="0" applyFont="1" applyFill="1" applyBorder="1" applyAlignment="1">
      <alignment horizontal="left" vertical="center" textRotation="255"/>
    </xf>
    <xf numFmtId="0" fontId="65" fillId="0" borderId="111" xfId="0" applyFont="1" applyFill="1" applyBorder="1" applyAlignment="1">
      <alignment vertical="center"/>
    </xf>
    <xf numFmtId="189" fontId="79" fillId="0" borderId="73" xfId="0" applyNumberFormat="1" applyFont="1" applyFill="1" applyBorder="1" applyAlignment="1">
      <alignment horizontal="right" vertical="center"/>
    </xf>
    <xf numFmtId="189" fontId="79" fillId="0" borderId="229" xfId="0" applyNumberFormat="1" applyFont="1" applyFill="1" applyBorder="1" applyAlignment="1">
      <alignment horizontal="right" vertical="center"/>
    </xf>
    <xf numFmtId="0" fontId="63" fillId="0" borderId="0" xfId="0" applyFont="1" applyAlignment="1">
      <alignment vertical="center"/>
    </xf>
    <xf numFmtId="0" fontId="65" fillId="10" borderId="86" xfId="151" applyFont="1" applyFill="1" applyBorder="1" applyAlignment="1">
      <alignment horizontal="center" vertical="center"/>
    </xf>
    <xf numFmtId="0" fontId="65" fillId="10" borderId="1" xfId="151" applyFont="1" applyFill="1" applyBorder="1" applyAlignment="1">
      <alignment horizontal="center" vertical="center"/>
    </xf>
    <xf numFmtId="3" fontId="65" fillId="8" borderId="15" xfId="32" applyNumberFormat="1" applyFont="1" applyFill="1" applyBorder="1" applyAlignment="1">
      <alignment horizontal="left" vertical="center"/>
    </xf>
    <xf numFmtId="0" fontId="74" fillId="0" borderId="16" xfId="0" applyFont="1" applyBorder="1" applyAlignment="1">
      <alignment horizontal="left" vertical="center"/>
    </xf>
    <xf numFmtId="3" fontId="63" fillId="8" borderId="0" xfId="32" applyNumberFormat="1" applyFont="1" applyFill="1" applyBorder="1" applyAlignment="1">
      <alignment vertical="center"/>
    </xf>
    <xf numFmtId="0" fontId="63" fillId="0" borderId="0" xfId="0" applyFont="1" applyAlignment="1">
      <alignment vertical="center" wrapText="1"/>
    </xf>
    <xf numFmtId="0" fontId="74" fillId="8" borderId="17" xfId="49" applyFont="1" applyFill="1" applyBorder="1" applyAlignment="1">
      <alignment vertical="center"/>
    </xf>
    <xf numFmtId="0" fontId="74" fillId="0" borderId="10" xfId="0" applyFont="1" applyBorder="1" applyAlignment="1">
      <alignment vertical="center"/>
    </xf>
    <xf numFmtId="0" fontId="70" fillId="0" borderId="0" xfId="0" applyFont="1" applyAlignment="1">
      <alignment vertical="center"/>
    </xf>
    <xf numFmtId="3" fontId="74" fillId="10" borderId="86" xfId="32" applyNumberFormat="1" applyFont="1" applyFill="1" applyBorder="1" applyAlignment="1">
      <alignment horizontal="center" vertical="center"/>
    </xf>
    <xf numFmtId="3" fontId="74" fillId="10" borderId="1" xfId="32" applyNumberFormat="1" applyFont="1" applyFill="1" applyBorder="1" applyAlignment="1">
      <alignment horizontal="center" vertical="center"/>
    </xf>
    <xf numFmtId="3" fontId="74" fillId="10" borderId="76" xfId="32" applyNumberFormat="1" applyFont="1" applyFill="1" applyBorder="1" applyAlignment="1">
      <alignment horizontal="center" vertical="center"/>
    </xf>
    <xf numFmtId="0" fontId="65" fillId="8" borderId="120" xfId="0" applyFont="1" applyFill="1" applyBorder="1" applyAlignment="1">
      <alignment horizontal="left" vertical="center"/>
    </xf>
    <xf numFmtId="0" fontId="65" fillId="8" borderId="122" xfId="0" applyFont="1" applyFill="1" applyBorder="1" applyAlignment="1">
      <alignment horizontal="left" vertical="center"/>
    </xf>
    <xf numFmtId="0" fontId="65" fillId="8" borderId="21" xfId="0" applyFont="1" applyFill="1" applyBorder="1" applyAlignment="1">
      <alignment horizontal="right" vertical="center"/>
    </xf>
    <xf numFmtId="0" fontId="65" fillId="8" borderId="105" xfId="0" applyFont="1" applyFill="1" applyBorder="1" applyAlignment="1">
      <alignment horizontal="right" vertical="center"/>
    </xf>
    <xf numFmtId="0" fontId="20" fillId="8" borderId="2" xfId="0" applyFont="1" applyFill="1" applyBorder="1" applyAlignment="1">
      <alignment horizontal="left" vertical="center"/>
    </xf>
    <xf numFmtId="0" fontId="20" fillId="8" borderId="14" xfId="0" applyFont="1" applyFill="1" applyBorder="1" applyAlignment="1">
      <alignment horizontal="left" vertical="center"/>
    </xf>
    <xf numFmtId="0" fontId="65" fillId="8" borderId="13" xfId="0" applyFont="1" applyFill="1" applyBorder="1" applyAlignment="1">
      <alignment horizontal="right" vertical="center"/>
    </xf>
    <xf numFmtId="0" fontId="65" fillId="8" borderId="85" xfId="0" applyFont="1" applyFill="1" applyBorder="1" applyAlignment="1">
      <alignment horizontal="right" vertical="center"/>
    </xf>
    <xf numFmtId="0" fontId="74" fillId="0" borderId="0" xfId="0" applyFont="1" applyAlignment="1">
      <alignment vertical="center" wrapText="1"/>
    </xf>
    <xf numFmtId="0" fontId="9" fillId="0" borderId="141" xfId="0" applyFont="1" applyBorder="1" applyAlignment="1">
      <alignment vertical="center"/>
    </xf>
    <xf numFmtId="0" fontId="9" fillId="0" borderId="124" xfId="0" applyFont="1" applyBorder="1" applyAlignment="1">
      <alignment vertical="center"/>
    </xf>
    <xf numFmtId="0" fontId="65" fillId="8" borderId="125" xfId="0" applyFont="1" applyFill="1" applyBorder="1" applyAlignment="1">
      <alignment horizontal="left" vertical="center"/>
    </xf>
    <xf numFmtId="0" fontId="65" fillId="8" borderId="15" xfId="0" applyFont="1" applyFill="1" applyBorder="1" applyAlignment="1">
      <alignment horizontal="center" vertical="center"/>
    </xf>
    <xf numFmtId="0" fontId="65" fillId="0" borderId="16" xfId="0" applyFont="1" applyBorder="1" applyAlignment="1">
      <alignment horizontal="center" vertical="center"/>
    </xf>
    <xf numFmtId="0" fontId="65" fillId="0" borderId="100" xfId="0" applyFont="1" applyBorder="1" applyAlignment="1">
      <alignment horizontal="center" vertical="center"/>
    </xf>
    <xf numFmtId="0" fontId="45" fillId="0" borderId="0" xfId="0" applyFont="1" applyAlignment="1">
      <alignment horizontal="left" vertical="center"/>
    </xf>
    <xf numFmtId="0" fontId="41" fillId="10" borderId="6" xfId="0" applyFont="1" applyFill="1" applyBorder="1" applyAlignment="1">
      <alignment horizontal="center" vertical="center"/>
    </xf>
    <xf numFmtId="0" fontId="41" fillId="10" borderId="7" xfId="0" applyFont="1" applyFill="1" applyBorder="1" applyAlignment="1">
      <alignment horizontal="center" vertical="center"/>
    </xf>
    <xf numFmtId="0" fontId="41" fillId="10" borderId="211" xfId="0" applyFont="1" applyFill="1" applyBorder="1" applyAlignment="1">
      <alignment horizontal="center" vertical="center"/>
    </xf>
    <xf numFmtId="0" fontId="41" fillId="10" borderId="15" xfId="0" applyFont="1" applyFill="1" applyBorder="1" applyAlignment="1">
      <alignment horizontal="center" vertical="center"/>
    </xf>
    <xf numFmtId="0" fontId="41" fillId="10" borderId="16" xfId="0" applyFont="1" applyFill="1" applyBorder="1" applyAlignment="1">
      <alignment horizontal="center" vertical="center"/>
    </xf>
    <xf numFmtId="0" fontId="41" fillId="10" borderId="100" xfId="0" applyFont="1" applyFill="1" applyBorder="1" applyAlignment="1">
      <alignment horizontal="center" vertical="center"/>
    </xf>
    <xf numFmtId="0" fontId="41" fillId="10" borderId="207" xfId="0" applyFont="1" applyFill="1" applyBorder="1" applyAlignment="1">
      <alignment horizontal="center" vertical="center"/>
    </xf>
    <xf numFmtId="0" fontId="41" fillId="10" borderId="48" xfId="0" applyFont="1" applyFill="1" applyBorder="1" applyAlignment="1">
      <alignment horizontal="center" vertical="center"/>
    </xf>
    <xf numFmtId="0" fontId="41" fillId="10" borderId="102" xfId="0" applyFont="1" applyFill="1" applyBorder="1" applyAlignment="1">
      <alignment horizontal="center" vertical="center"/>
    </xf>
    <xf numFmtId="0" fontId="41" fillId="10" borderId="97" xfId="0" applyFont="1" applyFill="1" applyBorder="1" applyAlignment="1">
      <alignment horizontal="center" vertical="center"/>
    </xf>
    <xf numFmtId="0" fontId="65" fillId="8" borderId="118" xfId="0" applyFont="1" applyFill="1" applyBorder="1" applyAlignment="1">
      <alignment horizontal="left" vertical="center"/>
    </xf>
    <xf numFmtId="0" fontId="65" fillId="8" borderId="82" xfId="0" applyFont="1" applyFill="1" applyBorder="1" applyAlignment="1">
      <alignment horizontal="left" vertical="center"/>
    </xf>
    <xf numFmtId="3" fontId="65" fillId="8" borderId="130" xfId="32" applyNumberFormat="1" applyFont="1" applyFill="1" applyBorder="1" applyAlignment="1">
      <alignment vertical="center"/>
    </xf>
    <xf numFmtId="3" fontId="65" fillId="8" borderId="250" xfId="32" applyNumberFormat="1" applyFont="1" applyFill="1" applyBorder="1" applyAlignment="1">
      <alignment vertical="center"/>
    </xf>
    <xf numFmtId="0" fontId="74" fillId="0" borderId="251" xfId="0" applyFont="1" applyBorder="1" applyAlignment="1">
      <alignment vertical="center"/>
    </xf>
    <xf numFmtId="3" fontId="65" fillId="8" borderId="204" xfId="32" applyNumberFormat="1" applyFont="1" applyFill="1" applyBorder="1" applyAlignment="1">
      <alignment vertical="center"/>
    </xf>
    <xf numFmtId="3" fontId="65" fillId="8" borderId="84" xfId="32" applyNumberFormat="1" applyFont="1" applyFill="1" applyBorder="1" applyAlignment="1">
      <alignment vertical="center"/>
    </xf>
    <xf numFmtId="3" fontId="65" fillId="8" borderId="21" xfId="32" applyNumberFormat="1" applyFont="1" applyFill="1" applyBorder="1" applyAlignment="1">
      <alignment vertical="center"/>
    </xf>
    <xf numFmtId="3" fontId="65" fillId="8" borderId="22" xfId="32" applyNumberFormat="1" applyFont="1" applyFill="1" applyBorder="1" applyAlignment="1">
      <alignment vertical="center"/>
    </xf>
    <xf numFmtId="3" fontId="65" fillId="8" borderId="134" xfId="32" applyNumberFormat="1" applyFont="1" applyFill="1" applyBorder="1" applyAlignment="1">
      <alignment horizontal="left" vertical="center"/>
    </xf>
    <xf numFmtId="0" fontId="74" fillId="0" borderId="22" xfId="0" applyFont="1" applyBorder="1" applyAlignment="1">
      <alignment vertical="center"/>
    </xf>
    <xf numFmtId="3" fontId="65" fillId="8" borderId="251" xfId="32" applyNumberFormat="1" applyFont="1" applyFill="1" applyBorder="1" applyAlignment="1">
      <alignment vertical="center"/>
    </xf>
    <xf numFmtId="3" fontId="65" fillId="8" borderId="19" xfId="32" applyNumberFormat="1" applyFont="1" applyFill="1" applyBorder="1" applyAlignment="1">
      <alignment vertical="center"/>
    </xf>
    <xf numFmtId="0" fontId="74" fillId="0" borderId="0" xfId="0" applyFont="1" applyBorder="1" applyAlignment="1">
      <alignment vertical="center"/>
    </xf>
    <xf numFmtId="3" fontId="65" fillId="8" borderId="118" xfId="32" applyNumberFormat="1" applyFont="1" applyFill="1" applyBorder="1" applyAlignment="1">
      <alignment vertical="center"/>
    </xf>
    <xf numFmtId="0" fontId="74" fillId="0" borderId="119" xfId="0" applyFont="1" applyBorder="1" applyAlignment="1">
      <alignment vertical="center"/>
    </xf>
    <xf numFmtId="0" fontId="55" fillId="8" borderId="0" xfId="0" applyFont="1" applyFill="1" applyAlignment="1">
      <alignment vertical="center"/>
    </xf>
    <xf numFmtId="0" fontId="45" fillId="0" borderId="0" xfId="0" applyFont="1" applyAlignment="1">
      <alignment vertical="center"/>
    </xf>
    <xf numFmtId="3" fontId="55" fillId="8" borderId="0" xfId="32" applyNumberFormat="1" applyFont="1" applyFill="1" applyBorder="1" applyAlignment="1">
      <alignment horizontal="left" vertical="center"/>
    </xf>
    <xf numFmtId="3" fontId="55" fillId="8" borderId="0" xfId="32" applyNumberFormat="1" applyFont="1" applyFill="1" applyAlignment="1">
      <alignment vertical="center"/>
    </xf>
    <xf numFmtId="0" fontId="65" fillId="0" borderId="97" xfId="0" applyFont="1" applyBorder="1" applyAlignment="1">
      <alignment horizontal="center" vertical="center"/>
    </xf>
    <xf numFmtId="0" fontId="70" fillId="8" borderId="0" xfId="0" applyFont="1" applyFill="1" applyAlignment="1">
      <alignment horizontal="center" vertical="center"/>
    </xf>
    <xf numFmtId="0" fontId="41" fillId="10" borderId="86" xfId="0" applyFont="1" applyFill="1" applyBorder="1" applyAlignment="1">
      <alignment horizontal="center" vertical="center"/>
    </xf>
    <xf numFmtId="0" fontId="41" fillId="10" borderId="1" xfId="0" applyFont="1" applyFill="1" applyBorder="1" applyAlignment="1">
      <alignment horizontal="center" vertical="center"/>
    </xf>
    <xf numFmtId="0" fontId="41" fillId="10" borderId="75" xfId="0" applyFont="1" applyFill="1" applyBorder="1" applyAlignment="1">
      <alignment horizontal="center" vertical="center"/>
    </xf>
    <xf numFmtId="0" fontId="9" fillId="0" borderId="125" xfId="0" applyFont="1" applyBorder="1" applyAlignment="1">
      <alignment vertical="center"/>
    </xf>
    <xf numFmtId="0" fontId="74" fillId="10" borderId="1" xfId="49" applyFont="1" applyFill="1" applyBorder="1" applyAlignment="1">
      <alignment horizontal="center" vertical="center"/>
    </xf>
    <xf numFmtId="0" fontId="74" fillId="10" borderId="76" xfId="49" applyFont="1" applyFill="1" applyBorder="1" applyAlignment="1">
      <alignment horizontal="center" vertical="center"/>
    </xf>
    <xf numFmtId="0" fontId="74" fillId="0" borderId="48" xfId="0" applyFont="1" applyBorder="1" applyAlignment="1">
      <alignment vertical="center" shrinkToFit="1"/>
    </xf>
    <xf numFmtId="0" fontId="74" fillId="0" borderId="15" xfId="0" applyFont="1" applyBorder="1" applyAlignment="1">
      <alignment vertical="center" shrinkToFit="1"/>
    </xf>
    <xf numFmtId="0" fontId="74" fillId="0" borderId="97" xfId="0" applyFont="1" applyBorder="1" applyAlignment="1">
      <alignment vertical="center" shrinkToFit="1"/>
    </xf>
    <xf numFmtId="0" fontId="55" fillId="0" borderId="0" xfId="0" applyFont="1" applyFill="1" applyAlignment="1">
      <alignment vertical="top" wrapText="1"/>
    </xf>
    <xf numFmtId="0" fontId="55" fillId="0" borderId="0" xfId="0" applyFont="1" applyFill="1" applyAlignment="1">
      <alignment horizontal="left" vertical="top"/>
    </xf>
    <xf numFmtId="0" fontId="45" fillId="0" borderId="0" xfId="0" applyFont="1" applyFill="1" applyAlignment="1">
      <alignment vertical="top"/>
    </xf>
    <xf numFmtId="0" fontId="0" fillId="10" borderId="220" xfId="0" applyFont="1" applyFill="1" applyBorder="1" applyAlignment="1">
      <alignment horizontal="center" vertical="center"/>
    </xf>
    <xf numFmtId="0" fontId="0" fillId="10" borderId="117" xfId="0" applyFont="1" applyFill="1" applyBorder="1" applyAlignment="1">
      <alignment horizontal="center" vertical="center"/>
    </xf>
    <xf numFmtId="0" fontId="45" fillId="0" borderId="0" xfId="0" applyFont="1" applyFill="1" applyAlignment="1">
      <alignment horizontal="left" vertical="center"/>
    </xf>
    <xf numFmtId="0" fontId="0" fillId="0" borderId="0" xfId="0" applyFont="1" applyFill="1" applyAlignment="1">
      <alignment horizontal="left" vertical="center"/>
    </xf>
    <xf numFmtId="0" fontId="60" fillId="0" borderId="0" xfId="0" applyFont="1" applyFill="1" applyAlignment="1">
      <alignment horizontal="center" vertical="center"/>
    </xf>
    <xf numFmtId="0" fontId="9" fillId="0" borderId="0" xfId="0" applyFont="1" applyFill="1" applyAlignment="1">
      <alignment horizontal="center" vertical="center"/>
    </xf>
    <xf numFmtId="0" fontId="0" fillId="10" borderId="206" xfId="0" applyFont="1" applyFill="1" applyBorder="1" applyAlignment="1">
      <alignment horizontal="center" vertical="center"/>
    </xf>
    <xf numFmtId="0" fontId="0" fillId="10" borderId="4" xfId="0" applyFont="1" applyFill="1" applyBorder="1" applyAlignment="1">
      <alignment horizontal="center" vertical="center"/>
    </xf>
    <xf numFmtId="0" fontId="20" fillId="10" borderId="123" xfId="0" applyFont="1" applyFill="1" applyBorder="1" applyAlignment="1">
      <alignment horizontal="center" vertical="center" wrapText="1"/>
    </xf>
    <xf numFmtId="0" fontId="0" fillId="10" borderId="141" xfId="0" applyFont="1" applyFill="1" applyBorder="1" applyAlignment="1">
      <alignment horizontal="center" vertical="center" wrapText="1"/>
    </xf>
    <xf numFmtId="0" fontId="20" fillId="0" borderId="86" xfId="0" applyFont="1" applyFill="1" applyBorder="1" applyAlignment="1">
      <alignment horizontal="center" vertical="center"/>
    </xf>
    <xf numFmtId="0" fontId="2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5" fillId="0" borderId="0" xfId="0" applyFont="1" applyFill="1" applyBorder="1" applyAlignment="1">
      <alignment horizontal="left" vertical="top"/>
    </xf>
    <xf numFmtId="0" fontId="75" fillId="0" borderId="13" xfId="0" applyFont="1" applyBorder="1" applyAlignment="1">
      <alignment horizontal="left" vertical="center" wrapText="1"/>
    </xf>
    <xf numFmtId="0" fontId="75" fillId="0" borderId="2" xfId="0" applyFont="1" applyBorder="1" applyAlignment="1">
      <alignment horizontal="left" vertical="center" wrapText="1"/>
    </xf>
    <xf numFmtId="0" fontId="75" fillId="0" borderId="14" xfId="0" applyFont="1" applyBorder="1" applyAlignment="1">
      <alignment horizontal="left" vertical="center" wrapText="1"/>
    </xf>
    <xf numFmtId="0" fontId="46" fillId="0" borderId="0" xfId="0" applyFont="1" applyAlignment="1">
      <alignment horizontal="center" vertical="center"/>
    </xf>
    <xf numFmtId="0" fontId="64" fillId="10" borderId="3" xfId="0" applyFont="1" applyFill="1" applyBorder="1" applyAlignment="1">
      <alignment horizontal="center" vertical="center" wrapText="1"/>
    </xf>
    <xf numFmtId="0" fontId="64" fillId="10" borderId="13" xfId="0" applyFont="1" applyFill="1" applyBorder="1" applyAlignment="1">
      <alignment horizontal="center" vertical="center"/>
    </xf>
    <xf numFmtId="0" fontId="64" fillId="10" borderId="2" xfId="0" applyFont="1" applyFill="1" applyBorder="1" applyAlignment="1">
      <alignment horizontal="center" vertical="center"/>
    </xf>
    <xf numFmtId="0" fontId="64" fillId="10" borderId="14" xfId="0" applyFont="1" applyFill="1" applyBorder="1" applyAlignment="1">
      <alignment horizontal="center" vertical="center"/>
    </xf>
    <xf numFmtId="0" fontId="64" fillId="10" borderId="3" xfId="0" applyFont="1" applyFill="1" applyBorder="1" applyAlignment="1">
      <alignment horizontal="center" vertical="center"/>
    </xf>
    <xf numFmtId="0" fontId="64" fillId="10" borderId="13" xfId="0" applyFont="1" applyFill="1" applyBorder="1" applyAlignment="1">
      <alignment horizontal="center" vertical="center" wrapText="1"/>
    </xf>
    <xf numFmtId="0" fontId="64" fillId="10" borderId="2" xfId="0" applyFont="1" applyFill="1" applyBorder="1" applyAlignment="1">
      <alignment horizontal="center" vertical="center" wrapText="1"/>
    </xf>
    <xf numFmtId="0" fontId="64" fillId="10" borderId="14" xfId="0" applyFont="1" applyFill="1" applyBorder="1" applyAlignment="1">
      <alignment horizontal="center" vertical="center" wrapText="1"/>
    </xf>
    <xf numFmtId="0" fontId="108" fillId="0" borderId="0" xfId="0" applyFont="1" applyAlignment="1">
      <alignment horizontal="left" vertical="center"/>
    </xf>
    <xf numFmtId="176" fontId="74" fillId="8" borderId="6" xfId="0" applyNumberFormat="1" applyFont="1" applyFill="1" applyBorder="1" applyAlignment="1">
      <alignment vertical="center" shrinkToFit="1"/>
    </xf>
    <xf numFmtId="176" fontId="74" fillId="8" borderId="48" xfId="0" applyNumberFormat="1" applyFont="1" applyFill="1" applyBorder="1" applyAlignment="1">
      <alignment vertical="center" shrinkToFit="1"/>
    </xf>
    <xf numFmtId="176" fontId="74" fillId="8" borderId="15" xfId="0" applyNumberFormat="1" applyFont="1" applyFill="1" applyBorder="1" applyAlignment="1">
      <alignment vertical="center" shrinkToFit="1"/>
    </xf>
    <xf numFmtId="176" fontId="74" fillId="8" borderId="97" xfId="0" applyNumberFormat="1" applyFont="1" applyFill="1" applyBorder="1" applyAlignment="1">
      <alignment vertical="center" shrinkToFit="1"/>
    </xf>
    <xf numFmtId="0" fontId="108" fillId="0" borderId="0" xfId="0" applyFont="1" applyBorder="1" applyAlignment="1">
      <alignment horizontal="left" vertical="center" wrapText="1"/>
    </xf>
    <xf numFmtId="0" fontId="108" fillId="10" borderId="3" xfId="0" applyFont="1" applyFill="1" applyBorder="1" applyAlignment="1">
      <alignment horizontal="left" vertical="center"/>
    </xf>
    <xf numFmtId="0" fontId="108" fillId="0" borderId="17" xfId="0" applyFont="1" applyBorder="1" applyAlignment="1">
      <alignment horizontal="left" vertical="center" wrapText="1"/>
    </xf>
    <xf numFmtId="0" fontId="108" fillId="0" borderId="18" xfId="0" applyFont="1" applyBorder="1" applyAlignment="1">
      <alignment horizontal="left" vertical="center" wrapText="1"/>
    </xf>
    <xf numFmtId="0" fontId="108" fillId="0" borderId="10" xfId="0" applyFont="1" applyBorder="1" applyAlignment="1">
      <alignment horizontal="left" vertical="center" wrapText="1"/>
    </xf>
    <xf numFmtId="0" fontId="108" fillId="0" borderId="21" xfId="0" applyFont="1" applyBorder="1" applyAlignment="1">
      <alignment horizontal="left" vertical="center" wrapText="1"/>
    </xf>
    <xf numFmtId="0" fontId="108" fillId="0" borderId="22" xfId="0" applyFont="1" applyBorder="1" applyAlignment="1">
      <alignment horizontal="left" vertical="center" wrapText="1"/>
    </xf>
    <xf numFmtId="0" fontId="108" fillId="0" borderId="12" xfId="0" applyFont="1" applyBorder="1" applyAlignment="1">
      <alignment horizontal="left" vertical="center" wrapText="1"/>
    </xf>
    <xf numFmtId="0" fontId="70" fillId="0" borderId="0" xfId="0" applyFont="1" applyAlignment="1">
      <alignment horizontal="center"/>
    </xf>
    <xf numFmtId="0" fontId="64" fillId="10" borderId="9" xfId="0" applyFont="1" applyFill="1" applyBorder="1" applyAlignment="1">
      <alignment horizontal="center" vertical="center"/>
    </xf>
    <xf numFmtId="0" fontId="64" fillId="10" borderId="11" xfId="0" applyFont="1" applyFill="1" applyBorder="1" applyAlignment="1">
      <alignment horizontal="center" vertical="center"/>
    </xf>
    <xf numFmtId="0" fontId="64" fillId="10" borderId="9" xfId="0" applyFont="1" applyFill="1" applyBorder="1" applyAlignment="1">
      <alignment horizontal="center" vertical="center" wrapText="1"/>
    </xf>
    <xf numFmtId="0" fontId="64" fillId="10" borderId="11" xfId="0" applyFont="1" applyFill="1" applyBorder="1" applyAlignment="1">
      <alignment horizontal="center" vertical="center" wrapText="1"/>
    </xf>
    <xf numFmtId="0" fontId="65" fillId="0" borderId="0" xfId="0" applyFont="1"/>
    <xf numFmtId="0" fontId="65" fillId="8" borderId="0" xfId="0" applyFont="1" applyFill="1" applyAlignment="1">
      <alignment vertical="top"/>
    </xf>
    <xf numFmtId="3" fontId="65" fillId="8" borderId="0" xfId="32" applyNumberFormat="1" applyFont="1" applyFill="1" applyBorder="1" applyAlignment="1">
      <alignment horizontal="left" vertical="top"/>
    </xf>
    <xf numFmtId="176" fontId="65" fillId="8" borderId="198" xfId="0" applyNumberFormat="1" applyFont="1" applyFill="1" applyBorder="1" applyAlignment="1">
      <alignment vertical="center" shrinkToFit="1"/>
    </xf>
    <xf numFmtId="176" fontId="65" fillId="8" borderId="99" xfId="0" applyNumberFormat="1" applyFont="1" applyFill="1" applyBorder="1" applyAlignment="1">
      <alignment vertical="center" shrinkToFit="1"/>
    </xf>
  </cellXfs>
  <cellStyles count="155">
    <cellStyle name="，付 .0桁" xfId="66"/>
    <cellStyle name="=C:\WINDOWS\SYSTEM32\COMMAND.COM" xfId="67"/>
    <cellStyle name="blank" xfId="68"/>
    <cellStyle name="Calc Currency (0)" xfId="1"/>
    <cellStyle name="Calc Currency (2)" xfId="69"/>
    <cellStyle name="Calc Percent (0)" xfId="70"/>
    <cellStyle name="Calc Percent (1)" xfId="71"/>
    <cellStyle name="Calc Percent (2)" xfId="72"/>
    <cellStyle name="Calc Units (0)" xfId="73"/>
    <cellStyle name="Calc Units (1)" xfId="74"/>
    <cellStyle name="Calc Units (2)" xfId="75"/>
    <cellStyle name="Comma  - Style1" xfId="76"/>
    <cellStyle name="Comma  - Style2" xfId="77"/>
    <cellStyle name="Comma  - Style3" xfId="78"/>
    <cellStyle name="Comma  - Style4" xfId="79"/>
    <cellStyle name="Comma  - Style5" xfId="80"/>
    <cellStyle name="Comma  - Style6" xfId="81"/>
    <cellStyle name="Comma  - Style7" xfId="82"/>
    <cellStyle name="Comma  - Style8" xfId="83"/>
    <cellStyle name="Comma [0]_#6 Temps &amp; Contractors" xfId="84"/>
    <cellStyle name="Comma [00]" xfId="85"/>
    <cellStyle name="Comma_#6 Temps &amp; Contractors" xfId="86"/>
    <cellStyle name="Currency [0]_#6 Temps &amp; Contractors" xfId="87"/>
    <cellStyle name="Currency [00]" xfId="88"/>
    <cellStyle name="Currency_#6 Temps &amp; Contractors" xfId="89"/>
    <cellStyle name="Date Short" xfId="90"/>
    <cellStyle name="Enter Currency (0)" xfId="91"/>
    <cellStyle name="Enter Currency (2)" xfId="92"/>
    <cellStyle name="Enter Units (0)" xfId="93"/>
    <cellStyle name="Enter Units (1)" xfId="94"/>
    <cellStyle name="Enter Units (2)" xfId="95"/>
    <cellStyle name="entry" xfId="2"/>
    <cellStyle name="Followed Hyperlink" xfId="96"/>
    <cellStyle name="Grey" xfId="3"/>
    <cellStyle name="Header" xfId="97"/>
    <cellStyle name="Header1" xfId="4"/>
    <cellStyle name="Header2" xfId="5"/>
    <cellStyle name="Hyperlink" xfId="98"/>
    <cellStyle name="Input [yellow]" xfId="6"/>
    <cellStyle name="Link Currency (0)" xfId="99"/>
    <cellStyle name="Link Currency (2)" xfId="100"/>
    <cellStyle name="Link Units (0)" xfId="101"/>
    <cellStyle name="Link Units (1)" xfId="102"/>
    <cellStyle name="Link Units (2)" xfId="103"/>
    <cellStyle name="Normal - Style1" xfId="7"/>
    <cellStyle name="Normal_# 41-Market &amp;Trends" xfId="104"/>
    <cellStyle name="NotApplicable" xfId="105"/>
    <cellStyle name="ParaBirimi [0]_RESULTS" xfId="106"/>
    <cellStyle name="ParaBirimi_RESULTS" xfId="107"/>
    <cellStyle name="Percent (0)" xfId="108"/>
    <cellStyle name="Percent [0]" xfId="109"/>
    <cellStyle name="Percent [00]" xfId="110"/>
    <cellStyle name="Percent [2]" xfId="8"/>
    <cellStyle name="Percent_#6 Temps &amp; Contractors" xfId="111"/>
    <cellStyle name="PrePop Currency (0)" xfId="112"/>
    <cellStyle name="PrePop Currency (2)" xfId="113"/>
    <cellStyle name="PrePop Units (0)" xfId="114"/>
    <cellStyle name="PrePop Units (1)" xfId="115"/>
    <cellStyle name="PrePop Units (2)" xfId="116"/>
    <cellStyle name="price" xfId="9"/>
    <cellStyle name="ProblemFunc" xfId="117"/>
    <cellStyle name="PSChar" xfId="118"/>
    <cellStyle name="PSDate" xfId="119"/>
    <cellStyle name="PSDec" xfId="120"/>
    <cellStyle name="PSHeading" xfId="121"/>
    <cellStyle name="PSInt" xfId="122"/>
    <cellStyle name="PSSpacer" xfId="123"/>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24"/>
    <cellStyle name="Text Indent A" xfId="125"/>
    <cellStyle name="Text Indent B" xfId="126"/>
    <cellStyle name="Text Indent C" xfId="127"/>
    <cellStyle name="TextEntry" xfId="128"/>
    <cellStyle name="title" xfId="14"/>
    <cellStyle name="Virg・ [0]_RESULTS" xfId="129"/>
    <cellStyle name="Virg・_RESULTS" xfId="130"/>
    <cellStyle name="オブジェクト入力セル" xfId="15"/>
    <cellStyle name="スタイル 1" xfId="16"/>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ﾄ褊褂燾・[0]_PERSONAL" xfId="131"/>
    <cellStyle name="ﾄ褊褂燾饑PERSONAL" xfId="132"/>
    <cellStyle name="パーセント" xfId="28" builtinId="5"/>
    <cellStyle name="パーセント 2" xfId="133"/>
    <cellStyle name="パーセント 3" xfId="149"/>
    <cellStyle name="ﾎ磊隆_PERSONAL" xfId="134"/>
    <cellStyle name="マクロ入力セル" xfId="29"/>
    <cellStyle name="ﾔ竟瑙糺・[0]_PERSONAL" xfId="135"/>
    <cellStyle name="ﾔ竟瑙糺饑PERSONAL" xfId="136"/>
    <cellStyle name="丸ゴシ" xfId="137"/>
    <cellStyle name="桁蟻唇Ｆ [0.00]_H8_10月度集計" xfId="30"/>
    <cellStyle name="桁蟻唇Ｆ_H8_10月度集計" xfId="31"/>
    <cellStyle name="桁区切り" xfId="32" builtinId="6"/>
    <cellStyle name="桁区切り [0.000]" xfId="138"/>
    <cellStyle name="桁区切り 10" xfId="62"/>
    <cellStyle name="桁区切り 2" xfId="33"/>
    <cellStyle name="桁区切り 2 2" xfId="63"/>
    <cellStyle name="桁区切り 3" xfId="34"/>
    <cellStyle name="桁区切り 4" xfId="61"/>
    <cellStyle name="桁区切り 4 2" xfId="139"/>
    <cellStyle name="桁区切り 4 3" xfId="140"/>
    <cellStyle name="桁区切り 5" xfId="148"/>
    <cellStyle name="見出し1" xfId="35"/>
    <cellStyle name="見出し2" xfId="36"/>
    <cellStyle name="属性類" xfId="37"/>
    <cellStyle name="脱浦 [0.00]_134組織" xfId="38"/>
    <cellStyle name="脱浦_134組織" xfId="39"/>
    <cellStyle name="通浦 [0.00]_laroux" xfId="141"/>
    <cellStyle name="通浦_laroux" xfId="142"/>
    <cellStyle name="通貨 2" xfId="64"/>
    <cellStyle name="入力セル" xfId="40"/>
    <cellStyle name="標準" xfId="0" builtinId="0"/>
    <cellStyle name="標準 2" xfId="41"/>
    <cellStyle name="標準 2 2" xfId="143"/>
    <cellStyle name="標準 3" xfId="42"/>
    <cellStyle name="標準 4" xfId="43"/>
    <cellStyle name="標準 5" xfId="60"/>
    <cellStyle name="標準 6" xfId="65"/>
    <cellStyle name="標準 7" xfId="147"/>
    <cellStyle name="標準 8" xfId="153"/>
    <cellStyle name="標準 8 2" xfId="154"/>
    <cellStyle name="標準_(船橋市)様式集" xfId="44"/>
    <cellStyle name="標準_08 【資料8】まめ辞典110405" xfId="45"/>
    <cellStyle name="標準_5章" xfId="152"/>
    <cellStyle name="標準_Book1" xfId="46"/>
    <cellStyle name="標準_CO2排出量（要見直し）" xfId="47"/>
    <cellStyle name="標準_Sheet2" xfId="48"/>
    <cellStyle name="標準_システム数値表" xfId="151"/>
    <cellStyle name="標準_応募者提示用ごみ量（岩間加筆）" xfId="49"/>
    <cellStyle name="標準_操炉計画2" xfId="50"/>
    <cellStyle name="標準_対面的対話における確認事項" xfId="51"/>
    <cellStyle name="標準_追加様式090320" xfId="150"/>
    <cellStyle name="標準_電力収支（荏原）" xfId="52"/>
    <cellStyle name="標準_電力様式案R02" xfId="53"/>
    <cellStyle name="標準_物質収支110223R02" xfId="54"/>
    <cellStyle name="標準_様式案" xfId="55"/>
    <cellStyle name="標準_様式案 2" xfId="146"/>
    <cellStyle name="標準_様式集（Excel）黒" xfId="56"/>
    <cellStyle name="標準_様式集（Excelファイル）(148KB)(エクセル文書)" xfId="57"/>
    <cellStyle name="標準Ａ" xfId="58"/>
    <cellStyle name="未定義" xfId="59"/>
    <cellStyle name="未定義 2" xfId="144"/>
    <cellStyle name="未定義 3" xfId="145"/>
  </cellStyles>
  <dxfs count="1">
    <dxf>
      <font>
        <condense val="0"/>
        <extend val="0"/>
        <color indexed="55"/>
      </font>
      <fill>
        <patternFill>
          <bgColor indexed="5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55" Type="http://schemas.openxmlformats.org/officeDocument/2006/relationships/externalLink" Target="externalLinks/externalLink20.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54" Type="http://schemas.openxmlformats.org/officeDocument/2006/relationships/externalLink" Target="externalLinks/externalLink19.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externalLink" Target="externalLinks/externalLink18.xml"/><Relationship Id="rId58" Type="http://schemas.openxmlformats.org/officeDocument/2006/relationships/externalLink" Target="externalLinks/externalLink2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57" Type="http://schemas.openxmlformats.org/officeDocument/2006/relationships/externalLink" Target="externalLinks/externalLink22.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 Id="rId60"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externalLink" Target="externalLinks/externalLink21.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59" Type="http://schemas.openxmlformats.org/officeDocument/2006/relationships/externalLink" Target="externalLinks/externalLink2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6</xdr:row>
      <xdr:rowOff>0</xdr:rowOff>
    </xdr:from>
    <xdr:to>
      <xdr:col>21</xdr:col>
      <xdr:colOff>0</xdr:colOff>
      <xdr:row>6</xdr:row>
      <xdr:rowOff>0</xdr:rowOff>
    </xdr:to>
    <xdr:sp macro="" textlink="">
      <xdr:nvSpPr>
        <xdr:cNvPr id="2" name="Text Box 1"/>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3" name="Text Box 2"/>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96370</xdr:rowOff>
    </xdr:from>
    <xdr:to>
      <xdr:col>21</xdr:col>
      <xdr:colOff>0</xdr:colOff>
      <xdr:row>9</xdr:row>
      <xdr:rowOff>96370</xdr:rowOff>
    </xdr:to>
    <xdr:sp macro="" textlink="">
      <xdr:nvSpPr>
        <xdr:cNvPr id="4" name="Text Box 3"/>
        <xdr:cNvSpPr txBox="1">
          <a:spLocks noChangeArrowheads="1"/>
        </xdr:cNvSpPr>
      </xdr:nvSpPr>
      <xdr:spPr bwMode="auto">
        <a:xfrm>
          <a:off x="2239327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96370</xdr:rowOff>
    </xdr:from>
    <xdr:to>
      <xdr:col>21</xdr:col>
      <xdr:colOff>0</xdr:colOff>
      <xdr:row>9</xdr:row>
      <xdr:rowOff>96370</xdr:rowOff>
    </xdr:to>
    <xdr:sp macro="" textlink="">
      <xdr:nvSpPr>
        <xdr:cNvPr id="5" name="Text Box 4"/>
        <xdr:cNvSpPr txBox="1">
          <a:spLocks noChangeArrowheads="1"/>
        </xdr:cNvSpPr>
      </xdr:nvSpPr>
      <xdr:spPr bwMode="auto">
        <a:xfrm>
          <a:off x="2239327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6" name="Text Box 5"/>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7" name="Text Box 6"/>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19</xdr:row>
      <xdr:rowOff>228600</xdr:rowOff>
    </xdr:from>
    <xdr:to>
      <xdr:col>27</xdr:col>
      <xdr:colOff>0</xdr:colOff>
      <xdr:row>19</xdr:row>
      <xdr:rowOff>228600</xdr:rowOff>
    </xdr:to>
    <xdr:sp macro="" textlink="">
      <xdr:nvSpPr>
        <xdr:cNvPr id="2" name="Text Box 1"/>
        <xdr:cNvSpPr txBox="1">
          <a:spLocks noChangeArrowheads="1"/>
        </xdr:cNvSpPr>
      </xdr:nvSpPr>
      <xdr:spPr bwMode="auto">
        <a:xfrm>
          <a:off x="23241000" y="4857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19</xdr:row>
      <xdr:rowOff>228600</xdr:rowOff>
    </xdr:from>
    <xdr:to>
      <xdr:col>27</xdr:col>
      <xdr:colOff>0</xdr:colOff>
      <xdr:row>19</xdr:row>
      <xdr:rowOff>228600</xdr:rowOff>
    </xdr:to>
    <xdr:sp macro="" textlink="">
      <xdr:nvSpPr>
        <xdr:cNvPr id="3" name="Text Box 2"/>
        <xdr:cNvSpPr txBox="1">
          <a:spLocks noChangeArrowheads="1"/>
        </xdr:cNvSpPr>
      </xdr:nvSpPr>
      <xdr:spPr bwMode="auto">
        <a:xfrm>
          <a:off x="23241000" y="4857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0</xdr:rowOff>
    </xdr:from>
    <xdr:to>
      <xdr:col>5</xdr:col>
      <xdr:colOff>866775</xdr:colOff>
      <xdr:row>7</xdr:row>
      <xdr:rowOff>209550</xdr:rowOff>
    </xdr:to>
    <xdr:cxnSp macro="">
      <xdr:nvCxnSpPr>
        <xdr:cNvPr id="2" name="直線コネクタ 1"/>
        <xdr:cNvCxnSpPr/>
      </xdr:nvCxnSpPr>
      <xdr:spPr>
        <a:xfrm>
          <a:off x="523875" y="1181100"/>
          <a:ext cx="3076575" cy="381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21</xdr:col>
      <xdr:colOff>0</xdr:colOff>
      <xdr:row>23</xdr:row>
      <xdr:rowOff>0</xdr:rowOff>
    </xdr:to>
    <xdr:sp macro="" textlink="">
      <xdr:nvSpPr>
        <xdr:cNvPr id="13553" name="Line 1"/>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0</xdr:rowOff>
    </xdr:from>
    <xdr:to>
      <xdr:col>5</xdr:col>
      <xdr:colOff>0</xdr:colOff>
      <xdr:row>43</xdr:row>
      <xdr:rowOff>0</xdr:rowOff>
    </xdr:to>
    <xdr:sp macro="" textlink="">
      <xdr:nvSpPr>
        <xdr:cNvPr id="13554" name="Line 2"/>
        <xdr:cNvSpPr>
          <a:spLocks noChangeShapeType="1"/>
        </xdr:cNvSpPr>
      </xdr:nvSpPr>
      <xdr:spPr bwMode="auto">
        <a:xfrm>
          <a:off x="3943350" y="8534400"/>
          <a:ext cx="904875" cy="173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247650</xdr:rowOff>
    </xdr:from>
    <xdr:to>
      <xdr:col>5</xdr:col>
      <xdr:colOff>0</xdr:colOff>
      <xdr:row>35</xdr:row>
      <xdr:rowOff>247650</xdr:rowOff>
    </xdr:to>
    <xdr:sp macro="" textlink="">
      <xdr:nvSpPr>
        <xdr:cNvPr id="13555" name="Line 2"/>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514350</xdr:colOff>
      <xdr:row>119</xdr:row>
      <xdr:rowOff>19050</xdr:rowOff>
    </xdr:from>
    <xdr:to>
      <xdr:col>14</xdr:col>
      <xdr:colOff>314325</xdr:colOff>
      <xdr:row>132</xdr:row>
      <xdr:rowOff>19050</xdr:rowOff>
    </xdr:to>
    <xdr:grpSp>
      <xdr:nvGrpSpPr>
        <xdr:cNvPr id="2" name="グループ化 32"/>
        <xdr:cNvGrpSpPr>
          <a:grpSpLocks/>
        </xdr:cNvGrpSpPr>
      </xdr:nvGrpSpPr>
      <xdr:grpSpPr bwMode="auto">
        <a:xfrm>
          <a:off x="1993526" y="27271756"/>
          <a:ext cx="7868211" cy="2577353"/>
          <a:chOff x="2486025" y="6858000"/>
          <a:chExt cx="6696075" cy="2971800"/>
        </a:xfrm>
      </xdr:grpSpPr>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7315200"/>
            <a:ext cx="66960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コネクタ 3"/>
          <xdr:cNvCxnSpPr/>
        </xdr:nvCxnSpPr>
        <xdr:spPr>
          <a:xfrm>
            <a:off x="4117638"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4804208"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548270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616927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685584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7542410" y="6858000"/>
            <a:ext cx="0" cy="2742360"/>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3431068" y="9600360"/>
            <a:ext cx="1373140" cy="2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6,933</a:t>
            </a:r>
            <a:endParaRPr kumimoji="1" lang="ja-JP" altLang="en-US" sz="1100">
              <a:latin typeface="+mn-ea"/>
              <a:ea typeface="+mn-ea"/>
            </a:endParaRPr>
          </a:p>
        </xdr:txBody>
      </xdr:sp>
      <xdr:sp macro="" textlink="">
        <xdr:nvSpPr>
          <xdr:cNvPr id="11" name="テキスト ボックス 10"/>
          <xdr:cNvSpPr txBox="1"/>
        </xdr:nvSpPr>
        <xdr:spPr>
          <a:xfrm>
            <a:off x="4117638" y="9600360"/>
            <a:ext cx="1365062" cy="2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8,000</a:t>
            </a:r>
            <a:endParaRPr kumimoji="1" lang="ja-JP" altLang="en-US" sz="1100">
              <a:latin typeface="+mn-ea"/>
              <a:ea typeface="+mn-ea"/>
            </a:endParaRPr>
          </a:p>
        </xdr:txBody>
      </xdr:sp>
      <xdr:sp macro="" textlink="">
        <xdr:nvSpPr>
          <xdr:cNvPr id="12" name="テキスト ボックス 11"/>
          <xdr:cNvSpPr txBox="1"/>
        </xdr:nvSpPr>
        <xdr:spPr>
          <a:xfrm>
            <a:off x="4804208" y="9600360"/>
            <a:ext cx="1365062" cy="2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9,067</a:t>
            </a:r>
            <a:endParaRPr kumimoji="1" lang="ja-JP" altLang="en-US" sz="1100">
              <a:latin typeface="+mn-ea"/>
              <a:ea typeface="+mn-ea"/>
            </a:endParaRPr>
          </a:p>
        </xdr:txBody>
      </xdr:sp>
      <xdr:sp macro="" textlink="">
        <xdr:nvSpPr>
          <xdr:cNvPr id="13" name="テキスト ボックス 12"/>
          <xdr:cNvSpPr txBox="1"/>
        </xdr:nvSpPr>
        <xdr:spPr>
          <a:xfrm>
            <a:off x="5482700" y="9600360"/>
            <a:ext cx="1373140" cy="2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10,133</a:t>
            </a:r>
            <a:endParaRPr kumimoji="1" lang="ja-JP" altLang="en-US" sz="1100">
              <a:latin typeface="+mn-ea"/>
              <a:ea typeface="+mn-ea"/>
            </a:endParaRPr>
          </a:p>
        </xdr:txBody>
      </xdr:sp>
      <xdr:sp macro="" textlink="">
        <xdr:nvSpPr>
          <xdr:cNvPr id="14" name="テキスト ボックス 13"/>
          <xdr:cNvSpPr txBox="1"/>
        </xdr:nvSpPr>
        <xdr:spPr>
          <a:xfrm>
            <a:off x="6169270" y="9600360"/>
            <a:ext cx="1373140" cy="2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11,200</a:t>
            </a:r>
            <a:endParaRPr kumimoji="1" lang="ja-JP" altLang="en-US" sz="1100">
              <a:latin typeface="+mn-ea"/>
              <a:ea typeface="+mn-ea"/>
            </a:endParaRPr>
          </a:p>
        </xdr:txBody>
      </xdr:sp>
      <xdr:sp macro="" textlink="">
        <xdr:nvSpPr>
          <xdr:cNvPr id="15" name="テキスト ボックス 14"/>
          <xdr:cNvSpPr txBox="1"/>
        </xdr:nvSpPr>
        <xdr:spPr>
          <a:xfrm>
            <a:off x="6855840" y="9600360"/>
            <a:ext cx="1373140" cy="229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12,267</a:t>
            </a:r>
            <a:endParaRPr kumimoji="1" lang="ja-JP" altLang="en-US" sz="1100">
              <a:latin typeface="+mn-ea"/>
              <a:ea typeface="+mn-ea"/>
            </a:endParaRPr>
          </a:p>
        </xdr:txBody>
      </xdr:sp>
    </xdr:grpSp>
    <xdr:clientData/>
  </xdr:twoCellAnchor>
  <xdr:twoCellAnchor>
    <xdr:from>
      <xdr:col>9</xdr:col>
      <xdr:colOff>0</xdr:colOff>
      <xdr:row>132</xdr:row>
      <xdr:rowOff>0</xdr:rowOff>
    </xdr:from>
    <xdr:to>
      <xdr:col>11</xdr:col>
      <xdr:colOff>0</xdr:colOff>
      <xdr:row>133</xdr:row>
      <xdr:rowOff>0</xdr:rowOff>
    </xdr:to>
    <xdr:sp macro="" textlink="">
      <xdr:nvSpPr>
        <xdr:cNvPr id="16" name="テキスト ボックス 15"/>
        <xdr:cNvSpPr txBox="1"/>
      </xdr:nvSpPr>
      <xdr:spPr>
        <a:xfrm>
          <a:off x="5534025" y="3035617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0.27</a:t>
          </a:r>
          <a:endParaRPr kumimoji="1" lang="ja-JP" altLang="en-US" sz="1100">
            <a:latin typeface="+mn-ea"/>
            <a:ea typeface="+mn-ea"/>
          </a:endParaRPr>
        </a:p>
      </xdr:txBody>
    </xdr:sp>
    <xdr:clientData/>
  </xdr:twoCellAnchor>
  <xdr:twoCellAnchor>
    <xdr:from>
      <xdr:col>10</xdr:col>
      <xdr:colOff>0</xdr:colOff>
      <xdr:row>132</xdr:row>
      <xdr:rowOff>0</xdr:rowOff>
    </xdr:from>
    <xdr:to>
      <xdr:col>12</xdr:col>
      <xdr:colOff>0</xdr:colOff>
      <xdr:row>133</xdr:row>
      <xdr:rowOff>0</xdr:rowOff>
    </xdr:to>
    <xdr:sp macro="" textlink="">
      <xdr:nvSpPr>
        <xdr:cNvPr id="17" name="テキスト ボックス 16"/>
        <xdr:cNvSpPr txBox="1"/>
      </xdr:nvSpPr>
      <xdr:spPr>
        <a:xfrm>
          <a:off x="6343650" y="3035617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0.82</a:t>
          </a:r>
          <a:endParaRPr kumimoji="1" lang="ja-JP" altLang="en-US" sz="1100">
            <a:latin typeface="+mn-ea"/>
            <a:ea typeface="+mn-ea"/>
          </a:endParaRPr>
        </a:p>
      </xdr:txBody>
    </xdr:sp>
    <xdr:clientData/>
  </xdr:twoCellAnchor>
  <xdr:twoCellAnchor>
    <xdr:from>
      <xdr:col>11</xdr:col>
      <xdr:colOff>0</xdr:colOff>
      <xdr:row>132</xdr:row>
      <xdr:rowOff>0</xdr:rowOff>
    </xdr:from>
    <xdr:to>
      <xdr:col>13</xdr:col>
      <xdr:colOff>0</xdr:colOff>
      <xdr:row>133</xdr:row>
      <xdr:rowOff>0</xdr:rowOff>
    </xdr:to>
    <xdr:sp macro="" textlink="">
      <xdr:nvSpPr>
        <xdr:cNvPr id="18" name="テキスト ボックス 17"/>
        <xdr:cNvSpPr txBox="1"/>
      </xdr:nvSpPr>
      <xdr:spPr>
        <a:xfrm>
          <a:off x="7153275" y="30356175"/>
          <a:ext cx="1619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1.37</a:t>
          </a:r>
          <a:endParaRPr kumimoji="1" lang="ja-JP" altLang="en-US" sz="1100">
            <a:latin typeface="+mn-ea"/>
            <a:ea typeface="+mn-ea"/>
          </a:endParaRPr>
        </a:p>
      </xdr:txBody>
    </xdr:sp>
    <xdr:clientData/>
  </xdr:twoCellAnchor>
  <xdr:twoCellAnchor>
    <xdr:from>
      <xdr:col>12</xdr:col>
      <xdr:colOff>0</xdr:colOff>
      <xdr:row>132</xdr:row>
      <xdr:rowOff>0</xdr:rowOff>
    </xdr:from>
    <xdr:to>
      <xdr:col>13</xdr:col>
      <xdr:colOff>0</xdr:colOff>
      <xdr:row>133</xdr:row>
      <xdr:rowOff>0</xdr:rowOff>
    </xdr:to>
    <xdr:sp macro="" textlink="">
      <xdr:nvSpPr>
        <xdr:cNvPr id="19" name="テキスト ボックス 18"/>
        <xdr:cNvSpPr txBox="1"/>
      </xdr:nvSpPr>
      <xdr:spPr>
        <a:xfrm>
          <a:off x="7962900" y="30356175"/>
          <a:ext cx="8096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1.65</a:t>
          </a:r>
          <a:endParaRPr kumimoji="1" lang="ja-JP" altLang="en-US" sz="1100">
            <a:latin typeface="+mn-ea"/>
            <a:ea typeface="+mn-ea"/>
          </a:endParaRPr>
        </a:p>
      </xdr:txBody>
    </xdr:sp>
    <xdr:clientData/>
  </xdr:twoCellAnchor>
  <xdr:twoCellAnchor editAs="oneCell">
    <xdr:from>
      <xdr:col>4</xdr:col>
      <xdr:colOff>428625</xdr:colOff>
      <xdr:row>121</xdr:row>
      <xdr:rowOff>0</xdr:rowOff>
    </xdr:from>
    <xdr:to>
      <xdr:col>14</xdr:col>
      <xdr:colOff>142875</xdr:colOff>
      <xdr:row>127</xdr:row>
      <xdr:rowOff>57150</xdr:rowOff>
    </xdr:to>
    <xdr:sp macro="" textlink="">
      <xdr:nvSpPr>
        <xdr:cNvPr id="20" name="AutoShape 5"/>
        <xdr:cNvSpPr>
          <a:spLocks noChangeAspect="1" noChangeArrowheads="1"/>
        </xdr:cNvSpPr>
      </xdr:nvSpPr>
      <xdr:spPr bwMode="auto">
        <a:xfrm>
          <a:off x="1914525" y="28146375"/>
          <a:ext cx="78105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342900</xdr:colOff>
      <xdr:row>48</xdr:row>
      <xdr:rowOff>57150</xdr:rowOff>
    </xdr:from>
    <xdr:to>
      <xdr:col>4</xdr:col>
      <xdr:colOff>247650</xdr:colOff>
      <xdr:row>48</xdr:row>
      <xdr:rowOff>180975</xdr:rowOff>
    </xdr:to>
    <xdr:sp macro="" textlink="">
      <xdr:nvSpPr>
        <xdr:cNvPr id="21" name="Rectangle 1"/>
        <xdr:cNvSpPr>
          <a:spLocks noChangeArrowheads="1"/>
        </xdr:cNvSpPr>
      </xdr:nvSpPr>
      <xdr:spPr bwMode="auto">
        <a:xfrm>
          <a:off x="1019175" y="11125200"/>
          <a:ext cx="714375" cy="123825"/>
        </a:xfrm>
        <a:prstGeom prst="rect">
          <a:avLst/>
        </a:prstGeom>
        <a:solidFill>
          <a:srgbClr val="FFFF99"/>
        </a:solidFill>
        <a:ln w="9525">
          <a:solidFill>
            <a:srgbClr val="000000"/>
          </a:solidFill>
          <a:miter lim="800000"/>
          <a:headEnd/>
          <a:tailEnd/>
        </a:ln>
      </xdr:spPr>
    </xdr:sp>
    <xdr:clientData/>
  </xdr:twoCellAnchor>
  <xdr:twoCellAnchor>
    <xdr:from>
      <xdr:col>3</xdr:col>
      <xdr:colOff>342900</xdr:colOff>
      <xdr:row>32</xdr:row>
      <xdr:rowOff>66675</xdr:rowOff>
    </xdr:from>
    <xdr:to>
      <xdr:col>4</xdr:col>
      <xdr:colOff>247650</xdr:colOff>
      <xdr:row>32</xdr:row>
      <xdr:rowOff>190500</xdr:rowOff>
    </xdr:to>
    <xdr:sp macro="" textlink="">
      <xdr:nvSpPr>
        <xdr:cNvPr id="22" name="Rectangle 1"/>
        <xdr:cNvSpPr>
          <a:spLocks noChangeArrowheads="1"/>
        </xdr:cNvSpPr>
      </xdr:nvSpPr>
      <xdr:spPr bwMode="auto">
        <a:xfrm>
          <a:off x="1019175" y="7477125"/>
          <a:ext cx="714375" cy="123825"/>
        </a:xfrm>
        <a:prstGeom prst="rect">
          <a:avLst/>
        </a:prstGeom>
        <a:solidFill>
          <a:srgbClr val="FFFF99"/>
        </a:solidFill>
        <a:ln w="9525">
          <a:solidFill>
            <a:srgbClr val="000000"/>
          </a:solidFill>
          <a:miter lim="800000"/>
          <a:headEnd/>
          <a:tailEnd/>
        </a:ln>
      </xdr:spPr>
    </xdr:sp>
    <xdr:clientData/>
  </xdr:twoCellAnchor>
  <xdr:twoCellAnchor>
    <xdr:from>
      <xdr:col>8</xdr:col>
      <xdr:colOff>342900</xdr:colOff>
      <xdr:row>54</xdr:row>
      <xdr:rowOff>57150</xdr:rowOff>
    </xdr:from>
    <xdr:to>
      <xdr:col>9</xdr:col>
      <xdr:colOff>247650</xdr:colOff>
      <xdr:row>54</xdr:row>
      <xdr:rowOff>180975</xdr:rowOff>
    </xdr:to>
    <xdr:sp macro="" textlink="">
      <xdr:nvSpPr>
        <xdr:cNvPr id="23" name="Rectangle 1"/>
        <xdr:cNvSpPr>
          <a:spLocks noChangeArrowheads="1"/>
        </xdr:cNvSpPr>
      </xdr:nvSpPr>
      <xdr:spPr bwMode="auto">
        <a:xfrm>
          <a:off x="5067300" y="12496800"/>
          <a:ext cx="714375" cy="123825"/>
        </a:xfrm>
        <a:prstGeom prst="rect">
          <a:avLst/>
        </a:prstGeom>
        <a:solidFill>
          <a:srgbClr val="FFFF99"/>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63</xdr:row>
      <xdr:rowOff>76200</xdr:rowOff>
    </xdr:from>
    <xdr:to>
      <xdr:col>3</xdr:col>
      <xdr:colOff>342900</xdr:colOff>
      <xdr:row>63</xdr:row>
      <xdr:rowOff>219075</xdr:rowOff>
    </xdr:to>
    <xdr:sp macro="" textlink="">
      <xdr:nvSpPr>
        <xdr:cNvPr id="2" name="Rectangle 1"/>
        <xdr:cNvSpPr>
          <a:spLocks noChangeArrowheads="1"/>
        </xdr:cNvSpPr>
      </xdr:nvSpPr>
      <xdr:spPr bwMode="auto">
        <a:xfrm>
          <a:off x="657225" y="14697075"/>
          <a:ext cx="819150" cy="142875"/>
        </a:xfrm>
        <a:prstGeom prst="rect">
          <a:avLst/>
        </a:prstGeom>
        <a:solidFill>
          <a:srgbClr val="FFFF99"/>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6</xdr:row>
      <xdr:rowOff>0</xdr:rowOff>
    </xdr:from>
    <xdr:to>
      <xdr:col>21</xdr:col>
      <xdr:colOff>0</xdr:colOff>
      <xdr:row>6</xdr:row>
      <xdr:rowOff>0</xdr:rowOff>
    </xdr:to>
    <xdr:sp macro="" textlink="">
      <xdr:nvSpPr>
        <xdr:cNvPr id="2" name="Text Box 1"/>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3" name="Text Box 2"/>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12</xdr:row>
      <xdr:rowOff>96370</xdr:rowOff>
    </xdr:from>
    <xdr:to>
      <xdr:col>21</xdr:col>
      <xdr:colOff>0</xdr:colOff>
      <xdr:row>12</xdr:row>
      <xdr:rowOff>96370</xdr:rowOff>
    </xdr:to>
    <xdr:sp macro="" textlink="">
      <xdr:nvSpPr>
        <xdr:cNvPr id="4" name="Text Box 3"/>
        <xdr:cNvSpPr txBox="1">
          <a:spLocks noChangeArrowheads="1"/>
        </xdr:cNvSpPr>
      </xdr:nvSpPr>
      <xdr:spPr bwMode="auto">
        <a:xfrm>
          <a:off x="22393275"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12</xdr:row>
      <xdr:rowOff>96370</xdr:rowOff>
    </xdr:from>
    <xdr:to>
      <xdr:col>21</xdr:col>
      <xdr:colOff>0</xdr:colOff>
      <xdr:row>12</xdr:row>
      <xdr:rowOff>96370</xdr:rowOff>
    </xdr:to>
    <xdr:sp macro="" textlink="">
      <xdr:nvSpPr>
        <xdr:cNvPr id="5" name="Text Box 4"/>
        <xdr:cNvSpPr txBox="1">
          <a:spLocks noChangeArrowheads="1"/>
        </xdr:cNvSpPr>
      </xdr:nvSpPr>
      <xdr:spPr bwMode="auto">
        <a:xfrm>
          <a:off x="22393275"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6" name="Text Box 5"/>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7" name="Text Box 6"/>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2241</xdr:rowOff>
    </xdr:from>
    <xdr:to>
      <xdr:col>21</xdr:col>
      <xdr:colOff>0</xdr:colOff>
      <xdr:row>9</xdr:row>
      <xdr:rowOff>2241</xdr:rowOff>
    </xdr:to>
    <xdr:sp macro="" textlink="">
      <xdr:nvSpPr>
        <xdr:cNvPr id="8" name="Text Box 9"/>
        <xdr:cNvSpPr txBox="1">
          <a:spLocks noChangeArrowheads="1"/>
        </xdr:cNvSpPr>
      </xdr:nvSpPr>
      <xdr:spPr bwMode="auto">
        <a:xfrm>
          <a:off x="22393275"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2241</xdr:rowOff>
    </xdr:from>
    <xdr:to>
      <xdr:col>21</xdr:col>
      <xdr:colOff>0</xdr:colOff>
      <xdr:row>9</xdr:row>
      <xdr:rowOff>2241</xdr:rowOff>
    </xdr:to>
    <xdr:sp macro="" textlink="">
      <xdr:nvSpPr>
        <xdr:cNvPr id="9" name="Text Box 10"/>
        <xdr:cNvSpPr txBox="1">
          <a:spLocks noChangeArrowheads="1"/>
        </xdr:cNvSpPr>
      </xdr:nvSpPr>
      <xdr:spPr bwMode="auto">
        <a:xfrm>
          <a:off x="22393275"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2241</xdr:rowOff>
    </xdr:from>
    <xdr:to>
      <xdr:col>21</xdr:col>
      <xdr:colOff>0</xdr:colOff>
      <xdr:row>9</xdr:row>
      <xdr:rowOff>2241</xdr:rowOff>
    </xdr:to>
    <xdr:sp macro="" textlink="">
      <xdr:nvSpPr>
        <xdr:cNvPr id="10" name="Text Box 11"/>
        <xdr:cNvSpPr txBox="1">
          <a:spLocks noChangeArrowheads="1"/>
        </xdr:cNvSpPr>
      </xdr:nvSpPr>
      <xdr:spPr bwMode="auto">
        <a:xfrm>
          <a:off x="22393275"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2241</xdr:rowOff>
    </xdr:from>
    <xdr:to>
      <xdr:col>21</xdr:col>
      <xdr:colOff>0</xdr:colOff>
      <xdr:row>9</xdr:row>
      <xdr:rowOff>2241</xdr:rowOff>
    </xdr:to>
    <xdr:sp macro="" textlink="">
      <xdr:nvSpPr>
        <xdr:cNvPr id="11" name="Text Box 12"/>
        <xdr:cNvSpPr txBox="1">
          <a:spLocks noChangeArrowheads="1"/>
        </xdr:cNvSpPr>
      </xdr:nvSpPr>
      <xdr:spPr bwMode="auto">
        <a:xfrm>
          <a:off x="22393275"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6</xdr:row>
      <xdr:rowOff>0</xdr:rowOff>
    </xdr:from>
    <xdr:to>
      <xdr:col>22</xdr:col>
      <xdr:colOff>0</xdr:colOff>
      <xdr:row>6</xdr:row>
      <xdr:rowOff>0</xdr:rowOff>
    </xdr:to>
    <xdr:sp macro="" textlink="">
      <xdr:nvSpPr>
        <xdr:cNvPr id="2" name="Text Box 1"/>
        <xdr:cNvSpPr txBox="1">
          <a:spLocks noChangeArrowheads="1"/>
        </xdr:cNvSpPr>
      </xdr:nvSpPr>
      <xdr:spPr bwMode="auto">
        <a:xfrm>
          <a:off x="284511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22</xdr:col>
      <xdr:colOff>0</xdr:colOff>
      <xdr:row>6</xdr:row>
      <xdr:rowOff>0</xdr:rowOff>
    </xdr:from>
    <xdr:to>
      <xdr:col>22</xdr:col>
      <xdr:colOff>0</xdr:colOff>
      <xdr:row>6</xdr:row>
      <xdr:rowOff>0</xdr:rowOff>
    </xdr:to>
    <xdr:sp macro="" textlink="">
      <xdr:nvSpPr>
        <xdr:cNvPr id="3" name="Text Box 2"/>
        <xdr:cNvSpPr txBox="1">
          <a:spLocks noChangeArrowheads="1"/>
        </xdr:cNvSpPr>
      </xdr:nvSpPr>
      <xdr:spPr bwMode="auto">
        <a:xfrm>
          <a:off x="284511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4" name="Text Box 3"/>
        <xdr:cNvSpPr txBox="1">
          <a:spLocks noChangeArrowheads="1"/>
        </xdr:cNvSpPr>
      </xdr:nvSpPr>
      <xdr:spPr bwMode="auto">
        <a:xfrm>
          <a:off x="28451175" y="8486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22</xdr:col>
      <xdr:colOff>0</xdr:colOff>
      <xdr:row>36</xdr:row>
      <xdr:rowOff>0</xdr:rowOff>
    </xdr:from>
    <xdr:to>
      <xdr:col>22</xdr:col>
      <xdr:colOff>0</xdr:colOff>
      <xdr:row>36</xdr:row>
      <xdr:rowOff>0</xdr:rowOff>
    </xdr:to>
    <xdr:sp macro="" textlink="">
      <xdr:nvSpPr>
        <xdr:cNvPr id="5" name="Text Box 4"/>
        <xdr:cNvSpPr txBox="1">
          <a:spLocks noChangeArrowheads="1"/>
        </xdr:cNvSpPr>
      </xdr:nvSpPr>
      <xdr:spPr bwMode="auto">
        <a:xfrm>
          <a:off x="28451175" y="8486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22</xdr:col>
      <xdr:colOff>0</xdr:colOff>
      <xdr:row>35</xdr:row>
      <xdr:rowOff>0</xdr:rowOff>
    </xdr:from>
    <xdr:to>
      <xdr:col>22</xdr:col>
      <xdr:colOff>0</xdr:colOff>
      <xdr:row>35</xdr:row>
      <xdr:rowOff>0</xdr:rowOff>
    </xdr:to>
    <xdr:sp macro="" textlink="">
      <xdr:nvSpPr>
        <xdr:cNvPr id="6" name="Text Box 5"/>
        <xdr:cNvSpPr txBox="1">
          <a:spLocks noChangeArrowheads="1"/>
        </xdr:cNvSpPr>
      </xdr:nvSpPr>
      <xdr:spPr bwMode="auto">
        <a:xfrm>
          <a:off x="28451175" y="8382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22</xdr:col>
      <xdr:colOff>0</xdr:colOff>
      <xdr:row>35</xdr:row>
      <xdr:rowOff>0</xdr:rowOff>
    </xdr:from>
    <xdr:to>
      <xdr:col>22</xdr:col>
      <xdr:colOff>0</xdr:colOff>
      <xdr:row>35</xdr:row>
      <xdr:rowOff>0</xdr:rowOff>
    </xdr:to>
    <xdr:sp macro="" textlink="">
      <xdr:nvSpPr>
        <xdr:cNvPr id="7" name="Text Box 6"/>
        <xdr:cNvSpPr txBox="1">
          <a:spLocks noChangeArrowheads="1"/>
        </xdr:cNvSpPr>
      </xdr:nvSpPr>
      <xdr:spPr bwMode="auto">
        <a:xfrm>
          <a:off x="28451175" y="83820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6</xdr:row>
      <xdr:rowOff>0</xdr:rowOff>
    </xdr:from>
    <xdr:to>
      <xdr:col>21</xdr:col>
      <xdr:colOff>0</xdr:colOff>
      <xdr:row>6</xdr:row>
      <xdr:rowOff>0</xdr:rowOff>
    </xdr:to>
    <xdr:sp macro="" textlink="">
      <xdr:nvSpPr>
        <xdr:cNvPr id="2" name="Text Box 1"/>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3" name="Text Box 2"/>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96370</xdr:rowOff>
    </xdr:from>
    <xdr:to>
      <xdr:col>21</xdr:col>
      <xdr:colOff>0</xdr:colOff>
      <xdr:row>9</xdr:row>
      <xdr:rowOff>96370</xdr:rowOff>
    </xdr:to>
    <xdr:sp macro="" textlink="">
      <xdr:nvSpPr>
        <xdr:cNvPr id="4" name="Text Box 3"/>
        <xdr:cNvSpPr txBox="1">
          <a:spLocks noChangeArrowheads="1"/>
        </xdr:cNvSpPr>
      </xdr:nvSpPr>
      <xdr:spPr bwMode="auto">
        <a:xfrm>
          <a:off x="2239327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96370</xdr:rowOff>
    </xdr:from>
    <xdr:to>
      <xdr:col>21</xdr:col>
      <xdr:colOff>0</xdr:colOff>
      <xdr:row>9</xdr:row>
      <xdr:rowOff>96370</xdr:rowOff>
    </xdr:to>
    <xdr:sp macro="" textlink="">
      <xdr:nvSpPr>
        <xdr:cNvPr id="5" name="Text Box 4"/>
        <xdr:cNvSpPr txBox="1">
          <a:spLocks noChangeArrowheads="1"/>
        </xdr:cNvSpPr>
      </xdr:nvSpPr>
      <xdr:spPr bwMode="auto">
        <a:xfrm>
          <a:off x="2239327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6" name="Text Box 5"/>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7" name="Text Box 6"/>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lan0f8\share\My%20Documents\&#35211;&#31309;&#26696;&#20214;\&#19968;&#24259;\&#20304;&#37326;&#24066;\H16\&#35211;&#31309;&#26696;&#20214;\&#19968;&#24259;\&#35914;&#30000;&#24066;\&#23455;&#26045;\&#24037;&#20107;&#20104;&#31639;&#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27231;&#26800;&#35211;&#31309;\&#28988;&#21364;\&#35914;&#30000;&#24037;&#20107;&#20104;&#31639;&#2636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7231;&#26800;&#35211;&#31309;/&#28988;&#21364;/&#35914;&#30000;&#24037;&#20107;&#20104;&#31639;&#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工事条件通知書"/>
      <sheetName val="工程表"/>
      <sheetName val="原価総括表"/>
      <sheetName val="工事予算総括表"/>
      <sheetName val="機械明細書"/>
      <sheetName val="HZ諸経費"/>
      <sheetName val="MM"/>
      <sheetName val="性能試験"/>
      <sheetName val="排ｶﾞｽ循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6"/>
  <sheetViews>
    <sheetView tabSelected="1" topLeftCell="A7" zoomScale="85" zoomScaleNormal="85" workbookViewId="0">
      <selection activeCell="B23" sqref="B23"/>
    </sheetView>
  </sheetViews>
  <sheetFormatPr defaultColWidth="8.875" defaultRowHeight="13.5"/>
  <cols>
    <col min="1" max="1" width="9.875" style="116" customWidth="1"/>
    <col min="2" max="8" width="11.375" style="116" customWidth="1"/>
    <col min="9" max="9" width="9.875" style="116" customWidth="1"/>
    <col min="10" max="16384" width="8.875" style="116"/>
  </cols>
  <sheetData>
    <row r="7" spans="1:9" ht="15" customHeight="1">
      <c r="A7" s="115"/>
      <c r="B7" s="115"/>
      <c r="C7" s="115"/>
      <c r="D7" s="115"/>
      <c r="E7" s="115"/>
      <c r="F7" s="115"/>
      <c r="G7" s="115"/>
      <c r="H7" s="115"/>
      <c r="I7" s="115"/>
    </row>
    <row r="8" spans="1:9" ht="15" customHeight="1">
      <c r="A8" s="117"/>
      <c r="B8" s="117"/>
      <c r="C8" s="117"/>
      <c r="D8" s="117"/>
      <c r="E8" s="117"/>
      <c r="F8" s="117"/>
      <c r="G8" s="117"/>
      <c r="H8" s="117"/>
      <c r="I8" s="117"/>
    </row>
    <row r="9" spans="1:9" ht="96" customHeight="1">
      <c r="B9" s="1384" t="s">
        <v>255</v>
      </c>
      <c r="C9" s="1385"/>
      <c r="D9" s="1385"/>
      <c r="E9" s="1385"/>
      <c r="F9" s="1385"/>
      <c r="G9" s="1385"/>
      <c r="H9" s="1385"/>
      <c r="I9" s="117"/>
    </row>
    <row r="10" spans="1:9" ht="35.25" customHeight="1">
      <c r="B10" s="1385" t="s">
        <v>256</v>
      </c>
      <c r="C10" s="1385"/>
      <c r="D10" s="1385"/>
      <c r="E10" s="1385"/>
      <c r="F10" s="1385"/>
      <c r="G10" s="1385"/>
      <c r="H10" s="1385"/>
      <c r="I10" s="117"/>
    </row>
    <row r="11" spans="1:9" ht="24.75" customHeight="1">
      <c r="B11" s="1386" t="s">
        <v>3</v>
      </c>
      <c r="C11" s="1386"/>
      <c r="D11" s="1386"/>
      <c r="E11" s="1386"/>
      <c r="F11" s="1386"/>
      <c r="G11" s="1386"/>
      <c r="H11" s="1386"/>
      <c r="I11" s="117"/>
    </row>
    <row r="12" spans="1:9">
      <c r="A12" s="115"/>
      <c r="B12" s="115"/>
      <c r="C12" s="115"/>
      <c r="D12" s="115"/>
      <c r="E12" s="115"/>
      <c r="F12" s="115"/>
      <c r="G12" s="115"/>
      <c r="H12" s="115"/>
      <c r="I12" s="115"/>
    </row>
    <row r="13" spans="1:9" ht="18.75">
      <c r="A13" s="117"/>
      <c r="B13" s="117"/>
      <c r="C13" s="117"/>
      <c r="D13" s="117"/>
      <c r="E13" s="117"/>
      <c r="F13" s="117"/>
      <c r="G13" s="117"/>
      <c r="H13" s="117"/>
      <c r="I13" s="117"/>
    </row>
    <row r="14" spans="1:9" ht="29.25" customHeight="1">
      <c r="B14" s="1385"/>
      <c r="C14" s="1385"/>
      <c r="D14" s="1385"/>
      <c r="E14" s="1385"/>
      <c r="F14" s="1385"/>
      <c r="G14" s="1385"/>
      <c r="H14" s="1385"/>
      <c r="I14" s="117"/>
    </row>
    <row r="16" spans="1:9" ht="51" customHeight="1">
      <c r="A16" s="115"/>
      <c r="B16" s="115"/>
      <c r="C16" s="115"/>
      <c r="D16" s="115"/>
      <c r="E16" s="115"/>
      <c r="F16" s="115"/>
      <c r="G16" s="115"/>
      <c r="H16" s="115"/>
      <c r="I16" s="115"/>
    </row>
    <row r="17" spans="1:9" ht="57" customHeight="1">
      <c r="A17" s="115"/>
      <c r="B17" s="115"/>
      <c r="C17" s="115"/>
      <c r="D17" s="115"/>
      <c r="E17" s="115"/>
      <c r="F17" s="115"/>
      <c r="G17" s="115"/>
      <c r="H17" s="115"/>
      <c r="I17" s="115"/>
    </row>
    <row r="18" spans="1:9" ht="117" customHeight="1">
      <c r="A18" s="115"/>
      <c r="B18" s="115"/>
      <c r="C18" s="115"/>
      <c r="D18" s="115"/>
      <c r="E18" s="115"/>
      <c r="F18" s="115"/>
      <c r="G18" s="115"/>
      <c r="H18" s="115"/>
      <c r="I18" s="115"/>
    </row>
    <row r="19" spans="1:9" ht="15" customHeight="1">
      <c r="A19" s="115"/>
      <c r="B19" s="1387"/>
      <c r="C19" s="1387"/>
      <c r="D19" s="1387"/>
      <c r="E19" s="1387"/>
      <c r="F19" s="1387"/>
      <c r="G19" s="1387"/>
      <c r="H19" s="1387"/>
      <c r="I19" s="115"/>
    </row>
    <row r="22" spans="1:9" ht="36" customHeight="1">
      <c r="B22" s="1387" t="s">
        <v>1282</v>
      </c>
      <c r="C22" s="1387"/>
      <c r="D22" s="1387"/>
      <c r="E22" s="1387"/>
      <c r="F22" s="1387"/>
      <c r="G22" s="1387"/>
      <c r="H22" s="1387"/>
      <c r="I22" s="118"/>
    </row>
    <row r="23" spans="1:9" ht="36" customHeight="1">
      <c r="B23" s="640"/>
      <c r="C23" s="640"/>
      <c r="D23" s="640"/>
      <c r="E23" s="640"/>
      <c r="F23" s="640"/>
      <c r="G23" s="640"/>
      <c r="H23" s="640"/>
      <c r="I23" s="640"/>
    </row>
    <row r="24" spans="1:9" ht="24">
      <c r="B24" s="1383" t="s">
        <v>257</v>
      </c>
      <c r="C24" s="1383"/>
      <c r="D24" s="1383"/>
      <c r="E24" s="1383"/>
      <c r="F24" s="1383"/>
      <c r="G24" s="1383"/>
      <c r="H24" s="1383"/>
      <c r="I24" s="119"/>
    </row>
    <row r="25" spans="1:9">
      <c r="A25" s="120"/>
      <c r="B25" s="120"/>
      <c r="C25" s="120"/>
      <c r="D25" s="120"/>
      <c r="E25" s="120"/>
      <c r="F25" s="120"/>
      <c r="G25" s="120"/>
      <c r="H25" s="120"/>
      <c r="I25" s="120"/>
    </row>
    <row r="26" spans="1:9">
      <c r="A26" s="120"/>
      <c r="B26" s="120"/>
      <c r="C26" s="120"/>
      <c r="D26" s="120"/>
      <c r="E26" s="120"/>
      <c r="F26" s="120"/>
      <c r="G26" s="120"/>
      <c r="H26" s="120"/>
      <c r="I26" s="120"/>
    </row>
  </sheetData>
  <mergeCells count="7">
    <mergeCell ref="B24:H24"/>
    <mergeCell ref="B9:H9"/>
    <mergeCell ref="B10:H10"/>
    <mergeCell ref="B11:H11"/>
    <mergeCell ref="B14:H14"/>
    <mergeCell ref="B19:H19"/>
    <mergeCell ref="B22:H22"/>
  </mergeCells>
  <phoneticPr fontId="12"/>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view="pageBreakPreview" zoomScaleNormal="100" zoomScaleSheetLayoutView="100" workbookViewId="0">
      <selection activeCell="C5" sqref="C5"/>
    </sheetView>
  </sheetViews>
  <sheetFormatPr defaultColWidth="5.625" defaultRowHeight="18" customHeight="1"/>
  <cols>
    <col min="1" max="1" width="5.625" style="332"/>
    <col min="2" max="2" width="11.625" style="332" customWidth="1"/>
    <col min="3" max="3" width="20.625" style="332" customWidth="1"/>
    <col min="4" max="4" width="14.625" style="332" customWidth="1"/>
    <col min="5" max="5" width="16.125" style="332" bestFit="1" customWidth="1"/>
    <col min="6" max="6" width="14.625" style="332" customWidth="1"/>
    <col min="7" max="16384" width="5.625" style="332"/>
  </cols>
  <sheetData>
    <row r="1" spans="2:6" ht="18" customHeight="1">
      <c r="B1" s="803" t="s">
        <v>1128</v>
      </c>
      <c r="C1" s="803"/>
      <c r="D1" s="803"/>
      <c r="E1" s="803"/>
      <c r="F1" s="804"/>
    </row>
    <row r="2" spans="2:6" ht="18" customHeight="1">
      <c r="B2" s="803"/>
      <c r="C2" s="803"/>
      <c r="D2" s="803"/>
      <c r="E2" s="803"/>
      <c r="F2" s="804"/>
    </row>
    <row r="3" spans="2:6" ht="18" customHeight="1">
      <c r="B3" s="1558" t="s">
        <v>557</v>
      </c>
      <c r="C3" s="1558"/>
      <c r="D3" s="1558"/>
      <c r="E3" s="1558"/>
      <c r="F3" s="1558"/>
    </row>
    <row r="5" spans="2:6" ht="18" customHeight="1">
      <c r="B5" s="909" t="s">
        <v>565</v>
      </c>
    </row>
    <row r="6" spans="2:6" s="333" customFormat="1" ht="30" customHeight="1">
      <c r="B6" s="1044" t="s">
        <v>558</v>
      </c>
      <c r="C6" s="1045" t="s">
        <v>559</v>
      </c>
      <c r="D6" s="1045" t="s">
        <v>560</v>
      </c>
      <c r="E6" s="1045" t="s">
        <v>568</v>
      </c>
      <c r="F6" s="1045" t="s">
        <v>561</v>
      </c>
    </row>
    <row r="7" spans="2:6" ht="18" customHeight="1">
      <c r="B7" s="334" t="s">
        <v>562</v>
      </c>
      <c r="C7" s="335"/>
      <c r="D7" s="335"/>
      <c r="E7" s="335"/>
      <c r="F7" s="335"/>
    </row>
    <row r="8" spans="2:6" ht="18" customHeight="1">
      <c r="B8" s="337"/>
      <c r="C8" s="338"/>
      <c r="D8" s="338"/>
      <c r="E8" s="338"/>
      <c r="F8" s="338"/>
    </row>
    <row r="9" spans="2:6" ht="18" customHeight="1">
      <c r="B9" s="337"/>
      <c r="C9" s="338"/>
      <c r="D9" s="338"/>
      <c r="E9" s="338"/>
      <c r="F9" s="338"/>
    </row>
    <row r="10" spans="2:6" ht="18" customHeight="1">
      <c r="B10" s="337"/>
      <c r="C10" s="338"/>
      <c r="D10" s="338"/>
      <c r="E10" s="338"/>
      <c r="F10" s="338"/>
    </row>
    <row r="11" spans="2:6" ht="18" customHeight="1">
      <c r="B11" s="340"/>
      <c r="C11" s="341" t="s">
        <v>123</v>
      </c>
      <c r="D11" s="342"/>
      <c r="E11" s="805"/>
      <c r="F11" s="341"/>
    </row>
    <row r="12" spans="2:6" ht="18" customHeight="1">
      <c r="B12" s="334" t="s">
        <v>563</v>
      </c>
      <c r="C12" s="335"/>
      <c r="D12" s="335"/>
      <c r="E12" s="335"/>
      <c r="F12" s="335"/>
    </row>
    <row r="13" spans="2:6" ht="18" customHeight="1">
      <c r="B13" s="337"/>
      <c r="C13" s="338"/>
      <c r="D13" s="338"/>
      <c r="E13" s="338"/>
      <c r="F13" s="338"/>
    </row>
    <row r="14" spans="2:6" ht="18" customHeight="1">
      <c r="B14" s="337"/>
      <c r="C14" s="338"/>
      <c r="D14" s="338"/>
      <c r="E14" s="338"/>
      <c r="F14" s="338"/>
    </row>
    <row r="15" spans="2:6" ht="18" customHeight="1">
      <c r="B15" s="337"/>
      <c r="C15" s="338"/>
      <c r="D15" s="338"/>
      <c r="E15" s="338"/>
      <c r="F15" s="338"/>
    </row>
    <row r="16" spans="2:6" ht="18" customHeight="1">
      <c r="B16" s="340"/>
      <c r="C16" s="341" t="s">
        <v>123</v>
      </c>
      <c r="D16" s="342"/>
      <c r="E16" s="805"/>
      <c r="F16" s="341"/>
    </row>
    <row r="17" spans="2:6" ht="18" customHeight="1">
      <c r="B17" s="699" t="s">
        <v>124</v>
      </c>
      <c r="C17" s="336"/>
      <c r="D17" s="335"/>
      <c r="E17" s="335"/>
      <c r="F17" s="335"/>
    </row>
    <row r="18" spans="2:6" ht="18" customHeight="1">
      <c r="B18" s="700"/>
      <c r="C18" s="339"/>
      <c r="D18" s="338"/>
      <c r="E18" s="338"/>
      <c r="F18" s="338"/>
    </row>
    <row r="19" spans="2:6" ht="18" customHeight="1">
      <c r="B19" s="337"/>
      <c r="C19" s="338"/>
      <c r="D19" s="338"/>
      <c r="E19" s="338"/>
      <c r="F19" s="338"/>
    </row>
    <row r="20" spans="2:6" ht="18" customHeight="1">
      <c r="B20" s="337"/>
      <c r="C20" s="344"/>
      <c r="D20" s="344"/>
      <c r="E20" s="344"/>
      <c r="F20" s="344"/>
    </row>
    <row r="21" spans="2:6" ht="18" customHeight="1">
      <c r="B21" s="340"/>
      <c r="C21" s="341" t="s">
        <v>123</v>
      </c>
      <c r="D21" s="342"/>
      <c r="E21" s="805"/>
      <c r="F21" s="341"/>
    </row>
    <row r="22" spans="2:6" ht="18" customHeight="1">
      <c r="B22" s="345" t="s">
        <v>125</v>
      </c>
      <c r="C22" s="343"/>
      <c r="D22" s="341"/>
      <c r="E22" s="805"/>
      <c r="F22" s="341"/>
    </row>
    <row r="24" spans="2:6" ht="18" customHeight="1">
      <c r="B24" s="909" t="s">
        <v>566</v>
      </c>
    </row>
    <row r="25" spans="2:6" ht="30" customHeight="1">
      <c r="B25" s="1044" t="s">
        <v>558</v>
      </c>
      <c r="C25" s="1045" t="s">
        <v>559</v>
      </c>
      <c r="D25" s="1045" t="s">
        <v>560</v>
      </c>
      <c r="E25" s="1045" t="s">
        <v>568</v>
      </c>
      <c r="F25" s="1045" t="s">
        <v>561</v>
      </c>
    </row>
    <row r="26" spans="2:6" ht="18" customHeight="1">
      <c r="B26" s="334" t="s">
        <v>562</v>
      </c>
      <c r="C26" s="335"/>
      <c r="D26" s="335"/>
      <c r="E26" s="335"/>
      <c r="F26" s="335"/>
    </row>
    <row r="27" spans="2:6" ht="18" customHeight="1">
      <c r="B27" s="337"/>
      <c r="C27" s="338"/>
      <c r="D27" s="338"/>
      <c r="E27" s="338"/>
      <c r="F27" s="338"/>
    </row>
    <row r="28" spans="2:6" ht="18" customHeight="1">
      <c r="B28" s="337"/>
      <c r="C28" s="338"/>
      <c r="D28" s="338"/>
      <c r="E28" s="338"/>
      <c r="F28" s="338"/>
    </row>
    <row r="29" spans="2:6" ht="18" customHeight="1">
      <c r="B29" s="337"/>
      <c r="C29" s="338"/>
      <c r="D29" s="338"/>
      <c r="E29" s="338"/>
      <c r="F29" s="338"/>
    </row>
    <row r="30" spans="2:6" ht="18" customHeight="1">
      <c r="B30" s="340"/>
      <c r="C30" s="341" t="s">
        <v>123</v>
      </c>
      <c r="D30" s="342"/>
      <c r="E30" s="805"/>
      <c r="F30" s="341"/>
    </row>
    <row r="31" spans="2:6" ht="18" customHeight="1">
      <c r="B31" s="334" t="s">
        <v>563</v>
      </c>
      <c r="C31" s="335"/>
      <c r="D31" s="335"/>
      <c r="E31" s="335"/>
      <c r="F31" s="335"/>
    </row>
    <row r="32" spans="2:6" ht="18" customHeight="1">
      <c r="B32" s="337"/>
      <c r="C32" s="338"/>
      <c r="D32" s="338"/>
      <c r="E32" s="338"/>
      <c r="F32" s="338"/>
    </row>
    <row r="33" spans="2:6" ht="18" customHeight="1">
      <c r="B33" s="337"/>
      <c r="C33" s="338"/>
      <c r="D33" s="338"/>
      <c r="E33" s="338"/>
      <c r="F33" s="338"/>
    </row>
    <row r="34" spans="2:6" ht="18" customHeight="1">
      <c r="B34" s="337"/>
      <c r="C34" s="338"/>
      <c r="D34" s="338"/>
      <c r="E34" s="338"/>
      <c r="F34" s="338"/>
    </row>
    <row r="35" spans="2:6" ht="18" customHeight="1">
      <c r="B35" s="340"/>
      <c r="C35" s="341" t="s">
        <v>123</v>
      </c>
      <c r="D35" s="342"/>
      <c r="E35" s="805"/>
      <c r="F35" s="341"/>
    </row>
    <row r="36" spans="2:6" ht="18" customHeight="1">
      <c r="B36" s="699" t="s">
        <v>124</v>
      </c>
      <c r="C36" s="336"/>
      <c r="D36" s="335"/>
      <c r="E36" s="335"/>
      <c r="F36" s="335"/>
    </row>
    <row r="37" spans="2:6" ht="18" customHeight="1">
      <c r="B37" s="337"/>
      <c r="C37" s="338"/>
      <c r="D37" s="338"/>
      <c r="E37" s="338"/>
      <c r="F37" s="338"/>
    </row>
    <row r="38" spans="2:6" ht="18" customHeight="1">
      <c r="B38" s="337"/>
      <c r="C38" s="338"/>
      <c r="D38" s="338"/>
      <c r="E38" s="338"/>
      <c r="F38" s="338"/>
    </row>
    <row r="39" spans="2:6" ht="18" customHeight="1">
      <c r="B39" s="337"/>
      <c r="C39" s="344"/>
      <c r="D39" s="344"/>
      <c r="E39" s="344"/>
      <c r="F39" s="344"/>
    </row>
    <row r="40" spans="2:6" ht="18" customHeight="1">
      <c r="B40" s="340"/>
      <c r="C40" s="341" t="s">
        <v>123</v>
      </c>
      <c r="D40" s="342"/>
      <c r="E40" s="805"/>
      <c r="F40" s="341"/>
    </row>
    <row r="41" spans="2:6" ht="18" customHeight="1">
      <c r="B41" s="345" t="s">
        <v>125</v>
      </c>
      <c r="C41" s="343"/>
      <c r="D41" s="341"/>
      <c r="E41" s="805"/>
      <c r="F41" s="341"/>
    </row>
    <row r="43" spans="2:6" ht="18" customHeight="1">
      <c r="B43" s="909" t="s">
        <v>567</v>
      </c>
    </row>
    <row r="44" spans="2:6" ht="30" customHeight="1">
      <c r="B44" s="1044" t="s">
        <v>558</v>
      </c>
      <c r="C44" s="1045" t="s">
        <v>559</v>
      </c>
      <c r="D44" s="1045" t="s">
        <v>560</v>
      </c>
      <c r="E44" s="1045" t="s">
        <v>568</v>
      </c>
      <c r="F44" s="1045" t="s">
        <v>561</v>
      </c>
    </row>
    <row r="45" spans="2:6" ht="18" customHeight="1">
      <c r="B45" s="334" t="s">
        <v>562</v>
      </c>
      <c r="C45" s="335"/>
      <c r="D45" s="335"/>
      <c r="E45" s="335"/>
      <c r="F45" s="335"/>
    </row>
    <row r="46" spans="2:6" ht="18" customHeight="1">
      <c r="B46" s="337"/>
      <c r="C46" s="338"/>
      <c r="D46" s="338"/>
      <c r="E46" s="338"/>
      <c r="F46" s="338"/>
    </row>
    <row r="47" spans="2:6" ht="18" customHeight="1">
      <c r="B47" s="337"/>
      <c r="C47" s="338"/>
      <c r="D47" s="338"/>
      <c r="E47" s="338"/>
      <c r="F47" s="338"/>
    </row>
    <row r="48" spans="2:6" ht="18" customHeight="1">
      <c r="B48" s="337"/>
      <c r="C48" s="338"/>
      <c r="D48" s="338"/>
      <c r="E48" s="338"/>
      <c r="F48" s="338"/>
    </row>
    <row r="49" spans="1:16384" ht="18" customHeight="1">
      <c r="B49" s="340"/>
      <c r="C49" s="341" t="s">
        <v>123</v>
      </c>
      <c r="D49" s="342"/>
      <c r="E49" s="805"/>
      <c r="F49" s="341"/>
    </row>
    <row r="50" spans="1:16384" ht="18" customHeight="1">
      <c r="B50" s="334" t="s">
        <v>563</v>
      </c>
      <c r="C50" s="335"/>
      <c r="D50" s="335"/>
      <c r="E50" s="335"/>
      <c r="F50" s="335"/>
    </row>
    <row r="51" spans="1:16384" ht="18" customHeight="1">
      <c r="B51" s="337"/>
      <c r="C51" s="338"/>
      <c r="D51" s="338"/>
      <c r="E51" s="338"/>
      <c r="F51" s="338"/>
    </row>
    <row r="52" spans="1:16384" ht="18" customHeight="1">
      <c r="B52" s="337"/>
      <c r="C52" s="338"/>
      <c r="D52" s="338"/>
      <c r="E52" s="338"/>
      <c r="F52" s="338"/>
    </row>
    <row r="53" spans="1:16384" ht="18" customHeight="1">
      <c r="B53" s="337"/>
      <c r="C53" s="338"/>
      <c r="D53" s="338"/>
      <c r="E53" s="338"/>
      <c r="F53" s="338"/>
    </row>
    <row r="54" spans="1:16384" ht="18" customHeight="1">
      <c r="B54" s="340"/>
      <c r="C54" s="341" t="s">
        <v>123</v>
      </c>
      <c r="D54" s="342"/>
      <c r="E54" s="805"/>
      <c r="F54" s="341"/>
    </row>
    <row r="55" spans="1:16384" ht="18" customHeight="1">
      <c r="B55" s="699" t="s">
        <v>124</v>
      </c>
      <c r="C55" s="336"/>
      <c r="D55" s="335"/>
      <c r="E55" s="335"/>
      <c r="F55" s="335"/>
    </row>
    <row r="56" spans="1:16384" ht="18" customHeight="1">
      <c r="B56" s="700"/>
      <c r="C56" s="339"/>
      <c r="D56" s="338"/>
      <c r="E56" s="338"/>
      <c r="F56" s="338"/>
    </row>
    <row r="57" spans="1:16384" ht="18" customHeight="1">
      <c r="B57" s="337"/>
      <c r="C57" s="338"/>
      <c r="D57" s="338"/>
      <c r="E57" s="338"/>
      <c r="F57" s="338"/>
    </row>
    <row r="58" spans="1:16384" ht="18" customHeight="1">
      <c r="B58" s="337"/>
      <c r="C58" s="344"/>
      <c r="D58" s="344"/>
      <c r="E58" s="344"/>
      <c r="F58" s="344"/>
    </row>
    <row r="59" spans="1:16384" ht="18" customHeight="1">
      <c r="B59" s="340"/>
      <c r="C59" s="341" t="s">
        <v>123</v>
      </c>
      <c r="D59" s="342"/>
      <c r="E59" s="805"/>
      <c r="F59" s="341"/>
    </row>
    <row r="60" spans="1:16384" ht="18" customHeight="1">
      <c r="B60" s="345" t="s">
        <v>125</v>
      </c>
      <c r="C60" s="343"/>
      <c r="D60" s="341"/>
      <c r="E60" s="805"/>
      <c r="F60" s="341"/>
    </row>
    <row r="61" spans="1:16384" ht="15" customHeight="1">
      <c r="A61" s="366"/>
      <c r="B61" s="366" t="s">
        <v>790</v>
      </c>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6"/>
      <c r="FQ61" s="366"/>
      <c r="FR61" s="366"/>
      <c r="FS61" s="366"/>
      <c r="FT61" s="366"/>
      <c r="FU61" s="366"/>
      <c r="FV61" s="366"/>
      <c r="FW61" s="366"/>
      <c r="FX61" s="366"/>
      <c r="FY61" s="366"/>
      <c r="FZ61" s="366"/>
      <c r="GA61" s="366"/>
      <c r="GB61" s="366"/>
      <c r="GC61" s="366"/>
      <c r="GD61" s="366"/>
      <c r="GE61" s="366"/>
      <c r="GF61" s="366"/>
      <c r="GG61" s="366"/>
      <c r="GH61" s="366"/>
      <c r="GI61" s="366"/>
      <c r="GJ61" s="366"/>
      <c r="GK61" s="366"/>
      <c r="GL61" s="366"/>
      <c r="GM61" s="366"/>
      <c r="GN61" s="366"/>
      <c r="GO61" s="366"/>
      <c r="GP61" s="366"/>
      <c r="GQ61" s="366"/>
      <c r="GR61" s="366"/>
      <c r="GS61" s="366"/>
      <c r="GT61" s="366"/>
      <c r="GU61" s="366"/>
      <c r="GV61" s="366"/>
      <c r="GW61" s="366"/>
      <c r="GX61" s="366"/>
      <c r="GY61" s="366"/>
      <c r="GZ61" s="366"/>
      <c r="HA61" s="366"/>
      <c r="HB61" s="366"/>
      <c r="HC61" s="366"/>
      <c r="HD61" s="366"/>
      <c r="HE61" s="366"/>
      <c r="HF61" s="366"/>
      <c r="HG61" s="366"/>
      <c r="HH61" s="366"/>
      <c r="HI61" s="366"/>
      <c r="HJ61" s="366"/>
      <c r="HK61" s="366"/>
      <c r="HL61" s="366"/>
      <c r="HM61" s="366"/>
      <c r="HN61" s="366"/>
      <c r="HO61" s="366"/>
      <c r="HP61" s="366"/>
      <c r="HQ61" s="366"/>
      <c r="HR61" s="366"/>
      <c r="HS61" s="366"/>
      <c r="HT61" s="366"/>
      <c r="HU61" s="366"/>
      <c r="HV61" s="366"/>
      <c r="HW61" s="366"/>
      <c r="HX61" s="366"/>
      <c r="HY61" s="366"/>
      <c r="HZ61" s="366"/>
      <c r="IA61" s="366"/>
      <c r="IB61" s="366"/>
      <c r="IC61" s="366"/>
      <c r="ID61" s="366"/>
      <c r="IE61" s="366"/>
      <c r="IF61" s="366"/>
      <c r="IG61" s="366"/>
      <c r="IH61" s="366"/>
      <c r="II61" s="366"/>
      <c r="IJ61" s="366"/>
      <c r="IK61" s="366"/>
      <c r="IL61" s="366"/>
      <c r="IM61" s="366"/>
      <c r="IN61" s="366"/>
      <c r="IO61" s="366"/>
      <c r="IP61" s="366"/>
      <c r="IQ61" s="366"/>
      <c r="IR61" s="366"/>
      <c r="IS61" s="366"/>
      <c r="IT61" s="366"/>
      <c r="IU61" s="366"/>
      <c r="IV61" s="366"/>
      <c r="IW61" s="366"/>
      <c r="IX61" s="366"/>
      <c r="IY61" s="366"/>
      <c r="IZ61" s="366"/>
      <c r="JA61" s="366"/>
      <c r="JB61" s="366"/>
      <c r="JC61" s="366"/>
      <c r="JD61" s="366"/>
      <c r="JE61" s="366"/>
      <c r="JF61" s="366"/>
      <c r="JG61" s="366"/>
      <c r="JH61" s="366"/>
      <c r="JI61" s="366"/>
      <c r="JJ61" s="366"/>
      <c r="JK61" s="366"/>
      <c r="JL61" s="366"/>
      <c r="JM61" s="366"/>
      <c r="JN61" s="366"/>
      <c r="JO61" s="366"/>
      <c r="JP61" s="366"/>
      <c r="JQ61" s="366"/>
      <c r="JR61" s="366"/>
      <c r="JS61" s="366"/>
      <c r="JT61" s="366"/>
      <c r="JU61" s="366"/>
      <c r="JV61" s="366"/>
      <c r="JW61" s="366"/>
      <c r="JX61" s="366"/>
      <c r="JY61" s="366"/>
      <c r="JZ61" s="366"/>
      <c r="KA61" s="366"/>
      <c r="KB61" s="366"/>
      <c r="KC61" s="366"/>
      <c r="KD61" s="366"/>
      <c r="KE61" s="366"/>
      <c r="KF61" s="366"/>
      <c r="KG61" s="366"/>
      <c r="KH61" s="366"/>
      <c r="KI61" s="366"/>
      <c r="KJ61" s="366"/>
      <c r="KK61" s="366"/>
      <c r="KL61" s="366"/>
      <c r="KM61" s="366"/>
      <c r="KN61" s="366"/>
      <c r="KO61" s="366"/>
      <c r="KP61" s="366"/>
      <c r="KQ61" s="366"/>
      <c r="KR61" s="366"/>
      <c r="KS61" s="366"/>
      <c r="KT61" s="366"/>
      <c r="KU61" s="366"/>
      <c r="KV61" s="366"/>
      <c r="KW61" s="366"/>
      <c r="KX61" s="366"/>
      <c r="KY61" s="366"/>
      <c r="KZ61" s="366"/>
      <c r="LA61" s="366"/>
      <c r="LB61" s="366"/>
      <c r="LC61" s="366"/>
      <c r="LD61" s="366"/>
      <c r="LE61" s="366"/>
      <c r="LF61" s="366"/>
      <c r="LG61" s="366"/>
      <c r="LH61" s="366"/>
      <c r="LI61" s="366"/>
      <c r="LJ61" s="366"/>
      <c r="LK61" s="366"/>
      <c r="LL61" s="366"/>
      <c r="LM61" s="366"/>
      <c r="LN61" s="366"/>
      <c r="LO61" s="366"/>
      <c r="LP61" s="366"/>
      <c r="LQ61" s="366"/>
      <c r="LR61" s="366"/>
      <c r="LS61" s="366"/>
      <c r="LT61" s="366"/>
      <c r="LU61" s="366"/>
      <c r="LV61" s="366"/>
      <c r="LW61" s="366"/>
      <c r="LX61" s="366"/>
      <c r="LY61" s="366"/>
      <c r="LZ61" s="366"/>
      <c r="MA61" s="366"/>
      <c r="MB61" s="366"/>
      <c r="MC61" s="366"/>
      <c r="MD61" s="366"/>
      <c r="ME61" s="366"/>
      <c r="MF61" s="366"/>
      <c r="MG61" s="366"/>
      <c r="MH61" s="366"/>
      <c r="MI61" s="366"/>
      <c r="MJ61" s="366"/>
      <c r="MK61" s="366"/>
      <c r="ML61" s="366"/>
      <c r="MM61" s="366"/>
      <c r="MN61" s="366"/>
      <c r="MO61" s="366"/>
      <c r="MP61" s="366"/>
      <c r="MQ61" s="366"/>
      <c r="MR61" s="366"/>
      <c r="MS61" s="366"/>
      <c r="MT61" s="366"/>
      <c r="MU61" s="366"/>
      <c r="MV61" s="366"/>
      <c r="MW61" s="366"/>
      <c r="MX61" s="366"/>
      <c r="MY61" s="366"/>
      <c r="MZ61" s="366"/>
      <c r="NA61" s="366"/>
      <c r="NB61" s="366"/>
      <c r="NC61" s="366"/>
      <c r="ND61" s="366"/>
      <c r="NE61" s="366"/>
      <c r="NF61" s="366"/>
      <c r="NG61" s="366"/>
      <c r="NH61" s="366"/>
      <c r="NI61" s="366"/>
      <c r="NJ61" s="366"/>
      <c r="NK61" s="366"/>
      <c r="NL61" s="366"/>
      <c r="NM61" s="366"/>
      <c r="NN61" s="366"/>
      <c r="NO61" s="366"/>
      <c r="NP61" s="366"/>
      <c r="NQ61" s="366"/>
      <c r="NR61" s="366"/>
      <c r="NS61" s="366"/>
      <c r="NT61" s="366"/>
      <c r="NU61" s="366"/>
      <c r="NV61" s="366"/>
      <c r="NW61" s="366"/>
      <c r="NX61" s="366"/>
      <c r="NY61" s="366"/>
      <c r="NZ61" s="366"/>
      <c r="OA61" s="366"/>
      <c r="OB61" s="366"/>
      <c r="OC61" s="366"/>
      <c r="OD61" s="366"/>
      <c r="OE61" s="366"/>
      <c r="OF61" s="366"/>
      <c r="OG61" s="366"/>
      <c r="OH61" s="366"/>
      <c r="OI61" s="366"/>
      <c r="OJ61" s="366"/>
      <c r="OK61" s="366"/>
      <c r="OL61" s="366"/>
      <c r="OM61" s="366"/>
      <c r="ON61" s="366"/>
      <c r="OO61" s="366"/>
      <c r="OP61" s="366"/>
      <c r="OQ61" s="366"/>
      <c r="OR61" s="366"/>
      <c r="OS61" s="366"/>
      <c r="OT61" s="366"/>
      <c r="OU61" s="366"/>
      <c r="OV61" s="366"/>
      <c r="OW61" s="366"/>
      <c r="OX61" s="366"/>
      <c r="OY61" s="366"/>
      <c r="OZ61" s="366"/>
      <c r="PA61" s="366"/>
      <c r="PB61" s="366"/>
      <c r="PC61" s="366"/>
      <c r="PD61" s="366"/>
      <c r="PE61" s="366"/>
      <c r="PF61" s="366"/>
      <c r="PG61" s="366"/>
      <c r="PH61" s="366"/>
      <c r="PI61" s="366"/>
      <c r="PJ61" s="366"/>
      <c r="PK61" s="366"/>
      <c r="PL61" s="366"/>
      <c r="PM61" s="366"/>
      <c r="PN61" s="366"/>
      <c r="PO61" s="366"/>
      <c r="PP61" s="366"/>
      <c r="PQ61" s="366"/>
      <c r="PR61" s="366"/>
      <c r="PS61" s="366"/>
      <c r="PT61" s="366"/>
      <c r="PU61" s="366"/>
      <c r="PV61" s="366"/>
      <c r="PW61" s="366"/>
      <c r="PX61" s="366"/>
      <c r="PY61" s="366"/>
      <c r="PZ61" s="366"/>
      <c r="QA61" s="366"/>
      <c r="QB61" s="366"/>
      <c r="QC61" s="366"/>
      <c r="QD61" s="366"/>
      <c r="QE61" s="366"/>
      <c r="QF61" s="366"/>
      <c r="QG61" s="366"/>
      <c r="QH61" s="366"/>
      <c r="QI61" s="366"/>
      <c r="QJ61" s="366"/>
      <c r="QK61" s="366"/>
      <c r="QL61" s="366"/>
      <c r="QM61" s="366"/>
      <c r="QN61" s="366"/>
      <c r="QO61" s="366"/>
      <c r="QP61" s="366"/>
      <c r="QQ61" s="366"/>
      <c r="QR61" s="366"/>
      <c r="QS61" s="366"/>
      <c r="QT61" s="366"/>
      <c r="QU61" s="366"/>
      <c r="QV61" s="366"/>
      <c r="QW61" s="366"/>
      <c r="QX61" s="366"/>
      <c r="QY61" s="366"/>
      <c r="QZ61" s="366"/>
      <c r="RA61" s="366"/>
      <c r="RB61" s="366"/>
      <c r="RC61" s="366"/>
      <c r="RD61" s="366"/>
      <c r="RE61" s="366"/>
      <c r="RF61" s="366"/>
      <c r="RG61" s="366"/>
      <c r="RH61" s="366"/>
      <c r="RI61" s="366"/>
      <c r="RJ61" s="366"/>
      <c r="RK61" s="366"/>
      <c r="RL61" s="366"/>
      <c r="RM61" s="366"/>
      <c r="RN61" s="366"/>
      <c r="RO61" s="366"/>
      <c r="RP61" s="366"/>
      <c r="RQ61" s="366"/>
      <c r="RR61" s="366"/>
      <c r="RS61" s="366"/>
      <c r="RT61" s="366"/>
      <c r="RU61" s="366"/>
      <c r="RV61" s="366"/>
      <c r="RW61" s="366"/>
      <c r="RX61" s="366"/>
      <c r="RY61" s="366"/>
      <c r="RZ61" s="366"/>
      <c r="SA61" s="366"/>
      <c r="SB61" s="366"/>
      <c r="SC61" s="366"/>
      <c r="SD61" s="366"/>
      <c r="SE61" s="366"/>
      <c r="SF61" s="366"/>
      <c r="SG61" s="366"/>
      <c r="SH61" s="366"/>
      <c r="SI61" s="366"/>
      <c r="SJ61" s="366"/>
      <c r="SK61" s="366"/>
      <c r="SL61" s="366"/>
      <c r="SM61" s="366"/>
      <c r="SN61" s="366"/>
      <c r="SO61" s="366"/>
      <c r="SP61" s="366"/>
      <c r="SQ61" s="366"/>
      <c r="SR61" s="366"/>
      <c r="SS61" s="366"/>
      <c r="ST61" s="366"/>
      <c r="SU61" s="366"/>
      <c r="SV61" s="366"/>
      <c r="SW61" s="366"/>
      <c r="SX61" s="366"/>
      <c r="SY61" s="366"/>
      <c r="SZ61" s="366"/>
      <c r="TA61" s="366"/>
      <c r="TB61" s="366"/>
      <c r="TC61" s="366"/>
      <c r="TD61" s="366"/>
      <c r="TE61" s="366"/>
      <c r="TF61" s="366"/>
      <c r="TG61" s="366"/>
      <c r="TH61" s="366"/>
      <c r="TI61" s="366"/>
      <c r="TJ61" s="366"/>
      <c r="TK61" s="366"/>
      <c r="TL61" s="366"/>
      <c r="TM61" s="366"/>
      <c r="TN61" s="366"/>
      <c r="TO61" s="366"/>
      <c r="TP61" s="366"/>
      <c r="TQ61" s="366"/>
      <c r="TR61" s="366"/>
      <c r="TS61" s="366"/>
      <c r="TT61" s="366"/>
      <c r="TU61" s="366"/>
      <c r="TV61" s="366"/>
      <c r="TW61" s="366"/>
      <c r="TX61" s="366"/>
      <c r="TY61" s="366"/>
      <c r="TZ61" s="366"/>
      <c r="UA61" s="366"/>
      <c r="UB61" s="366"/>
      <c r="UC61" s="366"/>
      <c r="UD61" s="366"/>
      <c r="UE61" s="366"/>
      <c r="UF61" s="366"/>
      <c r="UG61" s="366"/>
      <c r="UH61" s="366"/>
      <c r="UI61" s="366"/>
      <c r="UJ61" s="366"/>
      <c r="UK61" s="366"/>
      <c r="UL61" s="366"/>
      <c r="UM61" s="366"/>
      <c r="UN61" s="366"/>
      <c r="UO61" s="366"/>
      <c r="UP61" s="366"/>
      <c r="UQ61" s="366"/>
      <c r="UR61" s="366"/>
      <c r="US61" s="366"/>
      <c r="UT61" s="366"/>
      <c r="UU61" s="366"/>
      <c r="UV61" s="366"/>
      <c r="UW61" s="366"/>
      <c r="UX61" s="366"/>
      <c r="UY61" s="366"/>
      <c r="UZ61" s="366"/>
      <c r="VA61" s="366"/>
      <c r="VB61" s="366"/>
      <c r="VC61" s="366"/>
      <c r="VD61" s="366"/>
      <c r="VE61" s="366"/>
      <c r="VF61" s="366"/>
      <c r="VG61" s="366"/>
      <c r="VH61" s="366"/>
      <c r="VI61" s="366"/>
      <c r="VJ61" s="366"/>
      <c r="VK61" s="366"/>
      <c r="VL61" s="366"/>
      <c r="VM61" s="366"/>
      <c r="VN61" s="366"/>
      <c r="VO61" s="366"/>
      <c r="VP61" s="366"/>
      <c r="VQ61" s="366"/>
      <c r="VR61" s="366"/>
      <c r="VS61" s="366"/>
      <c r="VT61" s="366"/>
      <c r="VU61" s="366"/>
      <c r="VV61" s="366"/>
      <c r="VW61" s="366"/>
      <c r="VX61" s="366"/>
      <c r="VY61" s="366"/>
      <c r="VZ61" s="366"/>
      <c r="WA61" s="366"/>
      <c r="WB61" s="366"/>
      <c r="WC61" s="366"/>
      <c r="WD61" s="366"/>
      <c r="WE61" s="366"/>
      <c r="WF61" s="366"/>
      <c r="WG61" s="366"/>
      <c r="WH61" s="366"/>
      <c r="WI61" s="366"/>
      <c r="WJ61" s="366"/>
      <c r="WK61" s="366"/>
      <c r="WL61" s="366"/>
      <c r="WM61" s="366"/>
      <c r="WN61" s="366"/>
      <c r="WO61" s="366"/>
      <c r="WP61" s="366"/>
      <c r="WQ61" s="366"/>
      <c r="WR61" s="366"/>
      <c r="WS61" s="366"/>
      <c r="WT61" s="366"/>
      <c r="WU61" s="366"/>
      <c r="WV61" s="366"/>
      <c r="WW61" s="366"/>
      <c r="WX61" s="366"/>
      <c r="WY61" s="366"/>
      <c r="WZ61" s="366"/>
      <c r="XA61" s="366"/>
      <c r="XB61" s="366"/>
      <c r="XC61" s="366"/>
      <c r="XD61" s="366"/>
      <c r="XE61" s="366"/>
      <c r="XF61" s="366"/>
      <c r="XG61" s="366"/>
      <c r="XH61" s="366"/>
      <c r="XI61" s="366"/>
      <c r="XJ61" s="366"/>
      <c r="XK61" s="366"/>
      <c r="XL61" s="366"/>
      <c r="XM61" s="366"/>
      <c r="XN61" s="366"/>
      <c r="XO61" s="366"/>
      <c r="XP61" s="366"/>
      <c r="XQ61" s="366"/>
      <c r="XR61" s="366"/>
      <c r="XS61" s="366"/>
      <c r="XT61" s="366"/>
      <c r="XU61" s="366"/>
      <c r="XV61" s="366"/>
      <c r="XW61" s="366"/>
      <c r="XX61" s="366"/>
      <c r="XY61" s="366"/>
      <c r="XZ61" s="366"/>
      <c r="YA61" s="366"/>
      <c r="YB61" s="366"/>
      <c r="YC61" s="366"/>
      <c r="YD61" s="366"/>
      <c r="YE61" s="366"/>
      <c r="YF61" s="366"/>
      <c r="YG61" s="366"/>
      <c r="YH61" s="366"/>
      <c r="YI61" s="366"/>
      <c r="YJ61" s="366"/>
      <c r="YK61" s="366"/>
      <c r="YL61" s="366"/>
      <c r="YM61" s="366"/>
      <c r="YN61" s="366"/>
      <c r="YO61" s="366"/>
      <c r="YP61" s="366"/>
      <c r="YQ61" s="366"/>
      <c r="YR61" s="366"/>
      <c r="YS61" s="366"/>
      <c r="YT61" s="366"/>
      <c r="YU61" s="366"/>
      <c r="YV61" s="366"/>
      <c r="YW61" s="366"/>
      <c r="YX61" s="366"/>
      <c r="YY61" s="366"/>
      <c r="YZ61" s="366"/>
      <c r="ZA61" s="366"/>
      <c r="ZB61" s="366"/>
      <c r="ZC61" s="366"/>
      <c r="ZD61" s="366"/>
      <c r="ZE61" s="366"/>
      <c r="ZF61" s="366"/>
      <c r="ZG61" s="366"/>
      <c r="ZH61" s="366"/>
      <c r="ZI61" s="366"/>
      <c r="ZJ61" s="366"/>
      <c r="ZK61" s="366"/>
      <c r="ZL61" s="366"/>
      <c r="ZM61" s="366"/>
      <c r="ZN61" s="366"/>
      <c r="ZO61" s="366"/>
      <c r="ZP61" s="366"/>
      <c r="ZQ61" s="366"/>
      <c r="ZR61" s="366"/>
      <c r="ZS61" s="366"/>
      <c r="ZT61" s="366"/>
      <c r="ZU61" s="366"/>
      <c r="ZV61" s="366"/>
      <c r="ZW61" s="366"/>
      <c r="ZX61" s="366"/>
      <c r="ZY61" s="366"/>
      <c r="ZZ61" s="366"/>
      <c r="AAA61" s="366"/>
      <c r="AAB61" s="366"/>
      <c r="AAC61" s="366"/>
      <c r="AAD61" s="366"/>
      <c r="AAE61" s="366"/>
      <c r="AAF61" s="366"/>
      <c r="AAG61" s="366"/>
      <c r="AAH61" s="366"/>
      <c r="AAI61" s="366"/>
      <c r="AAJ61" s="366"/>
      <c r="AAK61" s="366"/>
      <c r="AAL61" s="366"/>
      <c r="AAM61" s="366"/>
      <c r="AAN61" s="366"/>
      <c r="AAO61" s="366"/>
      <c r="AAP61" s="366"/>
      <c r="AAQ61" s="366"/>
      <c r="AAR61" s="366"/>
      <c r="AAS61" s="366"/>
      <c r="AAT61" s="366"/>
      <c r="AAU61" s="366"/>
      <c r="AAV61" s="366"/>
      <c r="AAW61" s="366"/>
      <c r="AAX61" s="366"/>
      <c r="AAY61" s="366"/>
      <c r="AAZ61" s="366"/>
      <c r="ABA61" s="366"/>
      <c r="ABB61" s="366"/>
      <c r="ABC61" s="366"/>
      <c r="ABD61" s="366"/>
      <c r="ABE61" s="366"/>
      <c r="ABF61" s="366"/>
      <c r="ABG61" s="366"/>
      <c r="ABH61" s="366"/>
      <c r="ABI61" s="366"/>
      <c r="ABJ61" s="366"/>
      <c r="ABK61" s="366"/>
      <c r="ABL61" s="366"/>
      <c r="ABM61" s="366"/>
      <c r="ABN61" s="366"/>
      <c r="ABO61" s="366"/>
      <c r="ABP61" s="366"/>
      <c r="ABQ61" s="366"/>
      <c r="ABR61" s="366"/>
      <c r="ABS61" s="366"/>
      <c r="ABT61" s="366"/>
      <c r="ABU61" s="366"/>
      <c r="ABV61" s="366"/>
      <c r="ABW61" s="366"/>
      <c r="ABX61" s="366"/>
      <c r="ABY61" s="366"/>
      <c r="ABZ61" s="366"/>
      <c r="ACA61" s="366"/>
      <c r="ACB61" s="366"/>
      <c r="ACC61" s="366"/>
      <c r="ACD61" s="366"/>
      <c r="ACE61" s="366"/>
      <c r="ACF61" s="366"/>
      <c r="ACG61" s="366"/>
      <c r="ACH61" s="366"/>
      <c r="ACI61" s="366"/>
      <c r="ACJ61" s="366"/>
      <c r="ACK61" s="366"/>
      <c r="ACL61" s="366"/>
      <c r="ACM61" s="366"/>
      <c r="ACN61" s="366"/>
      <c r="ACO61" s="366"/>
      <c r="ACP61" s="366"/>
      <c r="ACQ61" s="366"/>
      <c r="ACR61" s="366"/>
      <c r="ACS61" s="366"/>
      <c r="ACT61" s="366"/>
      <c r="ACU61" s="366"/>
      <c r="ACV61" s="366"/>
      <c r="ACW61" s="366"/>
      <c r="ACX61" s="366"/>
      <c r="ACY61" s="366"/>
      <c r="ACZ61" s="366"/>
      <c r="ADA61" s="366"/>
      <c r="ADB61" s="366"/>
      <c r="ADC61" s="366"/>
      <c r="ADD61" s="366"/>
      <c r="ADE61" s="366"/>
      <c r="ADF61" s="366"/>
      <c r="ADG61" s="366"/>
      <c r="ADH61" s="366"/>
      <c r="ADI61" s="366"/>
      <c r="ADJ61" s="366"/>
      <c r="ADK61" s="366"/>
      <c r="ADL61" s="366"/>
      <c r="ADM61" s="366"/>
      <c r="ADN61" s="366"/>
      <c r="ADO61" s="366"/>
      <c r="ADP61" s="366"/>
      <c r="ADQ61" s="366"/>
      <c r="ADR61" s="366"/>
      <c r="ADS61" s="366"/>
      <c r="ADT61" s="366"/>
      <c r="ADU61" s="366"/>
      <c r="ADV61" s="366"/>
      <c r="ADW61" s="366"/>
      <c r="ADX61" s="366"/>
      <c r="ADY61" s="366"/>
      <c r="ADZ61" s="366"/>
      <c r="AEA61" s="366"/>
      <c r="AEB61" s="366"/>
      <c r="AEC61" s="366"/>
      <c r="AED61" s="366"/>
      <c r="AEE61" s="366"/>
      <c r="AEF61" s="366"/>
      <c r="AEG61" s="366"/>
      <c r="AEH61" s="366"/>
      <c r="AEI61" s="366"/>
      <c r="AEJ61" s="366"/>
      <c r="AEK61" s="366"/>
      <c r="AEL61" s="366"/>
      <c r="AEM61" s="366"/>
      <c r="AEN61" s="366"/>
      <c r="AEO61" s="366"/>
      <c r="AEP61" s="366"/>
      <c r="AEQ61" s="366"/>
      <c r="AER61" s="366"/>
      <c r="AES61" s="366"/>
      <c r="AET61" s="366"/>
      <c r="AEU61" s="366"/>
      <c r="AEV61" s="366"/>
      <c r="AEW61" s="366"/>
      <c r="AEX61" s="366"/>
      <c r="AEY61" s="366"/>
      <c r="AEZ61" s="366"/>
      <c r="AFA61" s="366"/>
      <c r="AFB61" s="366"/>
      <c r="AFC61" s="366"/>
      <c r="AFD61" s="366"/>
      <c r="AFE61" s="366"/>
      <c r="AFF61" s="366"/>
      <c r="AFG61" s="366"/>
      <c r="AFH61" s="366"/>
      <c r="AFI61" s="366"/>
      <c r="AFJ61" s="366"/>
      <c r="AFK61" s="366"/>
      <c r="AFL61" s="366"/>
      <c r="AFM61" s="366"/>
      <c r="AFN61" s="366"/>
      <c r="AFO61" s="366"/>
      <c r="AFP61" s="366"/>
      <c r="AFQ61" s="366"/>
      <c r="AFR61" s="366"/>
      <c r="AFS61" s="366"/>
      <c r="AFT61" s="366"/>
      <c r="AFU61" s="366"/>
      <c r="AFV61" s="366"/>
      <c r="AFW61" s="366"/>
      <c r="AFX61" s="366"/>
      <c r="AFY61" s="366"/>
      <c r="AFZ61" s="366"/>
      <c r="AGA61" s="366"/>
      <c r="AGB61" s="366"/>
      <c r="AGC61" s="366"/>
      <c r="AGD61" s="366"/>
      <c r="AGE61" s="366"/>
      <c r="AGF61" s="366"/>
      <c r="AGG61" s="366"/>
      <c r="AGH61" s="366"/>
      <c r="AGI61" s="366"/>
      <c r="AGJ61" s="366"/>
      <c r="AGK61" s="366"/>
      <c r="AGL61" s="366"/>
      <c r="AGM61" s="366"/>
      <c r="AGN61" s="366"/>
      <c r="AGO61" s="366"/>
      <c r="AGP61" s="366"/>
      <c r="AGQ61" s="366"/>
      <c r="AGR61" s="366"/>
      <c r="AGS61" s="366"/>
      <c r="AGT61" s="366"/>
      <c r="AGU61" s="366"/>
      <c r="AGV61" s="366"/>
      <c r="AGW61" s="366"/>
      <c r="AGX61" s="366"/>
      <c r="AGY61" s="366"/>
      <c r="AGZ61" s="366"/>
      <c r="AHA61" s="366"/>
      <c r="AHB61" s="366"/>
      <c r="AHC61" s="366"/>
      <c r="AHD61" s="366"/>
      <c r="AHE61" s="366"/>
      <c r="AHF61" s="366"/>
      <c r="AHG61" s="366"/>
      <c r="AHH61" s="366"/>
      <c r="AHI61" s="366"/>
      <c r="AHJ61" s="366"/>
      <c r="AHK61" s="366"/>
      <c r="AHL61" s="366"/>
      <c r="AHM61" s="366"/>
      <c r="AHN61" s="366"/>
      <c r="AHO61" s="366"/>
      <c r="AHP61" s="366"/>
      <c r="AHQ61" s="366"/>
      <c r="AHR61" s="366"/>
      <c r="AHS61" s="366"/>
      <c r="AHT61" s="366"/>
      <c r="AHU61" s="366"/>
      <c r="AHV61" s="366"/>
      <c r="AHW61" s="366"/>
      <c r="AHX61" s="366"/>
      <c r="AHY61" s="366"/>
      <c r="AHZ61" s="366"/>
      <c r="AIA61" s="366"/>
      <c r="AIB61" s="366"/>
      <c r="AIC61" s="366"/>
      <c r="AID61" s="366"/>
      <c r="AIE61" s="366"/>
      <c r="AIF61" s="366"/>
      <c r="AIG61" s="366"/>
      <c r="AIH61" s="366"/>
      <c r="AII61" s="366"/>
      <c r="AIJ61" s="366"/>
      <c r="AIK61" s="366"/>
      <c r="AIL61" s="366"/>
      <c r="AIM61" s="366"/>
      <c r="AIN61" s="366"/>
      <c r="AIO61" s="366"/>
      <c r="AIP61" s="366"/>
      <c r="AIQ61" s="366"/>
      <c r="AIR61" s="366"/>
      <c r="AIS61" s="366"/>
      <c r="AIT61" s="366"/>
      <c r="AIU61" s="366"/>
      <c r="AIV61" s="366"/>
      <c r="AIW61" s="366"/>
      <c r="AIX61" s="366"/>
      <c r="AIY61" s="366"/>
      <c r="AIZ61" s="366"/>
      <c r="AJA61" s="366"/>
      <c r="AJB61" s="366"/>
      <c r="AJC61" s="366"/>
      <c r="AJD61" s="366"/>
      <c r="AJE61" s="366"/>
      <c r="AJF61" s="366"/>
      <c r="AJG61" s="366"/>
      <c r="AJH61" s="366"/>
      <c r="AJI61" s="366"/>
      <c r="AJJ61" s="366"/>
      <c r="AJK61" s="366"/>
      <c r="AJL61" s="366"/>
      <c r="AJM61" s="366"/>
      <c r="AJN61" s="366"/>
      <c r="AJO61" s="366"/>
      <c r="AJP61" s="366"/>
      <c r="AJQ61" s="366"/>
      <c r="AJR61" s="366"/>
      <c r="AJS61" s="366"/>
      <c r="AJT61" s="366"/>
      <c r="AJU61" s="366"/>
      <c r="AJV61" s="366"/>
      <c r="AJW61" s="366"/>
      <c r="AJX61" s="366"/>
      <c r="AJY61" s="366"/>
      <c r="AJZ61" s="366"/>
      <c r="AKA61" s="366"/>
      <c r="AKB61" s="366"/>
      <c r="AKC61" s="366"/>
      <c r="AKD61" s="366"/>
      <c r="AKE61" s="366"/>
      <c r="AKF61" s="366"/>
      <c r="AKG61" s="366"/>
      <c r="AKH61" s="366"/>
      <c r="AKI61" s="366"/>
      <c r="AKJ61" s="366"/>
      <c r="AKK61" s="366"/>
      <c r="AKL61" s="366"/>
      <c r="AKM61" s="366"/>
      <c r="AKN61" s="366"/>
      <c r="AKO61" s="366"/>
      <c r="AKP61" s="366"/>
      <c r="AKQ61" s="366"/>
      <c r="AKR61" s="366"/>
      <c r="AKS61" s="366"/>
      <c r="AKT61" s="366"/>
      <c r="AKU61" s="366"/>
      <c r="AKV61" s="366"/>
      <c r="AKW61" s="366"/>
      <c r="AKX61" s="366"/>
      <c r="AKY61" s="366"/>
      <c r="AKZ61" s="366"/>
      <c r="ALA61" s="366"/>
      <c r="ALB61" s="366"/>
      <c r="ALC61" s="366"/>
      <c r="ALD61" s="366"/>
      <c r="ALE61" s="366"/>
      <c r="ALF61" s="366"/>
      <c r="ALG61" s="366"/>
      <c r="ALH61" s="366"/>
      <c r="ALI61" s="366"/>
      <c r="ALJ61" s="366"/>
      <c r="ALK61" s="366"/>
      <c r="ALL61" s="366"/>
      <c r="ALM61" s="366"/>
      <c r="ALN61" s="366"/>
      <c r="ALO61" s="366"/>
      <c r="ALP61" s="366"/>
      <c r="ALQ61" s="366"/>
      <c r="ALR61" s="366"/>
      <c r="ALS61" s="366"/>
      <c r="ALT61" s="366"/>
      <c r="ALU61" s="366"/>
      <c r="ALV61" s="366"/>
      <c r="ALW61" s="366"/>
      <c r="ALX61" s="366"/>
      <c r="ALY61" s="366"/>
      <c r="ALZ61" s="366"/>
      <c r="AMA61" s="366"/>
      <c r="AMB61" s="366"/>
      <c r="AMC61" s="366"/>
      <c r="AMD61" s="366"/>
      <c r="AME61" s="366"/>
      <c r="AMF61" s="366"/>
      <c r="AMG61" s="366"/>
      <c r="AMH61" s="366"/>
      <c r="AMI61" s="366"/>
      <c r="AMJ61" s="366"/>
      <c r="AMK61" s="366"/>
      <c r="AML61" s="366"/>
      <c r="AMM61" s="366"/>
      <c r="AMN61" s="366"/>
      <c r="AMO61" s="366"/>
      <c r="AMP61" s="366"/>
      <c r="AMQ61" s="366"/>
      <c r="AMR61" s="366"/>
      <c r="AMS61" s="366"/>
      <c r="AMT61" s="366"/>
      <c r="AMU61" s="366"/>
      <c r="AMV61" s="366"/>
      <c r="AMW61" s="366"/>
      <c r="AMX61" s="366"/>
      <c r="AMY61" s="366"/>
      <c r="AMZ61" s="366"/>
      <c r="ANA61" s="366"/>
      <c r="ANB61" s="366"/>
      <c r="ANC61" s="366"/>
      <c r="AND61" s="366"/>
      <c r="ANE61" s="366"/>
      <c r="ANF61" s="366"/>
      <c r="ANG61" s="366"/>
      <c r="ANH61" s="366"/>
      <c r="ANI61" s="366"/>
      <c r="ANJ61" s="366"/>
      <c r="ANK61" s="366"/>
      <c r="ANL61" s="366"/>
      <c r="ANM61" s="366"/>
      <c r="ANN61" s="366"/>
      <c r="ANO61" s="366"/>
      <c r="ANP61" s="366"/>
      <c r="ANQ61" s="366"/>
      <c r="ANR61" s="366"/>
      <c r="ANS61" s="366"/>
      <c r="ANT61" s="366"/>
      <c r="ANU61" s="366"/>
      <c r="ANV61" s="366"/>
      <c r="ANW61" s="366"/>
      <c r="ANX61" s="366"/>
      <c r="ANY61" s="366"/>
      <c r="ANZ61" s="366"/>
      <c r="AOA61" s="366"/>
      <c r="AOB61" s="366"/>
      <c r="AOC61" s="366"/>
      <c r="AOD61" s="366"/>
      <c r="AOE61" s="366"/>
      <c r="AOF61" s="366"/>
      <c r="AOG61" s="366"/>
      <c r="AOH61" s="366"/>
      <c r="AOI61" s="366"/>
      <c r="AOJ61" s="366"/>
      <c r="AOK61" s="366"/>
      <c r="AOL61" s="366"/>
      <c r="AOM61" s="366"/>
      <c r="AON61" s="366"/>
      <c r="AOO61" s="366"/>
      <c r="AOP61" s="366"/>
      <c r="AOQ61" s="366"/>
      <c r="AOR61" s="366"/>
      <c r="AOS61" s="366"/>
      <c r="AOT61" s="366"/>
      <c r="AOU61" s="366"/>
      <c r="AOV61" s="366"/>
      <c r="AOW61" s="366"/>
      <c r="AOX61" s="366"/>
      <c r="AOY61" s="366"/>
      <c r="AOZ61" s="366"/>
      <c r="APA61" s="366"/>
      <c r="APB61" s="366"/>
      <c r="APC61" s="366"/>
      <c r="APD61" s="366"/>
      <c r="APE61" s="366"/>
      <c r="APF61" s="366"/>
      <c r="APG61" s="366"/>
      <c r="APH61" s="366"/>
      <c r="API61" s="366"/>
      <c r="APJ61" s="366"/>
      <c r="APK61" s="366"/>
      <c r="APL61" s="366"/>
      <c r="APM61" s="366"/>
      <c r="APN61" s="366"/>
      <c r="APO61" s="366"/>
      <c r="APP61" s="366"/>
      <c r="APQ61" s="366"/>
      <c r="APR61" s="366"/>
      <c r="APS61" s="366"/>
      <c r="APT61" s="366"/>
      <c r="APU61" s="366"/>
      <c r="APV61" s="366"/>
      <c r="APW61" s="366"/>
      <c r="APX61" s="366"/>
      <c r="APY61" s="366"/>
      <c r="APZ61" s="366"/>
      <c r="AQA61" s="366"/>
      <c r="AQB61" s="366"/>
      <c r="AQC61" s="366"/>
      <c r="AQD61" s="366"/>
      <c r="AQE61" s="366"/>
      <c r="AQF61" s="366"/>
      <c r="AQG61" s="366"/>
      <c r="AQH61" s="366"/>
      <c r="AQI61" s="366"/>
      <c r="AQJ61" s="366"/>
      <c r="AQK61" s="366"/>
      <c r="AQL61" s="366"/>
      <c r="AQM61" s="366"/>
      <c r="AQN61" s="366"/>
      <c r="AQO61" s="366"/>
      <c r="AQP61" s="366"/>
      <c r="AQQ61" s="366"/>
      <c r="AQR61" s="366"/>
      <c r="AQS61" s="366"/>
      <c r="AQT61" s="366"/>
      <c r="AQU61" s="366"/>
      <c r="AQV61" s="366"/>
      <c r="AQW61" s="366"/>
      <c r="AQX61" s="366"/>
      <c r="AQY61" s="366"/>
      <c r="AQZ61" s="366"/>
      <c r="ARA61" s="366"/>
      <c r="ARB61" s="366"/>
      <c r="ARC61" s="366"/>
      <c r="ARD61" s="366"/>
      <c r="ARE61" s="366"/>
      <c r="ARF61" s="366"/>
      <c r="ARG61" s="366"/>
      <c r="ARH61" s="366"/>
      <c r="ARI61" s="366"/>
      <c r="ARJ61" s="366"/>
      <c r="ARK61" s="366"/>
      <c r="ARL61" s="366"/>
      <c r="ARM61" s="366"/>
      <c r="ARN61" s="366"/>
      <c r="ARO61" s="366"/>
      <c r="ARP61" s="366"/>
      <c r="ARQ61" s="366"/>
      <c r="ARR61" s="366"/>
      <c r="ARS61" s="366"/>
      <c r="ART61" s="366"/>
      <c r="ARU61" s="366"/>
      <c r="ARV61" s="366"/>
      <c r="ARW61" s="366"/>
      <c r="ARX61" s="366"/>
      <c r="ARY61" s="366"/>
      <c r="ARZ61" s="366"/>
      <c r="ASA61" s="366"/>
      <c r="ASB61" s="366"/>
      <c r="ASC61" s="366"/>
      <c r="ASD61" s="366"/>
      <c r="ASE61" s="366"/>
      <c r="ASF61" s="366"/>
      <c r="ASG61" s="366"/>
      <c r="ASH61" s="366"/>
      <c r="ASI61" s="366"/>
      <c r="ASJ61" s="366"/>
      <c r="ASK61" s="366"/>
      <c r="ASL61" s="366"/>
      <c r="ASM61" s="366"/>
      <c r="ASN61" s="366"/>
      <c r="ASO61" s="366"/>
      <c r="ASP61" s="366"/>
      <c r="ASQ61" s="366"/>
      <c r="ASR61" s="366"/>
      <c r="ASS61" s="366"/>
      <c r="AST61" s="366"/>
      <c r="ASU61" s="366"/>
      <c r="ASV61" s="366"/>
      <c r="ASW61" s="366"/>
      <c r="ASX61" s="366"/>
      <c r="ASY61" s="366"/>
      <c r="ASZ61" s="366"/>
      <c r="ATA61" s="366"/>
      <c r="ATB61" s="366"/>
      <c r="ATC61" s="366"/>
      <c r="ATD61" s="366"/>
      <c r="ATE61" s="366"/>
      <c r="ATF61" s="366"/>
      <c r="ATG61" s="366"/>
      <c r="ATH61" s="366"/>
      <c r="ATI61" s="366"/>
      <c r="ATJ61" s="366"/>
      <c r="ATK61" s="366"/>
      <c r="ATL61" s="366"/>
      <c r="ATM61" s="366"/>
      <c r="ATN61" s="366"/>
      <c r="ATO61" s="366"/>
      <c r="ATP61" s="366"/>
      <c r="ATQ61" s="366"/>
      <c r="ATR61" s="366"/>
      <c r="ATS61" s="366"/>
      <c r="ATT61" s="366"/>
      <c r="ATU61" s="366"/>
      <c r="ATV61" s="366"/>
      <c r="ATW61" s="366"/>
      <c r="ATX61" s="366"/>
      <c r="ATY61" s="366"/>
      <c r="ATZ61" s="366"/>
      <c r="AUA61" s="366"/>
      <c r="AUB61" s="366"/>
      <c r="AUC61" s="366"/>
      <c r="AUD61" s="366"/>
      <c r="AUE61" s="366"/>
      <c r="AUF61" s="366"/>
      <c r="AUG61" s="366"/>
      <c r="AUH61" s="366"/>
      <c r="AUI61" s="366"/>
      <c r="AUJ61" s="366"/>
      <c r="AUK61" s="366"/>
      <c r="AUL61" s="366"/>
      <c r="AUM61" s="366"/>
      <c r="AUN61" s="366"/>
      <c r="AUO61" s="366"/>
      <c r="AUP61" s="366"/>
      <c r="AUQ61" s="366"/>
      <c r="AUR61" s="366"/>
      <c r="AUS61" s="366"/>
      <c r="AUT61" s="366"/>
      <c r="AUU61" s="366"/>
      <c r="AUV61" s="366"/>
      <c r="AUW61" s="366"/>
      <c r="AUX61" s="366"/>
      <c r="AUY61" s="366"/>
      <c r="AUZ61" s="366"/>
      <c r="AVA61" s="366"/>
      <c r="AVB61" s="366"/>
      <c r="AVC61" s="366"/>
      <c r="AVD61" s="366"/>
      <c r="AVE61" s="366"/>
      <c r="AVF61" s="366"/>
      <c r="AVG61" s="366"/>
      <c r="AVH61" s="366"/>
      <c r="AVI61" s="366"/>
      <c r="AVJ61" s="366"/>
      <c r="AVK61" s="366"/>
      <c r="AVL61" s="366"/>
      <c r="AVM61" s="366"/>
      <c r="AVN61" s="366"/>
      <c r="AVO61" s="366"/>
      <c r="AVP61" s="366"/>
      <c r="AVQ61" s="366"/>
      <c r="AVR61" s="366"/>
      <c r="AVS61" s="366"/>
      <c r="AVT61" s="366"/>
      <c r="AVU61" s="366"/>
      <c r="AVV61" s="366"/>
      <c r="AVW61" s="366"/>
      <c r="AVX61" s="366"/>
      <c r="AVY61" s="366"/>
      <c r="AVZ61" s="366"/>
      <c r="AWA61" s="366"/>
      <c r="AWB61" s="366"/>
      <c r="AWC61" s="366"/>
      <c r="AWD61" s="366"/>
      <c r="AWE61" s="366"/>
      <c r="AWF61" s="366"/>
      <c r="AWG61" s="366"/>
      <c r="AWH61" s="366"/>
      <c r="AWI61" s="366"/>
      <c r="AWJ61" s="366"/>
      <c r="AWK61" s="366"/>
      <c r="AWL61" s="366"/>
      <c r="AWM61" s="366"/>
      <c r="AWN61" s="366"/>
      <c r="AWO61" s="366"/>
      <c r="AWP61" s="366"/>
      <c r="AWQ61" s="366"/>
      <c r="AWR61" s="366"/>
      <c r="AWS61" s="366"/>
      <c r="AWT61" s="366"/>
      <c r="AWU61" s="366"/>
      <c r="AWV61" s="366"/>
      <c r="AWW61" s="366"/>
      <c r="AWX61" s="366"/>
      <c r="AWY61" s="366"/>
      <c r="AWZ61" s="366"/>
      <c r="AXA61" s="366"/>
      <c r="AXB61" s="366"/>
      <c r="AXC61" s="366"/>
      <c r="AXD61" s="366"/>
      <c r="AXE61" s="366"/>
      <c r="AXF61" s="366"/>
      <c r="AXG61" s="366"/>
      <c r="AXH61" s="366"/>
      <c r="AXI61" s="366"/>
      <c r="AXJ61" s="366"/>
      <c r="AXK61" s="366"/>
      <c r="AXL61" s="366"/>
      <c r="AXM61" s="366"/>
      <c r="AXN61" s="366"/>
      <c r="AXO61" s="366"/>
      <c r="AXP61" s="366"/>
      <c r="AXQ61" s="366"/>
      <c r="AXR61" s="366"/>
      <c r="AXS61" s="366"/>
      <c r="AXT61" s="366"/>
      <c r="AXU61" s="366"/>
      <c r="AXV61" s="366"/>
      <c r="AXW61" s="366"/>
      <c r="AXX61" s="366"/>
      <c r="AXY61" s="366"/>
      <c r="AXZ61" s="366"/>
      <c r="AYA61" s="366"/>
      <c r="AYB61" s="366"/>
      <c r="AYC61" s="366"/>
      <c r="AYD61" s="366"/>
      <c r="AYE61" s="366"/>
      <c r="AYF61" s="366"/>
      <c r="AYG61" s="366"/>
      <c r="AYH61" s="366"/>
      <c r="AYI61" s="366"/>
      <c r="AYJ61" s="366"/>
      <c r="AYK61" s="366"/>
      <c r="AYL61" s="366"/>
      <c r="AYM61" s="366"/>
      <c r="AYN61" s="366"/>
      <c r="AYO61" s="366"/>
      <c r="AYP61" s="366"/>
      <c r="AYQ61" s="366"/>
      <c r="AYR61" s="366"/>
      <c r="AYS61" s="366"/>
      <c r="AYT61" s="366"/>
      <c r="AYU61" s="366"/>
      <c r="AYV61" s="366"/>
      <c r="AYW61" s="366"/>
      <c r="AYX61" s="366"/>
      <c r="AYY61" s="366"/>
      <c r="AYZ61" s="366"/>
      <c r="AZA61" s="366"/>
      <c r="AZB61" s="366"/>
      <c r="AZC61" s="366"/>
      <c r="AZD61" s="366"/>
      <c r="AZE61" s="366"/>
      <c r="AZF61" s="366"/>
      <c r="AZG61" s="366"/>
      <c r="AZH61" s="366"/>
      <c r="AZI61" s="366"/>
      <c r="AZJ61" s="366"/>
      <c r="AZK61" s="366"/>
      <c r="AZL61" s="366"/>
      <c r="AZM61" s="366"/>
      <c r="AZN61" s="366"/>
      <c r="AZO61" s="366"/>
      <c r="AZP61" s="366"/>
      <c r="AZQ61" s="366"/>
      <c r="AZR61" s="366"/>
      <c r="AZS61" s="366"/>
      <c r="AZT61" s="366"/>
      <c r="AZU61" s="366"/>
      <c r="AZV61" s="366"/>
      <c r="AZW61" s="366"/>
      <c r="AZX61" s="366"/>
      <c r="AZY61" s="366"/>
      <c r="AZZ61" s="366"/>
      <c r="BAA61" s="366"/>
      <c r="BAB61" s="366"/>
      <c r="BAC61" s="366"/>
      <c r="BAD61" s="366"/>
      <c r="BAE61" s="366"/>
      <c r="BAF61" s="366"/>
      <c r="BAG61" s="366"/>
      <c r="BAH61" s="366"/>
      <c r="BAI61" s="366"/>
      <c r="BAJ61" s="366"/>
      <c r="BAK61" s="366"/>
      <c r="BAL61" s="366"/>
      <c r="BAM61" s="366"/>
      <c r="BAN61" s="366"/>
      <c r="BAO61" s="366"/>
      <c r="BAP61" s="366"/>
      <c r="BAQ61" s="366"/>
      <c r="BAR61" s="366"/>
      <c r="BAS61" s="366"/>
      <c r="BAT61" s="366"/>
      <c r="BAU61" s="366"/>
      <c r="BAV61" s="366"/>
      <c r="BAW61" s="366"/>
      <c r="BAX61" s="366"/>
      <c r="BAY61" s="366"/>
      <c r="BAZ61" s="366"/>
      <c r="BBA61" s="366"/>
      <c r="BBB61" s="366"/>
      <c r="BBC61" s="366"/>
      <c r="BBD61" s="366"/>
      <c r="BBE61" s="366"/>
      <c r="BBF61" s="366"/>
      <c r="BBG61" s="366"/>
      <c r="BBH61" s="366"/>
      <c r="BBI61" s="366"/>
      <c r="BBJ61" s="366"/>
      <c r="BBK61" s="366"/>
      <c r="BBL61" s="366"/>
      <c r="BBM61" s="366"/>
      <c r="BBN61" s="366"/>
      <c r="BBO61" s="366"/>
      <c r="BBP61" s="366"/>
      <c r="BBQ61" s="366"/>
      <c r="BBR61" s="366"/>
      <c r="BBS61" s="366"/>
      <c r="BBT61" s="366"/>
      <c r="BBU61" s="366"/>
      <c r="BBV61" s="366"/>
      <c r="BBW61" s="366"/>
      <c r="BBX61" s="366"/>
      <c r="BBY61" s="366"/>
      <c r="BBZ61" s="366"/>
      <c r="BCA61" s="366"/>
      <c r="BCB61" s="366"/>
      <c r="BCC61" s="366"/>
      <c r="BCD61" s="366"/>
      <c r="BCE61" s="366"/>
      <c r="BCF61" s="366"/>
      <c r="BCG61" s="366"/>
      <c r="BCH61" s="366"/>
      <c r="BCI61" s="366"/>
      <c r="BCJ61" s="366"/>
      <c r="BCK61" s="366"/>
      <c r="BCL61" s="366"/>
      <c r="BCM61" s="366"/>
      <c r="BCN61" s="366"/>
      <c r="BCO61" s="366"/>
      <c r="BCP61" s="366"/>
      <c r="BCQ61" s="366"/>
      <c r="BCR61" s="366"/>
      <c r="BCS61" s="366"/>
      <c r="BCT61" s="366"/>
      <c r="BCU61" s="366"/>
      <c r="BCV61" s="366"/>
      <c r="BCW61" s="366"/>
      <c r="BCX61" s="366"/>
      <c r="BCY61" s="366"/>
      <c r="BCZ61" s="366"/>
      <c r="BDA61" s="366"/>
      <c r="BDB61" s="366"/>
      <c r="BDC61" s="366"/>
      <c r="BDD61" s="366"/>
      <c r="BDE61" s="366"/>
      <c r="BDF61" s="366"/>
      <c r="BDG61" s="366"/>
      <c r="BDH61" s="366"/>
      <c r="BDI61" s="366"/>
      <c r="BDJ61" s="366"/>
      <c r="BDK61" s="366"/>
      <c r="BDL61" s="366"/>
      <c r="BDM61" s="366"/>
      <c r="BDN61" s="366"/>
      <c r="BDO61" s="366"/>
      <c r="BDP61" s="366"/>
      <c r="BDQ61" s="366"/>
      <c r="BDR61" s="366"/>
      <c r="BDS61" s="366"/>
      <c r="BDT61" s="366"/>
      <c r="BDU61" s="366"/>
      <c r="BDV61" s="366"/>
      <c r="BDW61" s="366"/>
      <c r="BDX61" s="366"/>
      <c r="BDY61" s="366"/>
      <c r="BDZ61" s="366"/>
      <c r="BEA61" s="366"/>
      <c r="BEB61" s="366"/>
      <c r="BEC61" s="366"/>
      <c r="BED61" s="366"/>
      <c r="BEE61" s="366"/>
      <c r="BEF61" s="366"/>
      <c r="BEG61" s="366"/>
      <c r="BEH61" s="366"/>
      <c r="BEI61" s="366"/>
      <c r="BEJ61" s="366"/>
      <c r="BEK61" s="366"/>
      <c r="BEL61" s="366"/>
      <c r="BEM61" s="366"/>
      <c r="BEN61" s="366"/>
      <c r="BEO61" s="366"/>
      <c r="BEP61" s="366"/>
      <c r="BEQ61" s="366"/>
      <c r="BER61" s="366"/>
      <c r="BES61" s="366"/>
      <c r="BET61" s="366"/>
      <c r="BEU61" s="366"/>
      <c r="BEV61" s="366"/>
      <c r="BEW61" s="366"/>
      <c r="BEX61" s="366"/>
      <c r="BEY61" s="366"/>
      <c r="BEZ61" s="366"/>
      <c r="BFA61" s="366"/>
      <c r="BFB61" s="366"/>
      <c r="BFC61" s="366"/>
      <c r="BFD61" s="366"/>
      <c r="BFE61" s="366"/>
      <c r="BFF61" s="366"/>
      <c r="BFG61" s="366"/>
      <c r="BFH61" s="366"/>
      <c r="BFI61" s="366"/>
      <c r="BFJ61" s="366"/>
      <c r="BFK61" s="366"/>
      <c r="BFL61" s="366"/>
      <c r="BFM61" s="366"/>
      <c r="BFN61" s="366"/>
      <c r="BFO61" s="366"/>
      <c r="BFP61" s="366"/>
      <c r="BFQ61" s="366"/>
      <c r="BFR61" s="366"/>
      <c r="BFS61" s="366"/>
      <c r="BFT61" s="366"/>
      <c r="BFU61" s="366"/>
      <c r="BFV61" s="366"/>
      <c r="BFW61" s="366"/>
      <c r="BFX61" s="366"/>
      <c r="BFY61" s="366"/>
      <c r="BFZ61" s="366"/>
      <c r="BGA61" s="366"/>
      <c r="BGB61" s="366"/>
      <c r="BGC61" s="366"/>
      <c r="BGD61" s="366"/>
      <c r="BGE61" s="366"/>
      <c r="BGF61" s="366"/>
      <c r="BGG61" s="366"/>
      <c r="BGH61" s="366"/>
      <c r="BGI61" s="366"/>
      <c r="BGJ61" s="366"/>
      <c r="BGK61" s="366"/>
      <c r="BGL61" s="366"/>
      <c r="BGM61" s="366"/>
      <c r="BGN61" s="366"/>
      <c r="BGO61" s="366"/>
      <c r="BGP61" s="366"/>
      <c r="BGQ61" s="366"/>
      <c r="BGR61" s="366"/>
      <c r="BGS61" s="366"/>
      <c r="BGT61" s="366"/>
      <c r="BGU61" s="366"/>
      <c r="BGV61" s="366"/>
      <c r="BGW61" s="366"/>
      <c r="BGX61" s="366"/>
      <c r="BGY61" s="366"/>
      <c r="BGZ61" s="366"/>
      <c r="BHA61" s="366"/>
      <c r="BHB61" s="366"/>
      <c r="BHC61" s="366"/>
      <c r="BHD61" s="366"/>
      <c r="BHE61" s="366"/>
      <c r="BHF61" s="366"/>
      <c r="BHG61" s="366"/>
      <c r="BHH61" s="366"/>
      <c r="BHI61" s="366"/>
      <c r="BHJ61" s="366"/>
      <c r="BHK61" s="366"/>
      <c r="BHL61" s="366"/>
      <c r="BHM61" s="366"/>
      <c r="BHN61" s="366"/>
      <c r="BHO61" s="366"/>
      <c r="BHP61" s="366"/>
      <c r="BHQ61" s="366"/>
      <c r="BHR61" s="366"/>
      <c r="BHS61" s="366"/>
      <c r="BHT61" s="366"/>
      <c r="BHU61" s="366"/>
      <c r="BHV61" s="366"/>
      <c r="BHW61" s="366"/>
      <c r="BHX61" s="366"/>
      <c r="BHY61" s="366"/>
      <c r="BHZ61" s="366"/>
      <c r="BIA61" s="366"/>
      <c r="BIB61" s="366"/>
      <c r="BIC61" s="366"/>
      <c r="BID61" s="366"/>
      <c r="BIE61" s="366"/>
      <c r="BIF61" s="366"/>
      <c r="BIG61" s="366"/>
      <c r="BIH61" s="366"/>
      <c r="BII61" s="366"/>
      <c r="BIJ61" s="366"/>
      <c r="BIK61" s="366"/>
      <c r="BIL61" s="366"/>
      <c r="BIM61" s="366"/>
      <c r="BIN61" s="366"/>
      <c r="BIO61" s="366"/>
      <c r="BIP61" s="366"/>
      <c r="BIQ61" s="366"/>
      <c r="BIR61" s="366"/>
      <c r="BIS61" s="366"/>
      <c r="BIT61" s="366"/>
      <c r="BIU61" s="366"/>
      <c r="BIV61" s="366"/>
      <c r="BIW61" s="366"/>
      <c r="BIX61" s="366"/>
      <c r="BIY61" s="366"/>
      <c r="BIZ61" s="366"/>
      <c r="BJA61" s="366"/>
      <c r="BJB61" s="366"/>
      <c r="BJC61" s="366"/>
      <c r="BJD61" s="366"/>
      <c r="BJE61" s="366"/>
      <c r="BJF61" s="366"/>
      <c r="BJG61" s="366"/>
      <c r="BJH61" s="366"/>
      <c r="BJI61" s="366"/>
      <c r="BJJ61" s="366"/>
      <c r="BJK61" s="366"/>
      <c r="BJL61" s="366"/>
      <c r="BJM61" s="366"/>
      <c r="BJN61" s="366"/>
      <c r="BJO61" s="366"/>
      <c r="BJP61" s="366"/>
      <c r="BJQ61" s="366"/>
      <c r="BJR61" s="366"/>
      <c r="BJS61" s="366"/>
      <c r="BJT61" s="366"/>
      <c r="BJU61" s="366"/>
      <c r="BJV61" s="366"/>
      <c r="BJW61" s="366"/>
      <c r="BJX61" s="366"/>
      <c r="BJY61" s="366"/>
      <c r="BJZ61" s="366"/>
      <c r="BKA61" s="366"/>
      <c r="BKB61" s="366"/>
      <c r="BKC61" s="366"/>
      <c r="BKD61" s="366"/>
      <c r="BKE61" s="366"/>
      <c r="BKF61" s="366"/>
      <c r="BKG61" s="366"/>
      <c r="BKH61" s="366"/>
      <c r="BKI61" s="366"/>
      <c r="BKJ61" s="366"/>
      <c r="BKK61" s="366"/>
      <c r="BKL61" s="366"/>
      <c r="BKM61" s="366"/>
      <c r="BKN61" s="366"/>
      <c r="BKO61" s="366"/>
      <c r="BKP61" s="366"/>
      <c r="BKQ61" s="366"/>
      <c r="BKR61" s="366"/>
      <c r="BKS61" s="366"/>
      <c r="BKT61" s="366"/>
      <c r="BKU61" s="366"/>
      <c r="BKV61" s="366"/>
      <c r="BKW61" s="366"/>
      <c r="BKX61" s="366"/>
      <c r="BKY61" s="366"/>
      <c r="BKZ61" s="366"/>
      <c r="BLA61" s="366"/>
      <c r="BLB61" s="366"/>
      <c r="BLC61" s="366"/>
      <c r="BLD61" s="366"/>
      <c r="BLE61" s="366"/>
      <c r="BLF61" s="366"/>
      <c r="BLG61" s="366"/>
      <c r="BLH61" s="366"/>
      <c r="BLI61" s="366"/>
      <c r="BLJ61" s="366"/>
      <c r="BLK61" s="366"/>
      <c r="BLL61" s="366"/>
      <c r="BLM61" s="366"/>
      <c r="BLN61" s="366"/>
      <c r="BLO61" s="366"/>
      <c r="BLP61" s="366"/>
      <c r="BLQ61" s="366"/>
      <c r="BLR61" s="366"/>
      <c r="BLS61" s="366"/>
      <c r="BLT61" s="366"/>
      <c r="BLU61" s="366"/>
      <c r="BLV61" s="366"/>
      <c r="BLW61" s="366"/>
      <c r="BLX61" s="366"/>
      <c r="BLY61" s="366"/>
      <c r="BLZ61" s="366"/>
      <c r="BMA61" s="366"/>
      <c r="BMB61" s="366"/>
      <c r="BMC61" s="366"/>
      <c r="BMD61" s="366"/>
      <c r="BME61" s="366"/>
      <c r="BMF61" s="366"/>
      <c r="BMG61" s="366"/>
      <c r="BMH61" s="366"/>
      <c r="BMI61" s="366"/>
      <c r="BMJ61" s="366"/>
      <c r="BMK61" s="366"/>
      <c r="BML61" s="366"/>
      <c r="BMM61" s="366"/>
      <c r="BMN61" s="366"/>
      <c r="BMO61" s="366"/>
      <c r="BMP61" s="366"/>
      <c r="BMQ61" s="366"/>
      <c r="BMR61" s="366"/>
      <c r="BMS61" s="366"/>
      <c r="BMT61" s="366"/>
      <c r="BMU61" s="366"/>
      <c r="BMV61" s="366"/>
      <c r="BMW61" s="366"/>
      <c r="BMX61" s="366"/>
      <c r="BMY61" s="366"/>
      <c r="BMZ61" s="366"/>
      <c r="BNA61" s="366"/>
      <c r="BNB61" s="366"/>
      <c r="BNC61" s="366"/>
      <c r="BND61" s="366"/>
      <c r="BNE61" s="366"/>
      <c r="BNF61" s="366"/>
      <c r="BNG61" s="366"/>
      <c r="BNH61" s="366"/>
      <c r="BNI61" s="366"/>
      <c r="BNJ61" s="366"/>
      <c r="BNK61" s="366"/>
      <c r="BNL61" s="366"/>
      <c r="BNM61" s="366"/>
      <c r="BNN61" s="366"/>
      <c r="BNO61" s="366"/>
      <c r="BNP61" s="366"/>
      <c r="BNQ61" s="366"/>
      <c r="BNR61" s="366"/>
      <c r="BNS61" s="366"/>
      <c r="BNT61" s="366"/>
      <c r="BNU61" s="366"/>
      <c r="BNV61" s="366"/>
      <c r="BNW61" s="366"/>
      <c r="BNX61" s="366"/>
      <c r="BNY61" s="366"/>
      <c r="BNZ61" s="366"/>
      <c r="BOA61" s="366"/>
      <c r="BOB61" s="366"/>
      <c r="BOC61" s="366"/>
      <c r="BOD61" s="366"/>
      <c r="BOE61" s="366"/>
      <c r="BOF61" s="366"/>
      <c r="BOG61" s="366"/>
      <c r="BOH61" s="366"/>
      <c r="BOI61" s="366"/>
      <c r="BOJ61" s="366"/>
      <c r="BOK61" s="366"/>
      <c r="BOL61" s="366"/>
      <c r="BOM61" s="366"/>
      <c r="BON61" s="366"/>
      <c r="BOO61" s="366"/>
      <c r="BOP61" s="366"/>
      <c r="BOQ61" s="366"/>
      <c r="BOR61" s="366"/>
      <c r="BOS61" s="366"/>
      <c r="BOT61" s="366"/>
      <c r="BOU61" s="366"/>
      <c r="BOV61" s="366"/>
      <c r="BOW61" s="366"/>
      <c r="BOX61" s="366"/>
      <c r="BOY61" s="366"/>
      <c r="BOZ61" s="366"/>
      <c r="BPA61" s="366"/>
      <c r="BPB61" s="366"/>
      <c r="BPC61" s="366"/>
      <c r="BPD61" s="366"/>
      <c r="BPE61" s="366"/>
      <c r="BPF61" s="366"/>
      <c r="BPG61" s="366"/>
      <c r="BPH61" s="366"/>
      <c r="BPI61" s="366"/>
      <c r="BPJ61" s="366"/>
      <c r="BPK61" s="366"/>
      <c r="BPL61" s="366"/>
      <c r="BPM61" s="366"/>
      <c r="BPN61" s="366"/>
      <c r="BPO61" s="366"/>
      <c r="BPP61" s="366"/>
      <c r="BPQ61" s="366"/>
      <c r="BPR61" s="366"/>
      <c r="BPS61" s="366"/>
      <c r="BPT61" s="366"/>
      <c r="BPU61" s="366"/>
      <c r="BPV61" s="366"/>
      <c r="BPW61" s="366"/>
      <c r="BPX61" s="366"/>
      <c r="BPY61" s="366"/>
      <c r="BPZ61" s="366"/>
      <c r="BQA61" s="366"/>
      <c r="BQB61" s="366"/>
      <c r="BQC61" s="366"/>
      <c r="BQD61" s="366"/>
      <c r="BQE61" s="366"/>
      <c r="BQF61" s="366"/>
      <c r="BQG61" s="366"/>
      <c r="BQH61" s="366"/>
      <c r="BQI61" s="366"/>
      <c r="BQJ61" s="366"/>
      <c r="BQK61" s="366"/>
      <c r="BQL61" s="366"/>
      <c r="BQM61" s="366"/>
      <c r="BQN61" s="366"/>
      <c r="BQO61" s="366"/>
      <c r="BQP61" s="366"/>
      <c r="BQQ61" s="366"/>
      <c r="BQR61" s="366"/>
      <c r="BQS61" s="366"/>
      <c r="BQT61" s="366"/>
      <c r="BQU61" s="366"/>
      <c r="BQV61" s="366"/>
      <c r="BQW61" s="366"/>
      <c r="BQX61" s="366"/>
      <c r="BQY61" s="366"/>
      <c r="BQZ61" s="366"/>
      <c r="BRA61" s="366"/>
      <c r="BRB61" s="366"/>
      <c r="BRC61" s="366"/>
      <c r="BRD61" s="366"/>
      <c r="BRE61" s="366"/>
      <c r="BRF61" s="366"/>
      <c r="BRG61" s="366"/>
      <c r="BRH61" s="366"/>
      <c r="BRI61" s="366"/>
      <c r="BRJ61" s="366"/>
      <c r="BRK61" s="366"/>
      <c r="BRL61" s="366"/>
      <c r="BRM61" s="366"/>
      <c r="BRN61" s="366"/>
      <c r="BRO61" s="366"/>
      <c r="BRP61" s="366"/>
      <c r="BRQ61" s="366"/>
      <c r="BRR61" s="366"/>
      <c r="BRS61" s="366"/>
      <c r="BRT61" s="366"/>
      <c r="BRU61" s="366"/>
      <c r="BRV61" s="366"/>
      <c r="BRW61" s="366"/>
      <c r="BRX61" s="366"/>
      <c r="BRY61" s="366"/>
      <c r="BRZ61" s="366"/>
      <c r="BSA61" s="366"/>
      <c r="BSB61" s="366"/>
      <c r="BSC61" s="366"/>
      <c r="BSD61" s="366"/>
      <c r="BSE61" s="366"/>
      <c r="BSF61" s="366"/>
      <c r="BSG61" s="366"/>
      <c r="BSH61" s="366"/>
      <c r="BSI61" s="366"/>
      <c r="BSJ61" s="366"/>
      <c r="BSK61" s="366"/>
      <c r="BSL61" s="366"/>
      <c r="BSM61" s="366"/>
      <c r="BSN61" s="366"/>
      <c r="BSO61" s="366"/>
      <c r="BSP61" s="366"/>
      <c r="BSQ61" s="366"/>
      <c r="BSR61" s="366"/>
      <c r="BSS61" s="366"/>
      <c r="BST61" s="366"/>
      <c r="BSU61" s="366"/>
      <c r="BSV61" s="366"/>
      <c r="BSW61" s="366"/>
      <c r="BSX61" s="366"/>
      <c r="BSY61" s="366"/>
      <c r="BSZ61" s="366"/>
      <c r="BTA61" s="366"/>
      <c r="BTB61" s="366"/>
      <c r="BTC61" s="366"/>
      <c r="BTD61" s="366"/>
      <c r="BTE61" s="366"/>
      <c r="BTF61" s="366"/>
      <c r="BTG61" s="366"/>
      <c r="BTH61" s="366"/>
      <c r="BTI61" s="366"/>
      <c r="BTJ61" s="366"/>
      <c r="BTK61" s="366"/>
      <c r="BTL61" s="366"/>
      <c r="BTM61" s="366"/>
      <c r="BTN61" s="366"/>
      <c r="BTO61" s="366"/>
      <c r="BTP61" s="366"/>
      <c r="BTQ61" s="366"/>
      <c r="BTR61" s="366"/>
      <c r="BTS61" s="366"/>
      <c r="BTT61" s="366"/>
      <c r="BTU61" s="366"/>
      <c r="BTV61" s="366"/>
      <c r="BTW61" s="366"/>
      <c r="BTX61" s="366"/>
      <c r="BTY61" s="366"/>
      <c r="BTZ61" s="366"/>
      <c r="BUA61" s="366"/>
      <c r="BUB61" s="366"/>
      <c r="BUC61" s="366"/>
      <c r="BUD61" s="366"/>
      <c r="BUE61" s="366"/>
      <c r="BUF61" s="366"/>
      <c r="BUG61" s="366"/>
      <c r="BUH61" s="366"/>
      <c r="BUI61" s="366"/>
      <c r="BUJ61" s="366"/>
      <c r="BUK61" s="366"/>
      <c r="BUL61" s="366"/>
      <c r="BUM61" s="366"/>
      <c r="BUN61" s="366"/>
      <c r="BUO61" s="366"/>
      <c r="BUP61" s="366"/>
      <c r="BUQ61" s="366"/>
      <c r="BUR61" s="366"/>
      <c r="BUS61" s="366"/>
      <c r="BUT61" s="366"/>
      <c r="BUU61" s="366"/>
      <c r="BUV61" s="366"/>
      <c r="BUW61" s="366"/>
      <c r="BUX61" s="366"/>
      <c r="BUY61" s="366"/>
      <c r="BUZ61" s="366"/>
      <c r="BVA61" s="366"/>
      <c r="BVB61" s="366"/>
      <c r="BVC61" s="366"/>
      <c r="BVD61" s="366"/>
      <c r="BVE61" s="366"/>
      <c r="BVF61" s="366"/>
      <c r="BVG61" s="366"/>
      <c r="BVH61" s="366"/>
      <c r="BVI61" s="366"/>
      <c r="BVJ61" s="366"/>
      <c r="BVK61" s="366"/>
      <c r="BVL61" s="366"/>
      <c r="BVM61" s="366"/>
      <c r="BVN61" s="366"/>
      <c r="BVO61" s="366"/>
      <c r="BVP61" s="366"/>
      <c r="BVQ61" s="366"/>
      <c r="BVR61" s="366"/>
      <c r="BVS61" s="366"/>
      <c r="BVT61" s="366"/>
      <c r="BVU61" s="366"/>
      <c r="BVV61" s="366"/>
      <c r="BVW61" s="366"/>
      <c r="BVX61" s="366"/>
      <c r="BVY61" s="366"/>
      <c r="BVZ61" s="366"/>
      <c r="BWA61" s="366"/>
      <c r="BWB61" s="366"/>
      <c r="BWC61" s="366"/>
      <c r="BWD61" s="366"/>
      <c r="BWE61" s="366"/>
      <c r="BWF61" s="366"/>
      <c r="BWG61" s="366"/>
      <c r="BWH61" s="366"/>
      <c r="BWI61" s="366"/>
      <c r="BWJ61" s="366"/>
      <c r="BWK61" s="366"/>
      <c r="BWL61" s="366"/>
      <c r="BWM61" s="366"/>
      <c r="BWN61" s="366"/>
      <c r="BWO61" s="366"/>
      <c r="BWP61" s="366"/>
      <c r="BWQ61" s="366"/>
      <c r="BWR61" s="366"/>
      <c r="BWS61" s="366"/>
      <c r="BWT61" s="366"/>
      <c r="BWU61" s="366"/>
      <c r="BWV61" s="366"/>
      <c r="BWW61" s="366"/>
      <c r="BWX61" s="366"/>
      <c r="BWY61" s="366"/>
      <c r="BWZ61" s="366"/>
      <c r="BXA61" s="366"/>
      <c r="BXB61" s="366"/>
      <c r="BXC61" s="366"/>
      <c r="BXD61" s="366"/>
      <c r="BXE61" s="366"/>
      <c r="BXF61" s="366"/>
      <c r="BXG61" s="366"/>
      <c r="BXH61" s="366"/>
      <c r="BXI61" s="366"/>
      <c r="BXJ61" s="366"/>
      <c r="BXK61" s="366"/>
      <c r="BXL61" s="366"/>
      <c r="BXM61" s="366"/>
      <c r="BXN61" s="366"/>
      <c r="BXO61" s="366"/>
      <c r="BXP61" s="366"/>
      <c r="BXQ61" s="366"/>
      <c r="BXR61" s="366"/>
      <c r="BXS61" s="366"/>
      <c r="BXT61" s="366"/>
      <c r="BXU61" s="366"/>
      <c r="BXV61" s="366"/>
      <c r="BXW61" s="366"/>
      <c r="BXX61" s="366"/>
      <c r="BXY61" s="366"/>
      <c r="BXZ61" s="366"/>
      <c r="BYA61" s="366"/>
      <c r="BYB61" s="366"/>
      <c r="BYC61" s="366"/>
      <c r="BYD61" s="366"/>
      <c r="BYE61" s="366"/>
      <c r="BYF61" s="366"/>
      <c r="BYG61" s="366"/>
      <c r="BYH61" s="366"/>
      <c r="BYI61" s="366"/>
      <c r="BYJ61" s="366"/>
      <c r="BYK61" s="366"/>
      <c r="BYL61" s="366"/>
      <c r="BYM61" s="366"/>
      <c r="BYN61" s="366"/>
      <c r="BYO61" s="366"/>
      <c r="BYP61" s="366"/>
      <c r="BYQ61" s="366"/>
      <c r="BYR61" s="366"/>
      <c r="BYS61" s="366"/>
      <c r="BYT61" s="366"/>
      <c r="BYU61" s="366"/>
      <c r="BYV61" s="366"/>
      <c r="BYW61" s="366"/>
      <c r="BYX61" s="366"/>
      <c r="BYY61" s="366"/>
      <c r="BYZ61" s="366"/>
      <c r="BZA61" s="366"/>
      <c r="BZB61" s="366"/>
      <c r="BZC61" s="366"/>
      <c r="BZD61" s="366"/>
      <c r="BZE61" s="366"/>
      <c r="BZF61" s="366"/>
      <c r="BZG61" s="366"/>
      <c r="BZH61" s="366"/>
      <c r="BZI61" s="366"/>
      <c r="BZJ61" s="366"/>
      <c r="BZK61" s="366"/>
      <c r="BZL61" s="366"/>
      <c r="BZM61" s="366"/>
      <c r="BZN61" s="366"/>
      <c r="BZO61" s="366"/>
      <c r="BZP61" s="366"/>
      <c r="BZQ61" s="366"/>
      <c r="BZR61" s="366"/>
      <c r="BZS61" s="366"/>
      <c r="BZT61" s="366"/>
      <c r="BZU61" s="366"/>
      <c r="BZV61" s="366"/>
      <c r="BZW61" s="366"/>
      <c r="BZX61" s="366"/>
      <c r="BZY61" s="366"/>
      <c r="BZZ61" s="366"/>
      <c r="CAA61" s="366"/>
      <c r="CAB61" s="366"/>
      <c r="CAC61" s="366"/>
      <c r="CAD61" s="366"/>
      <c r="CAE61" s="366"/>
      <c r="CAF61" s="366"/>
      <c r="CAG61" s="366"/>
      <c r="CAH61" s="366"/>
      <c r="CAI61" s="366"/>
      <c r="CAJ61" s="366"/>
      <c r="CAK61" s="366"/>
      <c r="CAL61" s="366"/>
      <c r="CAM61" s="366"/>
      <c r="CAN61" s="366"/>
      <c r="CAO61" s="366"/>
      <c r="CAP61" s="366"/>
      <c r="CAQ61" s="366"/>
      <c r="CAR61" s="366"/>
      <c r="CAS61" s="366"/>
      <c r="CAT61" s="366"/>
      <c r="CAU61" s="366"/>
      <c r="CAV61" s="366"/>
      <c r="CAW61" s="366"/>
      <c r="CAX61" s="366"/>
      <c r="CAY61" s="366"/>
      <c r="CAZ61" s="366"/>
      <c r="CBA61" s="366"/>
      <c r="CBB61" s="366"/>
      <c r="CBC61" s="366"/>
      <c r="CBD61" s="366"/>
      <c r="CBE61" s="366"/>
      <c r="CBF61" s="366"/>
      <c r="CBG61" s="366"/>
      <c r="CBH61" s="366"/>
      <c r="CBI61" s="366"/>
      <c r="CBJ61" s="366"/>
      <c r="CBK61" s="366"/>
      <c r="CBL61" s="366"/>
      <c r="CBM61" s="366"/>
      <c r="CBN61" s="366"/>
      <c r="CBO61" s="366"/>
      <c r="CBP61" s="366"/>
      <c r="CBQ61" s="366"/>
      <c r="CBR61" s="366"/>
      <c r="CBS61" s="366"/>
      <c r="CBT61" s="366"/>
      <c r="CBU61" s="366"/>
      <c r="CBV61" s="366"/>
      <c r="CBW61" s="366"/>
      <c r="CBX61" s="366"/>
      <c r="CBY61" s="366"/>
      <c r="CBZ61" s="366"/>
      <c r="CCA61" s="366"/>
      <c r="CCB61" s="366"/>
      <c r="CCC61" s="366"/>
      <c r="CCD61" s="366"/>
      <c r="CCE61" s="366"/>
      <c r="CCF61" s="366"/>
      <c r="CCG61" s="366"/>
      <c r="CCH61" s="366"/>
      <c r="CCI61" s="366"/>
      <c r="CCJ61" s="366"/>
      <c r="CCK61" s="366"/>
      <c r="CCL61" s="366"/>
      <c r="CCM61" s="366"/>
      <c r="CCN61" s="366"/>
      <c r="CCO61" s="366"/>
      <c r="CCP61" s="366"/>
      <c r="CCQ61" s="366"/>
      <c r="CCR61" s="366"/>
      <c r="CCS61" s="366"/>
      <c r="CCT61" s="366"/>
      <c r="CCU61" s="366"/>
      <c r="CCV61" s="366"/>
      <c r="CCW61" s="366"/>
      <c r="CCX61" s="366"/>
      <c r="CCY61" s="366"/>
      <c r="CCZ61" s="366"/>
      <c r="CDA61" s="366"/>
      <c r="CDB61" s="366"/>
      <c r="CDC61" s="366"/>
      <c r="CDD61" s="366"/>
      <c r="CDE61" s="366"/>
      <c r="CDF61" s="366"/>
      <c r="CDG61" s="366"/>
      <c r="CDH61" s="366"/>
      <c r="CDI61" s="366"/>
      <c r="CDJ61" s="366"/>
      <c r="CDK61" s="366"/>
      <c r="CDL61" s="366"/>
      <c r="CDM61" s="366"/>
      <c r="CDN61" s="366"/>
      <c r="CDO61" s="366"/>
      <c r="CDP61" s="366"/>
      <c r="CDQ61" s="366"/>
      <c r="CDR61" s="366"/>
      <c r="CDS61" s="366"/>
      <c r="CDT61" s="366"/>
      <c r="CDU61" s="366"/>
      <c r="CDV61" s="366"/>
      <c r="CDW61" s="366"/>
      <c r="CDX61" s="366"/>
      <c r="CDY61" s="366"/>
      <c r="CDZ61" s="366"/>
      <c r="CEA61" s="366"/>
      <c r="CEB61" s="366"/>
      <c r="CEC61" s="366"/>
      <c r="CED61" s="366"/>
      <c r="CEE61" s="366"/>
      <c r="CEF61" s="366"/>
      <c r="CEG61" s="366"/>
      <c r="CEH61" s="366"/>
      <c r="CEI61" s="366"/>
      <c r="CEJ61" s="366"/>
      <c r="CEK61" s="366"/>
      <c r="CEL61" s="366"/>
      <c r="CEM61" s="366"/>
      <c r="CEN61" s="366"/>
      <c r="CEO61" s="366"/>
      <c r="CEP61" s="366"/>
      <c r="CEQ61" s="366"/>
      <c r="CER61" s="366"/>
      <c r="CES61" s="366"/>
      <c r="CET61" s="366"/>
      <c r="CEU61" s="366"/>
      <c r="CEV61" s="366"/>
      <c r="CEW61" s="366"/>
      <c r="CEX61" s="366"/>
      <c r="CEY61" s="366"/>
      <c r="CEZ61" s="366"/>
      <c r="CFA61" s="366"/>
      <c r="CFB61" s="366"/>
      <c r="CFC61" s="366"/>
      <c r="CFD61" s="366"/>
      <c r="CFE61" s="366"/>
      <c r="CFF61" s="366"/>
      <c r="CFG61" s="366"/>
      <c r="CFH61" s="366"/>
      <c r="CFI61" s="366"/>
      <c r="CFJ61" s="366"/>
      <c r="CFK61" s="366"/>
      <c r="CFL61" s="366"/>
      <c r="CFM61" s="366"/>
      <c r="CFN61" s="366"/>
      <c r="CFO61" s="366"/>
      <c r="CFP61" s="366"/>
      <c r="CFQ61" s="366"/>
      <c r="CFR61" s="366"/>
      <c r="CFS61" s="366"/>
      <c r="CFT61" s="366"/>
      <c r="CFU61" s="366"/>
      <c r="CFV61" s="366"/>
      <c r="CFW61" s="366"/>
      <c r="CFX61" s="366"/>
      <c r="CFY61" s="366"/>
      <c r="CFZ61" s="366"/>
      <c r="CGA61" s="366"/>
      <c r="CGB61" s="366"/>
      <c r="CGC61" s="366"/>
      <c r="CGD61" s="366"/>
      <c r="CGE61" s="366"/>
      <c r="CGF61" s="366"/>
      <c r="CGG61" s="366"/>
      <c r="CGH61" s="366"/>
      <c r="CGI61" s="366"/>
      <c r="CGJ61" s="366"/>
      <c r="CGK61" s="366"/>
      <c r="CGL61" s="366"/>
      <c r="CGM61" s="366"/>
      <c r="CGN61" s="366"/>
      <c r="CGO61" s="366"/>
      <c r="CGP61" s="366"/>
      <c r="CGQ61" s="366"/>
      <c r="CGR61" s="366"/>
      <c r="CGS61" s="366"/>
      <c r="CGT61" s="366"/>
      <c r="CGU61" s="366"/>
      <c r="CGV61" s="366"/>
      <c r="CGW61" s="366"/>
      <c r="CGX61" s="366"/>
      <c r="CGY61" s="366"/>
      <c r="CGZ61" s="366"/>
      <c r="CHA61" s="366"/>
      <c r="CHB61" s="366"/>
      <c r="CHC61" s="366"/>
      <c r="CHD61" s="366"/>
      <c r="CHE61" s="366"/>
      <c r="CHF61" s="366"/>
      <c r="CHG61" s="366"/>
      <c r="CHH61" s="366"/>
      <c r="CHI61" s="366"/>
      <c r="CHJ61" s="366"/>
      <c r="CHK61" s="366"/>
      <c r="CHL61" s="366"/>
      <c r="CHM61" s="366"/>
      <c r="CHN61" s="366"/>
      <c r="CHO61" s="366"/>
      <c r="CHP61" s="366"/>
      <c r="CHQ61" s="366"/>
      <c r="CHR61" s="366"/>
      <c r="CHS61" s="366"/>
      <c r="CHT61" s="366"/>
      <c r="CHU61" s="366"/>
      <c r="CHV61" s="366"/>
      <c r="CHW61" s="366"/>
      <c r="CHX61" s="366"/>
      <c r="CHY61" s="366"/>
      <c r="CHZ61" s="366"/>
      <c r="CIA61" s="366"/>
      <c r="CIB61" s="366"/>
      <c r="CIC61" s="366"/>
      <c r="CID61" s="366"/>
      <c r="CIE61" s="366"/>
      <c r="CIF61" s="366"/>
      <c r="CIG61" s="366"/>
      <c r="CIH61" s="366"/>
      <c r="CII61" s="366"/>
      <c r="CIJ61" s="366"/>
      <c r="CIK61" s="366"/>
      <c r="CIL61" s="366"/>
      <c r="CIM61" s="366"/>
      <c r="CIN61" s="366"/>
      <c r="CIO61" s="366"/>
      <c r="CIP61" s="366"/>
      <c r="CIQ61" s="366"/>
      <c r="CIR61" s="366"/>
      <c r="CIS61" s="366"/>
      <c r="CIT61" s="366"/>
      <c r="CIU61" s="366"/>
      <c r="CIV61" s="366"/>
      <c r="CIW61" s="366"/>
      <c r="CIX61" s="366"/>
      <c r="CIY61" s="366"/>
      <c r="CIZ61" s="366"/>
      <c r="CJA61" s="366"/>
      <c r="CJB61" s="366"/>
      <c r="CJC61" s="366"/>
      <c r="CJD61" s="366"/>
      <c r="CJE61" s="366"/>
      <c r="CJF61" s="366"/>
      <c r="CJG61" s="366"/>
      <c r="CJH61" s="366"/>
      <c r="CJI61" s="366"/>
      <c r="CJJ61" s="366"/>
      <c r="CJK61" s="366"/>
      <c r="CJL61" s="366"/>
      <c r="CJM61" s="366"/>
      <c r="CJN61" s="366"/>
      <c r="CJO61" s="366"/>
      <c r="CJP61" s="366"/>
      <c r="CJQ61" s="366"/>
      <c r="CJR61" s="366"/>
      <c r="CJS61" s="366"/>
      <c r="CJT61" s="366"/>
      <c r="CJU61" s="366"/>
      <c r="CJV61" s="366"/>
      <c r="CJW61" s="366"/>
      <c r="CJX61" s="366"/>
      <c r="CJY61" s="366"/>
      <c r="CJZ61" s="366"/>
      <c r="CKA61" s="366"/>
      <c r="CKB61" s="366"/>
      <c r="CKC61" s="366"/>
      <c r="CKD61" s="366"/>
      <c r="CKE61" s="366"/>
      <c r="CKF61" s="366"/>
      <c r="CKG61" s="366"/>
      <c r="CKH61" s="366"/>
      <c r="CKI61" s="366"/>
      <c r="CKJ61" s="366"/>
      <c r="CKK61" s="366"/>
      <c r="CKL61" s="366"/>
      <c r="CKM61" s="366"/>
      <c r="CKN61" s="366"/>
      <c r="CKO61" s="366"/>
      <c r="CKP61" s="366"/>
      <c r="CKQ61" s="366"/>
      <c r="CKR61" s="366"/>
      <c r="CKS61" s="366"/>
      <c r="CKT61" s="366"/>
      <c r="CKU61" s="366"/>
      <c r="CKV61" s="366"/>
      <c r="CKW61" s="366"/>
      <c r="CKX61" s="366"/>
      <c r="CKY61" s="366"/>
      <c r="CKZ61" s="366"/>
      <c r="CLA61" s="366"/>
      <c r="CLB61" s="366"/>
      <c r="CLC61" s="366"/>
      <c r="CLD61" s="366"/>
      <c r="CLE61" s="366"/>
      <c r="CLF61" s="366"/>
      <c r="CLG61" s="366"/>
      <c r="CLH61" s="366"/>
      <c r="CLI61" s="366"/>
      <c r="CLJ61" s="366"/>
      <c r="CLK61" s="366"/>
      <c r="CLL61" s="366"/>
      <c r="CLM61" s="366"/>
      <c r="CLN61" s="366"/>
      <c r="CLO61" s="366"/>
      <c r="CLP61" s="366"/>
      <c r="CLQ61" s="366"/>
      <c r="CLR61" s="366"/>
      <c r="CLS61" s="366"/>
      <c r="CLT61" s="366"/>
      <c r="CLU61" s="366"/>
      <c r="CLV61" s="366"/>
      <c r="CLW61" s="366"/>
      <c r="CLX61" s="366"/>
      <c r="CLY61" s="366"/>
      <c r="CLZ61" s="366"/>
      <c r="CMA61" s="366"/>
      <c r="CMB61" s="366"/>
      <c r="CMC61" s="366"/>
      <c r="CMD61" s="366"/>
      <c r="CME61" s="366"/>
      <c r="CMF61" s="366"/>
      <c r="CMG61" s="366"/>
      <c r="CMH61" s="366"/>
      <c r="CMI61" s="366"/>
      <c r="CMJ61" s="366"/>
      <c r="CMK61" s="366"/>
      <c r="CML61" s="366"/>
      <c r="CMM61" s="366"/>
      <c r="CMN61" s="366"/>
      <c r="CMO61" s="366"/>
      <c r="CMP61" s="366"/>
      <c r="CMQ61" s="366"/>
      <c r="CMR61" s="366"/>
      <c r="CMS61" s="366"/>
      <c r="CMT61" s="366"/>
      <c r="CMU61" s="366"/>
      <c r="CMV61" s="366"/>
      <c r="CMW61" s="366"/>
      <c r="CMX61" s="366"/>
      <c r="CMY61" s="366"/>
      <c r="CMZ61" s="366"/>
      <c r="CNA61" s="366"/>
      <c r="CNB61" s="366"/>
      <c r="CNC61" s="366"/>
      <c r="CND61" s="366"/>
      <c r="CNE61" s="366"/>
      <c r="CNF61" s="366"/>
      <c r="CNG61" s="366"/>
      <c r="CNH61" s="366"/>
      <c r="CNI61" s="366"/>
      <c r="CNJ61" s="366"/>
      <c r="CNK61" s="366"/>
      <c r="CNL61" s="366"/>
      <c r="CNM61" s="366"/>
      <c r="CNN61" s="366"/>
      <c r="CNO61" s="366"/>
      <c r="CNP61" s="366"/>
      <c r="CNQ61" s="366"/>
      <c r="CNR61" s="366"/>
      <c r="CNS61" s="366"/>
      <c r="CNT61" s="366"/>
      <c r="CNU61" s="366"/>
      <c r="CNV61" s="366"/>
      <c r="CNW61" s="366"/>
      <c r="CNX61" s="366"/>
      <c r="CNY61" s="366"/>
      <c r="CNZ61" s="366"/>
      <c r="COA61" s="366"/>
      <c r="COB61" s="366"/>
      <c r="COC61" s="366"/>
      <c r="COD61" s="366"/>
      <c r="COE61" s="366"/>
      <c r="COF61" s="366"/>
      <c r="COG61" s="366"/>
      <c r="COH61" s="366"/>
      <c r="COI61" s="366"/>
      <c r="COJ61" s="366"/>
      <c r="COK61" s="366"/>
      <c r="COL61" s="366"/>
      <c r="COM61" s="366"/>
      <c r="CON61" s="366"/>
      <c r="COO61" s="366"/>
      <c r="COP61" s="366"/>
      <c r="COQ61" s="366"/>
      <c r="COR61" s="366"/>
      <c r="COS61" s="366"/>
      <c r="COT61" s="366"/>
      <c r="COU61" s="366"/>
      <c r="COV61" s="366"/>
      <c r="COW61" s="366"/>
      <c r="COX61" s="366"/>
      <c r="COY61" s="366"/>
      <c r="COZ61" s="366"/>
      <c r="CPA61" s="366"/>
      <c r="CPB61" s="366"/>
      <c r="CPC61" s="366"/>
      <c r="CPD61" s="366"/>
      <c r="CPE61" s="366"/>
      <c r="CPF61" s="366"/>
      <c r="CPG61" s="366"/>
      <c r="CPH61" s="366"/>
      <c r="CPI61" s="366"/>
      <c r="CPJ61" s="366"/>
      <c r="CPK61" s="366"/>
      <c r="CPL61" s="366"/>
      <c r="CPM61" s="366"/>
      <c r="CPN61" s="366"/>
      <c r="CPO61" s="366"/>
      <c r="CPP61" s="366"/>
      <c r="CPQ61" s="366"/>
      <c r="CPR61" s="366"/>
      <c r="CPS61" s="366"/>
      <c r="CPT61" s="366"/>
      <c r="CPU61" s="366"/>
      <c r="CPV61" s="366"/>
      <c r="CPW61" s="366"/>
      <c r="CPX61" s="366"/>
      <c r="CPY61" s="366"/>
      <c r="CPZ61" s="366"/>
      <c r="CQA61" s="366"/>
      <c r="CQB61" s="366"/>
      <c r="CQC61" s="366"/>
      <c r="CQD61" s="366"/>
      <c r="CQE61" s="366"/>
      <c r="CQF61" s="366"/>
      <c r="CQG61" s="366"/>
      <c r="CQH61" s="366"/>
      <c r="CQI61" s="366"/>
      <c r="CQJ61" s="366"/>
      <c r="CQK61" s="366"/>
      <c r="CQL61" s="366"/>
      <c r="CQM61" s="366"/>
      <c r="CQN61" s="366"/>
      <c r="CQO61" s="366"/>
      <c r="CQP61" s="366"/>
      <c r="CQQ61" s="366"/>
      <c r="CQR61" s="366"/>
      <c r="CQS61" s="366"/>
      <c r="CQT61" s="366"/>
      <c r="CQU61" s="366"/>
      <c r="CQV61" s="366"/>
      <c r="CQW61" s="366"/>
      <c r="CQX61" s="366"/>
      <c r="CQY61" s="366"/>
      <c r="CQZ61" s="366"/>
      <c r="CRA61" s="366"/>
      <c r="CRB61" s="366"/>
      <c r="CRC61" s="366"/>
      <c r="CRD61" s="366"/>
      <c r="CRE61" s="366"/>
      <c r="CRF61" s="366"/>
      <c r="CRG61" s="366"/>
      <c r="CRH61" s="366"/>
      <c r="CRI61" s="366"/>
      <c r="CRJ61" s="366"/>
      <c r="CRK61" s="366"/>
      <c r="CRL61" s="366"/>
      <c r="CRM61" s="366"/>
      <c r="CRN61" s="366"/>
      <c r="CRO61" s="366"/>
      <c r="CRP61" s="366"/>
      <c r="CRQ61" s="366"/>
      <c r="CRR61" s="366"/>
      <c r="CRS61" s="366"/>
      <c r="CRT61" s="366"/>
      <c r="CRU61" s="366"/>
      <c r="CRV61" s="366"/>
      <c r="CRW61" s="366"/>
      <c r="CRX61" s="366"/>
      <c r="CRY61" s="366"/>
      <c r="CRZ61" s="366"/>
      <c r="CSA61" s="366"/>
      <c r="CSB61" s="366"/>
      <c r="CSC61" s="366"/>
      <c r="CSD61" s="366"/>
      <c r="CSE61" s="366"/>
      <c r="CSF61" s="366"/>
      <c r="CSG61" s="366"/>
      <c r="CSH61" s="366"/>
      <c r="CSI61" s="366"/>
      <c r="CSJ61" s="366"/>
      <c r="CSK61" s="366"/>
      <c r="CSL61" s="366"/>
      <c r="CSM61" s="366"/>
      <c r="CSN61" s="366"/>
      <c r="CSO61" s="366"/>
      <c r="CSP61" s="366"/>
      <c r="CSQ61" s="366"/>
      <c r="CSR61" s="366"/>
      <c r="CSS61" s="366"/>
      <c r="CST61" s="366"/>
      <c r="CSU61" s="366"/>
      <c r="CSV61" s="366"/>
      <c r="CSW61" s="366"/>
      <c r="CSX61" s="366"/>
      <c r="CSY61" s="366"/>
      <c r="CSZ61" s="366"/>
      <c r="CTA61" s="366"/>
      <c r="CTB61" s="366"/>
      <c r="CTC61" s="366"/>
      <c r="CTD61" s="366"/>
      <c r="CTE61" s="366"/>
      <c r="CTF61" s="366"/>
      <c r="CTG61" s="366"/>
      <c r="CTH61" s="366"/>
      <c r="CTI61" s="366"/>
      <c r="CTJ61" s="366"/>
      <c r="CTK61" s="366"/>
      <c r="CTL61" s="366"/>
      <c r="CTM61" s="366"/>
      <c r="CTN61" s="366"/>
      <c r="CTO61" s="366"/>
      <c r="CTP61" s="366"/>
      <c r="CTQ61" s="366"/>
      <c r="CTR61" s="366"/>
      <c r="CTS61" s="366"/>
      <c r="CTT61" s="366"/>
      <c r="CTU61" s="366"/>
      <c r="CTV61" s="366"/>
      <c r="CTW61" s="366"/>
      <c r="CTX61" s="366"/>
      <c r="CTY61" s="366"/>
      <c r="CTZ61" s="366"/>
      <c r="CUA61" s="366"/>
      <c r="CUB61" s="366"/>
      <c r="CUC61" s="366"/>
      <c r="CUD61" s="366"/>
      <c r="CUE61" s="366"/>
      <c r="CUF61" s="366"/>
      <c r="CUG61" s="366"/>
      <c r="CUH61" s="366"/>
      <c r="CUI61" s="366"/>
      <c r="CUJ61" s="366"/>
      <c r="CUK61" s="366"/>
      <c r="CUL61" s="366"/>
      <c r="CUM61" s="366"/>
      <c r="CUN61" s="366"/>
      <c r="CUO61" s="366"/>
      <c r="CUP61" s="366"/>
      <c r="CUQ61" s="366"/>
      <c r="CUR61" s="366"/>
      <c r="CUS61" s="366"/>
      <c r="CUT61" s="366"/>
      <c r="CUU61" s="366"/>
      <c r="CUV61" s="366"/>
      <c r="CUW61" s="366"/>
      <c r="CUX61" s="366"/>
      <c r="CUY61" s="366"/>
      <c r="CUZ61" s="366"/>
      <c r="CVA61" s="366"/>
      <c r="CVB61" s="366"/>
      <c r="CVC61" s="366"/>
      <c r="CVD61" s="366"/>
      <c r="CVE61" s="366"/>
      <c r="CVF61" s="366"/>
      <c r="CVG61" s="366"/>
      <c r="CVH61" s="366"/>
      <c r="CVI61" s="366"/>
      <c r="CVJ61" s="366"/>
      <c r="CVK61" s="366"/>
      <c r="CVL61" s="366"/>
      <c r="CVM61" s="366"/>
      <c r="CVN61" s="366"/>
      <c r="CVO61" s="366"/>
      <c r="CVP61" s="366"/>
      <c r="CVQ61" s="366"/>
      <c r="CVR61" s="366"/>
      <c r="CVS61" s="366"/>
      <c r="CVT61" s="366"/>
      <c r="CVU61" s="366"/>
      <c r="CVV61" s="366"/>
      <c r="CVW61" s="366"/>
      <c r="CVX61" s="366"/>
      <c r="CVY61" s="366"/>
      <c r="CVZ61" s="366"/>
      <c r="CWA61" s="366"/>
      <c r="CWB61" s="366"/>
      <c r="CWC61" s="366"/>
      <c r="CWD61" s="366"/>
      <c r="CWE61" s="366"/>
      <c r="CWF61" s="366"/>
      <c r="CWG61" s="366"/>
      <c r="CWH61" s="366"/>
      <c r="CWI61" s="366"/>
      <c r="CWJ61" s="366"/>
      <c r="CWK61" s="366"/>
      <c r="CWL61" s="366"/>
      <c r="CWM61" s="366"/>
      <c r="CWN61" s="366"/>
      <c r="CWO61" s="366"/>
      <c r="CWP61" s="366"/>
      <c r="CWQ61" s="366"/>
      <c r="CWR61" s="366"/>
      <c r="CWS61" s="366"/>
      <c r="CWT61" s="366"/>
      <c r="CWU61" s="366"/>
      <c r="CWV61" s="366"/>
      <c r="CWW61" s="366"/>
      <c r="CWX61" s="366"/>
      <c r="CWY61" s="366"/>
      <c r="CWZ61" s="366"/>
      <c r="CXA61" s="366"/>
      <c r="CXB61" s="366"/>
      <c r="CXC61" s="366"/>
      <c r="CXD61" s="366"/>
      <c r="CXE61" s="366"/>
      <c r="CXF61" s="366"/>
      <c r="CXG61" s="366"/>
      <c r="CXH61" s="366"/>
      <c r="CXI61" s="366"/>
      <c r="CXJ61" s="366"/>
      <c r="CXK61" s="366"/>
      <c r="CXL61" s="366"/>
      <c r="CXM61" s="366"/>
      <c r="CXN61" s="366"/>
      <c r="CXO61" s="366"/>
      <c r="CXP61" s="366"/>
      <c r="CXQ61" s="366"/>
      <c r="CXR61" s="366"/>
      <c r="CXS61" s="366"/>
      <c r="CXT61" s="366"/>
      <c r="CXU61" s="366"/>
      <c r="CXV61" s="366"/>
      <c r="CXW61" s="366"/>
      <c r="CXX61" s="366"/>
      <c r="CXY61" s="366"/>
      <c r="CXZ61" s="366"/>
      <c r="CYA61" s="366"/>
      <c r="CYB61" s="366"/>
      <c r="CYC61" s="366"/>
      <c r="CYD61" s="366"/>
      <c r="CYE61" s="366"/>
      <c r="CYF61" s="366"/>
      <c r="CYG61" s="366"/>
      <c r="CYH61" s="366"/>
      <c r="CYI61" s="366"/>
      <c r="CYJ61" s="366"/>
      <c r="CYK61" s="366"/>
      <c r="CYL61" s="366"/>
      <c r="CYM61" s="366"/>
      <c r="CYN61" s="366"/>
      <c r="CYO61" s="366"/>
      <c r="CYP61" s="366"/>
      <c r="CYQ61" s="366"/>
      <c r="CYR61" s="366"/>
      <c r="CYS61" s="366"/>
      <c r="CYT61" s="366"/>
      <c r="CYU61" s="366"/>
      <c r="CYV61" s="366"/>
      <c r="CYW61" s="366"/>
      <c r="CYX61" s="366"/>
      <c r="CYY61" s="366"/>
      <c r="CYZ61" s="366"/>
      <c r="CZA61" s="366"/>
      <c r="CZB61" s="366"/>
      <c r="CZC61" s="366"/>
      <c r="CZD61" s="366"/>
      <c r="CZE61" s="366"/>
      <c r="CZF61" s="366"/>
      <c r="CZG61" s="366"/>
      <c r="CZH61" s="366"/>
      <c r="CZI61" s="366"/>
      <c r="CZJ61" s="366"/>
      <c r="CZK61" s="366"/>
      <c r="CZL61" s="366"/>
      <c r="CZM61" s="366"/>
      <c r="CZN61" s="366"/>
      <c r="CZO61" s="366"/>
      <c r="CZP61" s="366"/>
      <c r="CZQ61" s="366"/>
      <c r="CZR61" s="366"/>
      <c r="CZS61" s="366"/>
      <c r="CZT61" s="366"/>
      <c r="CZU61" s="366"/>
      <c r="CZV61" s="366"/>
      <c r="CZW61" s="366"/>
      <c r="CZX61" s="366"/>
      <c r="CZY61" s="366"/>
      <c r="CZZ61" s="366"/>
      <c r="DAA61" s="366"/>
      <c r="DAB61" s="366"/>
      <c r="DAC61" s="366"/>
      <c r="DAD61" s="366"/>
      <c r="DAE61" s="366"/>
      <c r="DAF61" s="366"/>
      <c r="DAG61" s="366"/>
      <c r="DAH61" s="366"/>
      <c r="DAI61" s="366"/>
      <c r="DAJ61" s="366"/>
      <c r="DAK61" s="366"/>
      <c r="DAL61" s="366"/>
      <c r="DAM61" s="366"/>
      <c r="DAN61" s="366"/>
      <c r="DAO61" s="366"/>
      <c r="DAP61" s="366"/>
      <c r="DAQ61" s="366"/>
      <c r="DAR61" s="366"/>
      <c r="DAS61" s="366"/>
      <c r="DAT61" s="366"/>
      <c r="DAU61" s="366"/>
      <c r="DAV61" s="366"/>
      <c r="DAW61" s="366"/>
      <c r="DAX61" s="366"/>
      <c r="DAY61" s="366"/>
      <c r="DAZ61" s="366"/>
      <c r="DBA61" s="366"/>
      <c r="DBB61" s="366"/>
      <c r="DBC61" s="366"/>
      <c r="DBD61" s="366"/>
      <c r="DBE61" s="366"/>
      <c r="DBF61" s="366"/>
      <c r="DBG61" s="366"/>
      <c r="DBH61" s="366"/>
      <c r="DBI61" s="366"/>
      <c r="DBJ61" s="366"/>
      <c r="DBK61" s="366"/>
      <c r="DBL61" s="366"/>
      <c r="DBM61" s="366"/>
      <c r="DBN61" s="366"/>
      <c r="DBO61" s="366"/>
      <c r="DBP61" s="366"/>
      <c r="DBQ61" s="366"/>
      <c r="DBR61" s="366"/>
      <c r="DBS61" s="366"/>
      <c r="DBT61" s="366"/>
      <c r="DBU61" s="366"/>
      <c r="DBV61" s="366"/>
      <c r="DBW61" s="366"/>
      <c r="DBX61" s="366"/>
      <c r="DBY61" s="366"/>
      <c r="DBZ61" s="366"/>
      <c r="DCA61" s="366"/>
      <c r="DCB61" s="366"/>
      <c r="DCC61" s="366"/>
      <c r="DCD61" s="366"/>
      <c r="DCE61" s="366"/>
      <c r="DCF61" s="366"/>
      <c r="DCG61" s="366"/>
      <c r="DCH61" s="366"/>
      <c r="DCI61" s="366"/>
      <c r="DCJ61" s="366"/>
      <c r="DCK61" s="366"/>
      <c r="DCL61" s="366"/>
      <c r="DCM61" s="366"/>
      <c r="DCN61" s="366"/>
      <c r="DCO61" s="366"/>
      <c r="DCP61" s="366"/>
      <c r="DCQ61" s="366"/>
      <c r="DCR61" s="366"/>
      <c r="DCS61" s="366"/>
      <c r="DCT61" s="366"/>
      <c r="DCU61" s="366"/>
      <c r="DCV61" s="366"/>
      <c r="DCW61" s="366"/>
      <c r="DCX61" s="366"/>
      <c r="DCY61" s="366"/>
      <c r="DCZ61" s="366"/>
      <c r="DDA61" s="366"/>
      <c r="DDB61" s="366"/>
      <c r="DDC61" s="366"/>
      <c r="DDD61" s="366"/>
      <c r="DDE61" s="366"/>
      <c r="DDF61" s="366"/>
      <c r="DDG61" s="366"/>
      <c r="DDH61" s="366"/>
      <c r="DDI61" s="366"/>
      <c r="DDJ61" s="366"/>
      <c r="DDK61" s="366"/>
      <c r="DDL61" s="366"/>
      <c r="DDM61" s="366"/>
      <c r="DDN61" s="366"/>
      <c r="DDO61" s="366"/>
      <c r="DDP61" s="366"/>
      <c r="DDQ61" s="366"/>
      <c r="DDR61" s="366"/>
      <c r="DDS61" s="366"/>
      <c r="DDT61" s="366"/>
      <c r="DDU61" s="366"/>
      <c r="DDV61" s="366"/>
      <c r="DDW61" s="366"/>
      <c r="DDX61" s="366"/>
      <c r="DDY61" s="366"/>
      <c r="DDZ61" s="366"/>
      <c r="DEA61" s="366"/>
      <c r="DEB61" s="366"/>
      <c r="DEC61" s="366"/>
      <c r="DED61" s="366"/>
      <c r="DEE61" s="366"/>
      <c r="DEF61" s="366"/>
      <c r="DEG61" s="366"/>
      <c r="DEH61" s="366"/>
      <c r="DEI61" s="366"/>
      <c r="DEJ61" s="366"/>
      <c r="DEK61" s="366"/>
      <c r="DEL61" s="366"/>
      <c r="DEM61" s="366"/>
      <c r="DEN61" s="366"/>
      <c r="DEO61" s="366"/>
      <c r="DEP61" s="366"/>
      <c r="DEQ61" s="366"/>
      <c r="DER61" s="366"/>
      <c r="DES61" s="366"/>
      <c r="DET61" s="366"/>
      <c r="DEU61" s="366"/>
      <c r="DEV61" s="366"/>
      <c r="DEW61" s="366"/>
      <c r="DEX61" s="366"/>
      <c r="DEY61" s="366"/>
      <c r="DEZ61" s="366"/>
      <c r="DFA61" s="366"/>
      <c r="DFB61" s="366"/>
      <c r="DFC61" s="366"/>
      <c r="DFD61" s="366"/>
      <c r="DFE61" s="366"/>
      <c r="DFF61" s="366"/>
      <c r="DFG61" s="366"/>
      <c r="DFH61" s="366"/>
      <c r="DFI61" s="366"/>
      <c r="DFJ61" s="366"/>
      <c r="DFK61" s="366"/>
      <c r="DFL61" s="366"/>
      <c r="DFM61" s="366"/>
      <c r="DFN61" s="366"/>
      <c r="DFO61" s="366"/>
      <c r="DFP61" s="366"/>
      <c r="DFQ61" s="366"/>
      <c r="DFR61" s="366"/>
      <c r="DFS61" s="366"/>
      <c r="DFT61" s="366"/>
      <c r="DFU61" s="366"/>
      <c r="DFV61" s="366"/>
      <c r="DFW61" s="366"/>
      <c r="DFX61" s="366"/>
      <c r="DFY61" s="366"/>
      <c r="DFZ61" s="366"/>
      <c r="DGA61" s="366"/>
      <c r="DGB61" s="366"/>
      <c r="DGC61" s="366"/>
      <c r="DGD61" s="366"/>
      <c r="DGE61" s="366"/>
      <c r="DGF61" s="366"/>
      <c r="DGG61" s="366"/>
      <c r="DGH61" s="366"/>
      <c r="DGI61" s="366"/>
      <c r="DGJ61" s="366"/>
      <c r="DGK61" s="366"/>
      <c r="DGL61" s="366"/>
      <c r="DGM61" s="366"/>
      <c r="DGN61" s="366"/>
      <c r="DGO61" s="366"/>
      <c r="DGP61" s="366"/>
      <c r="DGQ61" s="366"/>
      <c r="DGR61" s="366"/>
      <c r="DGS61" s="366"/>
      <c r="DGT61" s="366"/>
      <c r="DGU61" s="366"/>
      <c r="DGV61" s="366"/>
      <c r="DGW61" s="366"/>
      <c r="DGX61" s="366"/>
      <c r="DGY61" s="366"/>
      <c r="DGZ61" s="366"/>
      <c r="DHA61" s="366"/>
      <c r="DHB61" s="366"/>
      <c r="DHC61" s="366"/>
      <c r="DHD61" s="366"/>
      <c r="DHE61" s="366"/>
      <c r="DHF61" s="366"/>
      <c r="DHG61" s="366"/>
      <c r="DHH61" s="366"/>
      <c r="DHI61" s="366"/>
      <c r="DHJ61" s="366"/>
      <c r="DHK61" s="366"/>
      <c r="DHL61" s="366"/>
      <c r="DHM61" s="366"/>
      <c r="DHN61" s="366"/>
      <c r="DHO61" s="366"/>
      <c r="DHP61" s="366"/>
      <c r="DHQ61" s="366"/>
      <c r="DHR61" s="366"/>
      <c r="DHS61" s="366"/>
      <c r="DHT61" s="366"/>
      <c r="DHU61" s="366"/>
      <c r="DHV61" s="366"/>
      <c r="DHW61" s="366"/>
      <c r="DHX61" s="366"/>
      <c r="DHY61" s="366"/>
      <c r="DHZ61" s="366"/>
      <c r="DIA61" s="366"/>
      <c r="DIB61" s="366"/>
      <c r="DIC61" s="366"/>
      <c r="DID61" s="366"/>
      <c r="DIE61" s="366"/>
      <c r="DIF61" s="366"/>
      <c r="DIG61" s="366"/>
      <c r="DIH61" s="366"/>
      <c r="DII61" s="366"/>
      <c r="DIJ61" s="366"/>
      <c r="DIK61" s="366"/>
      <c r="DIL61" s="366"/>
      <c r="DIM61" s="366"/>
      <c r="DIN61" s="366"/>
      <c r="DIO61" s="366"/>
      <c r="DIP61" s="366"/>
      <c r="DIQ61" s="366"/>
      <c r="DIR61" s="366"/>
      <c r="DIS61" s="366"/>
      <c r="DIT61" s="366"/>
      <c r="DIU61" s="366"/>
      <c r="DIV61" s="366"/>
      <c r="DIW61" s="366"/>
      <c r="DIX61" s="366"/>
      <c r="DIY61" s="366"/>
      <c r="DIZ61" s="366"/>
      <c r="DJA61" s="366"/>
      <c r="DJB61" s="366"/>
      <c r="DJC61" s="366"/>
      <c r="DJD61" s="366"/>
      <c r="DJE61" s="366"/>
      <c r="DJF61" s="366"/>
      <c r="DJG61" s="366"/>
      <c r="DJH61" s="366"/>
      <c r="DJI61" s="366"/>
      <c r="DJJ61" s="366"/>
      <c r="DJK61" s="366"/>
      <c r="DJL61" s="366"/>
      <c r="DJM61" s="366"/>
      <c r="DJN61" s="366"/>
      <c r="DJO61" s="366"/>
      <c r="DJP61" s="366"/>
      <c r="DJQ61" s="366"/>
      <c r="DJR61" s="366"/>
      <c r="DJS61" s="366"/>
      <c r="DJT61" s="366"/>
      <c r="DJU61" s="366"/>
      <c r="DJV61" s="366"/>
      <c r="DJW61" s="366"/>
      <c r="DJX61" s="366"/>
      <c r="DJY61" s="366"/>
      <c r="DJZ61" s="366"/>
      <c r="DKA61" s="366"/>
      <c r="DKB61" s="366"/>
      <c r="DKC61" s="366"/>
      <c r="DKD61" s="366"/>
      <c r="DKE61" s="366"/>
      <c r="DKF61" s="366"/>
      <c r="DKG61" s="366"/>
      <c r="DKH61" s="366"/>
      <c r="DKI61" s="366"/>
      <c r="DKJ61" s="366"/>
      <c r="DKK61" s="366"/>
      <c r="DKL61" s="366"/>
      <c r="DKM61" s="366"/>
      <c r="DKN61" s="366"/>
      <c r="DKO61" s="366"/>
      <c r="DKP61" s="366"/>
      <c r="DKQ61" s="366"/>
      <c r="DKR61" s="366"/>
      <c r="DKS61" s="366"/>
      <c r="DKT61" s="366"/>
      <c r="DKU61" s="366"/>
      <c r="DKV61" s="366"/>
      <c r="DKW61" s="366"/>
      <c r="DKX61" s="366"/>
      <c r="DKY61" s="366"/>
      <c r="DKZ61" s="366"/>
      <c r="DLA61" s="366"/>
      <c r="DLB61" s="366"/>
      <c r="DLC61" s="366"/>
      <c r="DLD61" s="366"/>
      <c r="DLE61" s="366"/>
      <c r="DLF61" s="366"/>
      <c r="DLG61" s="366"/>
      <c r="DLH61" s="366"/>
      <c r="DLI61" s="366"/>
      <c r="DLJ61" s="366"/>
      <c r="DLK61" s="366"/>
      <c r="DLL61" s="366"/>
      <c r="DLM61" s="366"/>
      <c r="DLN61" s="366"/>
      <c r="DLO61" s="366"/>
      <c r="DLP61" s="366"/>
      <c r="DLQ61" s="366"/>
      <c r="DLR61" s="366"/>
      <c r="DLS61" s="366"/>
      <c r="DLT61" s="366"/>
      <c r="DLU61" s="366"/>
      <c r="DLV61" s="366"/>
      <c r="DLW61" s="366"/>
      <c r="DLX61" s="366"/>
      <c r="DLY61" s="366"/>
      <c r="DLZ61" s="366"/>
      <c r="DMA61" s="366"/>
      <c r="DMB61" s="366"/>
      <c r="DMC61" s="366"/>
      <c r="DMD61" s="366"/>
      <c r="DME61" s="366"/>
      <c r="DMF61" s="366"/>
      <c r="DMG61" s="366"/>
      <c r="DMH61" s="366"/>
      <c r="DMI61" s="366"/>
      <c r="DMJ61" s="366"/>
      <c r="DMK61" s="366"/>
      <c r="DML61" s="366"/>
      <c r="DMM61" s="366"/>
      <c r="DMN61" s="366"/>
      <c r="DMO61" s="366"/>
      <c r="DMP61" s="366"/>
      <c r="DMQ61" s="366"/>
      <c r="DMR61" s="366"/>
      <c r="DMS61" s="366"/>
      <c r="DMT61" s="366"/>
      <c r="DMU61" s="366"/>
      <c r="DMV61" s="366"/>
      <c r="DMW61" s="366"/>
      <c r="DMX61" s="366"/>
      <c r="DMY61" s="366"/>
      <c r="DMZ61" s="366"/>
      <c r="DNA61" s="366"/>
      <c r="DNB61" s="366"/>
      <c r="DNC61" s="366"/>
      <c r="DND61" s="366"/>
      <c r="DNE61" s="366"/>
      <c r="DNF61" s="366"/>
      <c r="DNG61" s="366"/>
      <c r="DNH61" s="366"/>
      <c r="DNI61" s="366"/>
      <c r="DNJ61" s="366"/>
      <c r="DNK61" s="366"/>
      <c r="DNL61" s="366"/>
      <c r="DNM61" s="366"/>
      <c r="DNN61" s="366"/>
      <c r="DNO61" s="366"/>
      <c r="DNP61" s="366"/>
      <c r="DNQ61" s="366"/>
      <c r="DNR61" s="366"/>
      <c r="DNS61" s="366"/>
      <c r="DNT61" s="366"/>
      <c r="DNU61" s="366"/>
      <c r="DNV61" s="366"/>
      <c r="DNW61" s="366"/>
      <c r="DNX61" s="366"/>
      <c r="DNY61" s="366"/>
      <c r="DNZ61" s="366"/>
      <c r="DOA61" s="366"/>
      <c r="DOB61" s="366"/>
      <c r="DOC61" s="366"/>
      <c r="DOD61" s="366"/>
      <c r="DOE61" s="366"/>
      <c r="DOF61" s="366"/>
      <c r="DOG61" s="366"/>
      <c r="DOH61" s="366"/>
      <c r="DOI61" s="366"/>
      <c r="DOJ61" s="366"/>
      <c r="DOK61" s="366"/>
      <c r="DOL61" s="366"/>
      <c r="DOM61" s="366"/>
      <c r="DON61" s="366"/>
      <c r="DOO61" s="366"/>
      <c r="DOP61" s="366"/>
      <c r="DOQ61" s="366"/>
      <c r="DOR61" s="366"/>
      <c r="DOS61" s="366"/>
      <c r="DOT61" s="366"/>
      <c r="DOU61" s="366"/>
      <c r="DOV61" s="366"/>
      <c r="DOW61" s="366"/>
      <c r="DOX61" s="366"/>
      <c r="DOY61" s="366"/>
      <c r="DOZ61" s="366"/>
      <c r="DPA61" s="366"/>
      <c r="DPB61" s="366"/>
      <c r="DPC61" s="366"/>
      <c r="DPD61" s="366"/>
      <c r="DPE61" s="366"/>
      <c r="DPF61" s="366"/>
      <c r="DPG61" s="366"/>
      <c r="DPH61" s="366"/>
      <c r="DPI61" s="366"/>
      <c r="DPJ61" s="366"/>
      <c r="DPK61" s="366"/>
      <c r="DPL61" s="366"/>
      <c r="DPM61" s="366"/>
      <c r="DPN61" s="366"/>
      <c r="DPO61" s="366"/>
      <c r="DPP61" s="366"/>
      <c r="DPQ61" s="366"/>
      <c r="DPR61" s="366"/>
      <c r="DPS61" s="366"/>
      <c r="DPT61" s="366"/>
      <c r="DPU61" s="366"/>
      <c r="DPV61" s="366"/>
      <c r="DPW61" s="366"/>
      <c r="DPX61" s="366"/>
      <c r="DPY61" s="366"/>
      <c r="DPZ61" s="366"/>
      <c r="DQA61" s="366"/>
      <c r="DQB61" s="366"/>
      <c r="DQC61" s="366"/>
      <c r="DQD61" s="366"/>
      <c r="DQE61" s="366"/>
      <c r="DQF61" s="366"/>
      <c r="DQG61" s="366"/>
      <c r="DQH61" s="366"/>
      <c r="DQI61" s="366"/>
      <c r="DQJ61" s="366"/>
      <c r="DQK61" s="366"/>
      <c r="DQL61" s="366"/>
      <c r="DQM61" s="366"/>
      <c r="DQN61" s="366"/>
      <c r="DQO61" s="366"/>
      <c r="DQP61" s="366"/>
      <c r="DQQ61" s="366"/>
      <c r="DQR61" s="366"/>
      <c r="DQS61" s="366"/>
      <c r="DQT61" s="366"/>
      <c r="DQU61" s="366"/>
      <c r="DQV61" s="366"/>
      <c r="DQW61" s="366"/>
      <c r="DQX61" s="366"/>
      <c r="DQY61" s="366"/>
      <c r="DQZ61" s="366"/>
      <c r="DRA61" s="366"/>
      <c r="DRB61" s="366"/>
      <c r="DRC61" s="366"/>
      <c r="DRD61" s="366"/>
      <c r="DRE61" s="366"/>
      <c r="DRF61" s="366"/>
      <c r="DRG61" s="366"/>
      <c r="DRH61" s="366"/>
      <c r="DRI61" s="366"/>
      <c r="DRJ61" s="366"/>
      <c r="DRK61" s="366"/>
      <c r="DRL61" s="366"/>
      <c r="DRM61" s="366"/>
      <c r="DRN61" s="366"/>
      <c r="DRO61" s="366"/>
      <c r="DRP61" s="366"/>
      <c r="DRQ61" s="366"/>
      <c r="DRR61" s="366"/>
      <c r="DRS61" s="366"/>
      <c r="DRT61" s="366"/>
      <c r="DRU61" s="366"/>
      <c r="DRV61" s="366"/>
      <c r="DRW61" s="366"/>
      <c r="DRX61" s="366"/>
      <c r="DRY61" s="366"/>
      <c r="DRZ61" s="366"/>
      <c r="DSA61" s="366"/>
      <c r="DSB61" s="366"/>
      <c r="DSC61" s="366"/>
      <c r="DSD61" s="366"/>
      <c r="DSE61" s="366"/>
      <c r="DSF61" s="366"/>
      <c r="DSG61" s="366"/>
      <c r="DSH61" s="366"/>
      <c r="DSI61" s="366"/>
      <c r="DSJ61" s="366"/>
      <c r="DSK61" s="366"/>
      <c r="DSL61" s="366"/>
      <c r="DSM61" s="366"/>
      <c r="DSN61" s="366"/>
      <c r="DSO61" s="366"/>
      <c r="DSP61" s="366"/>
      <c r="DSQ61" s="366"/>
      <c r="DSR61" s="366"/>
      <c r="DSS61" s="366"/>
      <c r="DST61" s="366"/>
      <c r="DSU61" s="366"/>
      <c r="DSV61" s="366"/>
      <c r="DSW61" s="366"/>
      <c r="DSX61" s="366"/>
      <c r="DSY61" s="366"/>
      <c r="DSZ61" s="366"/>
      <c r="DTA61" s="366"/>
      <c r="DTB61" s="366"/>
      <c r="DTC61" s="366"/>
      <c r="DTD61" s="366"/>
      <c r="DTE61" s="366"/>
      <c r="DTF61" s="366"/>
      <c r="DTG61" s="366"/>
      <c r="DTH61" s="366"/>
      <c r="DTI61" s="366"/>
      <c r="DTJ61" s="366"/>
      <c r="DTK61" s="366"/>
      <c r="DTL61" s="366"/>
      <c r="DTM61" s="366"/>
      <c r="DTN61" s="366"/>
      <c r="DTO61" s="366"/>
      <c r="DTP61" s="366"/>
      <c r="DTQ61" s="366"/>
      <c r="DTR61" s="366"/>
      <c r="DTS61" s="366"/>
      <c r="DTT61" s="366"/>
      <c r="DTU61" s="366"/>
      <c r="DTV61" s="366"/>
      <c r="DTW61" s="366"/>
      <c r="DTX61" s="366"/>
      <c r="DTY61" s="366"/>
      <c r="DTZ61" s="366"/>
      <c r="DUA61" s="366"/>
      <c r="DUB61" s="366"/>
      <c r="DUC61" s="366"/>
      <c r="DUD61" s="366"/>
      <c r="DUE61" s="366"/>
      <c r="DUF61" s="366"/>
      <c r="DUG61" s="366"/>
      <c r="DUH61" s="366"/>
      <c r="DUI61" s="366"/>
      <c r="DUJ61" s="366"/>
      <c r="DUK61" s="366"/>
      <c r="DUL61" s="366"/>
      <c r="DUM61" s="366"/>
      <c r="DUN61" s="366"/>
      <c r="DUO61" s="366"/>
      <c r="DUP61" s="366"/>
      <c r="DUQ61" s="366"/>
      <c r="DUR61" s="366"/>
      <c r="DUS61" s="366"/>
      <c r="DUT61" s="366"/>
      <c r="DUU61" s="366"/>
      <c r="DUV61" s="366"/>
      <c r="DUW61" s="366"/>
      <c r="DUX61" s="366"/>
      <c r="DUY61" s="366"/>
      <c r="DUZ61" s="366"/>
      <c r="DVA61" s="366"/>
      <c r="DVB61" s="366"/>
      <c r="DVC61" s="366"/>
      <c r="DVD61" s="366"/>
      <c r="DVE61" s="366"/>
      <c r="DVF61" s="366"/>
      <c r="DVG61" s="366"/>
      <c r="DVH61" s="366"/>
      <c r="DVI61" s="366"/>
      <c r="DVJ61" s="366"/>
      <c r="DVK61" s="366"/>
      <c r="DVL61" s="366"/>
      <c r="DVM61" s="366"/>
      <c r="DVN61" s="366"/>
      <c r="DVO61" s="366"/>
      <c r="DVP61" s="366"/>
      <c r="DVQ61" s="366"/>
      <c r="DVR61" s="366"/>
      <c r="DVS61" s="366"/>
      <c r="DVT61" s="366"/>
      <c r="DVU61" s="366"/>
      <c r="DVV61" s="366"/>
      <c r="DVW61" s="366"/>
      <c r="DVX61" s="366"/>
      <c r="DVY61" s="366"/>
      <c r="DVZ61" s="366"/>
      <c r="DWA61" s="366"/>
      <c r="DWB61" s="366"/>
      <c r="DWC61" s="366"/>
      <c r="DWD61" s="366"/>
      <c r="DWE61" s="366"/>
      <c r="DWF61" s="366"/>
      <c r="DWG61" s="366"/>
      <c r="DWH61" s="366"/>
      <c r="DWI61" s="366"/>
      <c r="DWJ61" s="366"/>
      <c r="DWK61" s="366"/>
      <c r="DWL61" s="366"/>
      <c r="DWM61" s="366"/>
      <c r="DWN61" s="366"/>
      <c r="DWO61" s="366"/>
      <c r="DWP61" s="366"/>
      <c r="DWQ61" s="366"/>
      <c r="DWR61" s="366"/>
      <c r="DWS61" s="366"/>
      <c r="DWT61" s="366"/>
      <c r="DWU61" s="366"/>
      <c r="DWV61" s="366"/>
      <c r="DWW61" s="366"/>
      <c r="DWX61" s="366"/>
      <c r="DWY61" s="366"/>
      <c r="DWZ61" s="366"/>
      <c r="DXA61" s="366"/>
      <c r="DXB61" s="366"/>
      <c r="DXC61" s="366"/>
      <c r="DXD61" s="366"/>
      <c r="DXE61" s="366"/>
      <c r="DXF61" s="366"/>
      <c r="DXG61" s="366"/>
      <c r="DXH61" s="366"/>
      <c r="DXI61" s="366"/>
      <c r="DXJ61" s="366"/>
      <c r="DXK61" s="366"/>
      <c r="DXL61" s="366"/>
      <c r="DXM61" s="366"/>
      <c r="DXN61" s="366"/>
      <c r="DXO61" s="366"/>
      <c r="DXP61" s="366"/>
      <c r="DXQ61" s="366"/>
      <c r="DXR61" s="366"/>
      <c r="DXS61" s="366"/>
      <c r="DXT61" s="366"/>
      <c r="DXU61" s="366"/>
      <c r="DXV61" s="366"/>
      <c r="DXW61" s="366"/>
      <c r="DXX61" s="366"/>
      <c r="DXY61" s="366"/>
      <c r="DXZ61" s="366"/>
      <c r="DYA61" s="366"/>
      <c r="DYB61" s="366"/>
      <c r="DYC61" s="366"/>
      <c r="DYD61" s="366"/>
      <c r="DYE61" s="366"/>
      <c r="DYF61" s="366"/>
      <c r="DYG61" s="366"/>
      <c r="DYH61" s="366"/>
      <c r="DYI61" s="366"/>
      <c r="DYJ61" s="366"/>
      <c r="DYK61" s="366"/>
      <c r="DYL61" s="366"/>
      <c r="DYM61" s="366"/>
      <c r="DYN61" s="366"/>
      <c r="DYO61" s="366"/>
      <c r="DYP61" s="366"/>
      <c r="DYQ61" s="366"/>
      <c r="DYR61" s="366"/>
      <c r="DYS61" s="366"/>
      <c r="DYT61" s="366"/>
      <c r="DYU61" s="366"/>
      <c r="DYV61" s="366"/>
      <c r="DYW61" s="366"/>
      <c r="DYX61" s="366"/>
      <c r="DYY61" s="366"/>
      <c r="DYZ61" s="366"/>
      <c r="DZA61" s="366"/>
      <c r="DZB61" s="366"/>
      <c r="DZC61" s="366"/>
      <c r="DZD61" s="366"/>
      <c r="DZE61" s="366"/>
      <c r="DZF61" s="366"/>
      <c r="DZG61" s="366"/>
      <c r="DZH61" s="366"/>
      <c r="DZI61" s="366"/>
      <c r="DZJ61" s="366"/>
      <c r="DZK61" s="366"/>
      <c r="DZL61" s="366"/>
      <c r="DZM61" s="366"/>
      <c r="DZN61" s="366"/>
      <c r="DZO61" s="366"/>
      <c r="DZP61" s="366"/>
      <c r="DZQ61" s="366"/>
      <c r="DZR61" s="366"/>
      <c r="DZS61" s="366"/>
      <c r="DZT61" s="366"/>
      <c r="DZU61" s="366"/>
      <c r="DZV61" s="366"/>
      <c r="DZW61" s="366"/>
      <c r="DZX61" s="366"/>
      <c r="DZY61" s="366"/>
      <c r="DZZ61" s="366"/>
      <c r="EAA61" s="366"/>
      <c r="EAB61" s="366"/>
      <c r="EAC61" s="366"/>
      <c r="EAD61" s="366"/>
      <c r="EAE61" s="366"/>
      <c r="EAF61" s="366"/>
      <c r="EAG61" s="366"/>
      <c r="EAH61" s="366"/>
      <c r="EAI61" s="366"/>
      <c r="EAJ61" s="366"/>
      <c r="EAK61" s="366"/>
      <c r="EAL61" s="366"/>
      <c r="EAM61" s="366"/>
      <c r="EAN61" s="366"/>
      <c r="EAO61" s="366"/>
      <c r="EAP61" s="366"/>
      <c r="EAQ61" s="366"/>
      <c r="EAR61" s="366"/>
      <c r="EAS61" s="366"/>
      <c r="EAT61" s="366"/>
      <c r="EAU61" s="366"/>
      <c r="EAV61" s="366"/>
      <c r="EAW61" s="366"/>
      <c r="EAX61" s="366"/>
      <c r="EAY61" s="366"/>
      <c r="EAZ61" s="366"/>
      <c r="EBA61" s="366"/>
      <c r="EBB61" s="366"/>
      <c r="EBC61" s="366"/>
      <c r="EBD61" s="366"/>
      <c r="EBE61" s="366"/>
      <c r="EBF61" s="366"/>
      <c r="EBG61" s="366"/>
      <c r="EBH61" s="366"/>
      <c r="EBI61" s="366"/>
      <c r="EBJ61" s="366"/>
      <c r="EBK61" s="366"/>
      <c r="EBL61" s="366"/>
      <c r="EBM61" s="366"/>
      <c r="EBN61" s="366"/>
      <c r="EBO61" s="366"/>
      <c r="EBP61" s="366"/>
      <c r="EBQ61" s="366"/>
      <c r="EBR61" s="366"/>
      <c r="EBS61" s="366"/>
      <c r="EBT61" s="366"/>
      <c r="EBU61" s="366"/>
      <c r="EBV61" s="366"/>
      <c r="EBW61" s="366"/>
      <c r="EBX61" s="366"/>
      <c r="EBY61" s="366"/>
      <c r="EBZ61" s="366"/>
      <c r="ECA61" s="366"/>
      <c r="ECB61" s="366"/>
      <c r="ECC61" s="366"/>
      <c r="ECD61" s="366"/>
      <c r="ECE61" s="366"/>
      <c r="ECF61" s="366"/>
      <c r="ECG61" s="366"/>
      <c r="ECH61" s="366"/>
      <c r="ECI61" s="366"/>
      <c r="ECJ61" s="366"/>
      <c r="ECK61" s="366"/>
      <c r="ECL61" s="366"/>
      <c r="ECM61" s="366"/>
      <c r="ECN61" s="366"/>
      <c r="ECO61" s="366"/>
      <c r="ECP61" s="366"/>
      <c r="ECQ61" s="366"/>
      <c r="ECR61" s="366"/>
      <c r="ECS61" s="366"/>
      <c r="ECT61" s="366"/>
      <c r="ECU61" s="366"/>
      <c r="ECV61" s="366"/>
      <c r="ECW61" s="366"/>
      <c r="ECX61" s="366"/>
      <c r="ECY61" s="366"/>
      <c r="ECZ61" s="366"/>
      <c r="EDA61" s="366"/>
      <c r="EDB61" s="366"/>
      <c r="EDC61" s="366"/>
      <c r="EDD61" s="366"/>
      <c r="EDE61" s="366"/>
      <c r="EDF61" s="366"/>
      <c r="EDG61" s="366"/>
      <c r="EDH61" s="366"/>
      <c r="EDI61" s="366"/>
      <c r="EDJ61" s="366"/>
      <c r="EDK61" s="366"/>
      <c r="EDL61" s="366"/>
      <c r="EDM61" s="366"/>
      <c r="EDN61" s="366"/>
      <c r="EDO61" s="366"/>
      <c r="EDP61" s="366"/>
      <c r="EDQ61" s="366"/>
      <c r="EDR61" s="366"/>
      <c r="EDS61" s="366"/>
      <c r="EDT61" s="366"/>
      <c r="EDU61" s="366"/>
      <c r="EDV61" s="366"/>
      <c r="EDW61" s="366"/>
      <c r="EDX61" s="366"/>
      <c r="EDY61" s="366"/>
      <c r="EDZ61" s="366"/>
      <c r="EEA61" s="366"/>
      <c r="EEB61" s="366"/>
      <c r="EEC61" s="366"/>
      <c r="EED61" s="366"/>
      <c r="EEE61" s="366"/>
      <c r="EEF61" s="366"/>
      <c r="EEG61" s="366"/>
      <c r="EEH61" s="366"/>
      <c r="EEI61" s="366"/>
      <c r="EEJ61" s="366"/>
      <c r="EEK61" s="366"/>
      <c r="EEL61" s="366"/>
      <c r="EEM61" s="366"/>
      <c r="EEN61" s="366"/>
      <c r="EEO61" s="366"/>
      <c r="EEP61" s="366"/>
      <c r="EEQ61" s="366"/>
      <c r="EER61" s="366"/>
      <c r="EES61" s="366"/>
      <c r="EET61" s="366"/>
      <c r="EEU61" s="366"/>
      <c r="EEV61" s="366"/>
      <c r="EEW61" s="366"/>
      <c r="EEX61" s="366"/>
      <c r="EEY61" s="366"/>
      <c r="EEZ61" s="366"/>
      <c r="EFA61" s="366"/>
      <c r="EFB61" s="366"/>
      <c r="EFC61" s="366"/>
      <c r="EFD61" s="366"/>
      <c r="EFE61" s="366"/>
      <c r="EFF61" s="366"/>
      <c r="EFG61" s="366"/>
      <c r="EFH61" s="366"/>
      <c r="EFI61" s="366"/>
      <c r="EFJ61" s="366"/>
      <c r="EFK61" s="366"/>
      <c r="EFL61" s="366"/>
      <c r="EFM61" s="366"/>
      <c r="EFN61" s="366"/>
      <c r="EFO61" s="366"/>
      <c r="EFP61" s="366"/>
      <c r="EFQ61" s="366"/>
      <c r="EFR61" s="366"/>
      <c r="EFS61" s="366"/>
      <c r="EFT61" s="366"/>
      <c r="EFU61" s="366"/>
      <c r="EFV61" s="366"/>
      <c r="EFW61" s="366"/>
      <c r="EFX61" s="366"/>
      <c r="EFY61" s="366"/>
      <c r="EFZ61" s="366"/>
      <c r="EGA61" s="366"/>
      <c r="EGB61" s="366"/>
      <c r="EGC61" s="366"/>
      <c r="EGD61" s="366"/>
      <c r="EGE61" s="366"/>
      <c r="EGF61" s="366"/>
      <c r="EGG61" s="366"/>
      <c r="EGH61" s="366"/>
      <c r="EGI61" s="366"/>
      <c r="EGJ61" s="366"/>
      <c r="EGK61" s="366"/>
      <c r="EGL61" s="366"/>
      <c r="EGM61" s="366"/>
      <c r="EGN61" s="366"/>
      <c r="EGO61" s="366"/>
      <c r="EGP61" s="366"/>
      <c r="EGQ61" s="366"/>
      <c r="EGR61" s="366"/>
      <c r="EGS61" s="366"/>
      <c r="EGT61" s="366"/>
      <c r="EGU61" s="366"/>
      <c r="EGV61" s="366"/>
      <c r="EGW61" s="366"/>
      <c r="EGX61" s="366"/>
      <c r="EGY61" s="366"/>
      <c r="EGZ61" s="366"/>
      <c r="EHA61" s="366"/>
      <c r="EHB61" s="366"/>
      <c r="EHC61" s="366"/>
      <c r="EHD61" s="366"/>
      <c r="EHE61" s="366"/>
      <c r="EHF61" s="366"/>
      <c r="EHG61" s="366"/>
      <c r="EHH61" s="366"/>
      <c r="EHI61" s="366"/>
      <c r="EHJ61" s="366"/>
      <c r="EHK61" s="366"/>
      <c r="EHL61" s="366"/>
      <c r="EHM61" s="366"/>
      <c r="EHN61" s="366"/>
      <c r="EHO61" s="366"/>
      <c r="EHP61" s="366"/>
      <c r="EHQ61" s="366"/>
      <c r="EHR61" s="366"/>
      <c r="EHS61" s="366"/>
      <c r="EHT61" s="366"/>
      <c r="EHU61" s="366"/>
      <c r="EHV61" s="366"/>
      <c r="EHW61" s="366"/>
      <c r="EHX61" s="366"/>
      <c r="EHY61" s="366"/>
      <c r="EHZ61" s="366"/>
      <c r="EIA61" s="366"/>
      <c r="EIB61" s="366"/>
      <c r="EIC61" s="366"/>
      <c r="EID61" s="366"/>
      <c r="EIE61" s="366"/>
      <c r="EIF61" s="366"/>
      <c r="EIG61" s="366"/>
      <c r="EIH61" s="366"/>
      <c r="EII61" s="366"/>
      <c r="EIJ61" s="366"/>
      <c r="EIK61" s="366"/>
      <c r="EIL61" s="366"/>
      <c r="EIM61" s="366"/>
      <c r="EIN61" s="366"/>
      <c r="EIO61" s="366"/>
      <c r="EIP61" s="366"/>
      <c r="EIQ61" s="366"/>
      <c r="EIR61" s="366"/>
      <c r="EIS61" s="366"/>
      <c r="EIT61" s="366"/>
      <c r="EIU61" s="366"/>
      <c r="EIV61" s="366"/>
      <c r="EIW61" s="366"/>
      <c r="EIX61" s="366"/>
      <c r="EIY61" s="366"/>
      <c r="EIZ61" s="366"/>
      <c r="EJA61" s="366"/>
      <c r="EJB61" s="366"/>
      <c r="EJC61" s="366"/>
      <c r="EJD61" s="366"/>
      <c r="EJE61" s="366"/>
      <c r="EJF61" s="366"/>
      <c r="EJG61" s="366"/>
      <c r="EJH61" s="366"/>
      <c r="EJI61" s="366"/>
      <c r="EJJ61" s="366"/>
      <c r="EJK61" s="366"/>
      <c r="EJL61" s="366"/>
      <c r="EJM61" s="366"/>
      <c r="EJN61" s="366"/>
      <c r="EJO61" s="366"/>
      <c r="EJP61" s="366"/>
      <c r="EJQ61" s="366"/>
      <c r="EJR61" s="366"/>
      <c r="EJS61" s="366"/>
      <c r="EJT61" s="366"/>
      <c r="EJU61" s="366"/>
      <c r="EJV61" s="366"/>
      <c r="EJW61" s="366"/>
      <c r="EJX61" s="366"/>
      <c r="EJY61" s="366"/>
      <c r="EJZ61" s="366"/>
      <c r="EKA61" s="366"/>
      <c r="EKB61" s="366"/>
      <c r="EKC61" s="366"/>
      <c r="EKD61" s="366"/>
      <c r="EKE61" s="366"/>
      <c r="EKF61" s="366"/>
      <c r="EKG61" s="366"/>
      <c r="EKH61" s="366"/>
      <c r="EKI61" s="366"/>
      <c r="EKJ61" s="366"/>
      <c r="EKK61" s="366"/>
      <c r="EKL61" s="366"/>
      <c r="EKM61" s="366"/>
      <c r="EKN61" s="366"/>
      <c r="EKO61" s="366"/>
      <c r="EKP61" s="366"/>
      <c r="EKQ61" s="366"/>
      <c r="EKR61" s="366"/>
      <c r="EKS61" s="366"/>
      <c r="EKT61" s="366"/>
      <c r="EKU61" s="366"/>
      <c r="EKV61" s="366"/>
      <c r="EKW61" s="366"/>
      <c r="EKX61" s="366"/>
      <c r="EKY61" s="366"/>
      <c r="EKZ61" s="366"/>
      <c r="ELA61" s="366"/>
      <c r="ELB61" s="366"/>
      <c r="ELC61" s="366"/>
      <c r="ELD61" s="366"/>
      <c r="ELE61" s="366"/>
      <c r="ELF61" s="366"/>
      <c r="ELG61" s="366"/>
      <c r="ELH61" s="366"/>
      <c r="ELI61" s="366"/>
      <c r="ELJ61" s="366"/>
      <c r="ELK61" s="366"/>
      <c r="ELL61" s="366"/>
      <c r="ELM61" s="366"/>
      <c r="ELN61" s="366"/>
      <c r="ELO61" s="366"/>
      <c r="ELP61" s="366"/>
      <c r="ELQ61" s="366"/>
      <c r="ELR61" s="366"/>
      <c r="ELS61" s="366"/>
      <c r="ELT61" s="366"/>
      <c r="ELU61" s="366"/>
      <c r="ELV61" s="366"/>
      <c r="ELW61" s="366"/>
      <c r="ELX61" s="366"/>
      <c r="ELY61" s="366"/>
      <c r="ELZ61" s="366"/>
      <c r="EMA61" s="366"/>
      <c r="EMB61" s="366"/>
      <c r="EMC61" s="366"/>
      <c r="EMD61" s="366"/>
      <c r="EME61" s="366"/>
      <c r="EMF61" s="366"/>
      <c r="EMG61" s="366"/>
      <c r="EMH61" s="366"/>
      <c r="EMI61" s="366"/>
      <c r="EMJ61" s="366"/>
      <c r="EMK61" s="366"/>
      <c r="EML61" s="366"/>
      <c r="EMM61" s="366"/>
      <c r="EMN61" s="366"/>
      <c r="EMO61" s="366"/>
      <c r="EMP61" s="366"/>
      <c r="EMQ61" s="366"/>
      <c r="EMR61" s="366"/>
      <c r="EMS61" s="366"/>
      <c r="EMT61" s="366"/>
      <c r="EMU61" s="366"/>
      <c r="EMV61" s="366"/>
      <c r="EMW61" s="366"/>
      <c r="EMX61" s="366"/>
      <c r="EMY61" s="366"/>
      <c r="EMZ61" s="366"/>
      <c r="ENA61" s="366"/>
      <c r="ENB61" s="366"/>
      <c r="ENC61" s="366"/>
      <c r="END61" s="366"/>
      <c r="ENE61" s="366"/>
      <c r="ENF61" s="366"/>
      <c r="ENG61" s="366"/>
      <c r="ENH61" s="366"/>
      <c r="ENI61" s="366"/>
      <c r="ENJ61" s="366"/>
      <c r="ENK61" s="366"/>
      <c r="ENL61" s="366"/>
      <c r="ENM61" s="366"/>
      <c r="ENN61" s="366"/>
      <c r="ENO61" s="366"/>
      <c r="ENP61" s="366"/>
      <c r="ENQ61" s="366"/>
      <c r="ENR61" s="366"/>
      <c r="ENS61" s="366"/>
      <c r="ENT61" s="366"/>
      <c r="ENU61" s="366"/>
      <c r="ENV61" s="366"/>
      <c r="ENW61" s="366"/>
      <c r="ENX61" s="366"/>
      <c r="ENY61" s="366"/>
      <c r="ENZ61" s="366"/>
      <c r="EOA61" s="366"/>
      <c r="EOB61" s="366"/>
      <c r="EOC61" s="366"/>
      <c r="EOD61" s="366"/>
      <c r="EOE61" s="366"/>
      <c r="EOF61" s="366"/>
      <c r="EOG61" s="366"/>
      <c r="EOH61" s="366"/>
      <c r="EOI61" s="366"/>
      <c r="EOJ61" s="366"/>
      <c r="EOK61" s="366"/>
      <c r="EOL61" s="366"/>
      <c r="EOM61" s="366"/>
      <c r="EON61" s="366"/>
      <c r="EOO61" s="366"/>
      <c r="EOP61" s="366"/>
      <c r="EOQ61" s="366"/>
      <c r="EOR61" s="366"/>
      <c r="EOS61" s="366"/>
      <c r="EOT61" s="366"/>
      <c r="EOU61" s="366"/>
      <c r="EOV61" s="366"/>
      <c r="EOW61" s="366"/>
      <c r="EOX61" s="366"/>
      <c r="EOY61" s="366"/>
      <c r="EOZ61" s="366"/>
      <c r="EPA61" s="366"/>
      <c r="EPB61" s="366"/>
      <c r="EPC61" s="366"/>
      <c r="EPD61" s="366"/>
      <c r="EPE61" s="366"/>
      <c r="EPF61" s="366"/>
      <c r="EPG61" s="366"/>
      <c r="EPH61" s="366"/>
      <c r="EPI61" s="366"/>
      <c r="EPJ61" s="366"/>
      <c r="EPK61" s="366"/>
      <c r="EPL61" s="366"/>
      <c r="EPM61" s="366"/>
      <c r="EPN61" s="366"/>
      <c r="EPO61" s="366"/>
      <c r="EPP61" s="366"/>
      <c r="EPQ61" s="366"/>
      <c r="EPR61" s="366"/>
      <c r="EPS61" s="366"/>
      <c r="EPT61" s="366"/>
      <c r="EPU61" s="366"/>
      <c r="EPV61" s="366"/>
      <c r="EPW61" s="366"/>
      <c r="EPX61" s="366"/>
      <c r="EPY61" s="366"/>
      <c r="EPZ61" s="366"/>
      <c r="EQA61" s="366"/>
      <c r="EQB61" s="366"/>
      <c r="EQC61" s="366"/>
      <c r="EQD61" s="366"/>
      <c r="EQE61" s="366"/>
      <c r="EQF61" s="366"/>
      <c r="EQG61" s="366"/>
      <c r="EQH61" s="366"/>
      <c r="EQI61" s="366"/>
      <c r="EQJ61" s="366"/>
      <c r="EQK61" s="366"/>
      <c r="EQL61" s="366"/>
      <c r="EQM61" s="366"/>
      <c r="EQN61" s="366"/>
      <c r="EQO61" s="366"/>
      <c r="EQP61" s="366"/>
      <c r="EQQ61" s="366"/>
      <c r="EQR61" s="366"/>
      <c r="EQS61" s="366"/>
      <c r="EQT61" s="366"/>
      <c r="EQU61" s="366"/>
      <c r="EQV61" s="366"/>
      <c r="EQW61" s="366"/>
      <c r="EQX61" s="366"/>
      <c r="EQY61" s="366"/>
      <c r="EQZ61" s="366"/>
      <c r="ERA61" s="366"/>
      <c r="ERB61" s="366"/>
      <c r="ERC61" s="366"/>
      <c r="ERD61" s="366"/>
      <c r="ERE61" s="366"/>
      <c r="ERF61" s="366"/>
      <c r="ERG61" s="366"/>
      <c r="ERH61" s="366"/>
      <c r="ERI61" s="366"/>
      <c r="ERJ61" s="366"/>
      <c r="ERK61" s="366"/>
      <c r="ERL61" s="366"/>
      <c r="ERM61" s="366"/>
      <c r="ERN61" s="366"/>
      <c r="ERO61" s="366"/>
      <c r="ERP61" s="366"/>
      <c r="ERQ61" s="366"/>
      <c r="ERR61" s="366"/>
      <c r="ERS61" s="366"/>
      <c r="ERT61" s="366"/>
      <c r="ERU61" s="366"/>
      <c r="ERV61" s="366"/>
      <c r="ERW61" s="366"/>
      <c r="ERX61" s="366"/>
      <c r="ERY61" s="366"/>
      <c r="ERZ61" s="366"/>
      <c r="ESA61" s="366"/>
      <c r="ESB61" s="366"/>
      <c r="ESC61" s="366"/>
      <c r="ESD61" s="366"/>
      <c r="ESE61" s="366"/>
      <c r="ESF61" s="366"/>
      <c r="ESG61" s="366"/>
      <c r="ESH61" s="366"/>
      <c r="ESI61" s="366"/>
      <c r="ESJ61" s="366"/>
      <c r="ESK61" s="366"/>
      <c r="ESL61" s="366"/>
      <c r="ESM61" s="366"/>
      <c r="ESN61" s="366"/>
      <c r="ESO61" s="366"/>
      <c r="ESP61" s="366"/>
      <c r="ESQ61" s="366"/>
      <c r="ESR61" s="366"/>
      <c r="ESS61" s="366"/>
      <c r="EST61" s="366"/>
      <c r="ESU61" s="366"/>
      <c r="ESV61" s="366"/>
      <c r="ESW61" s="366"/>
      <c r="ESX61" s="366"/>
      <c r="ESY61" s="366"/>
      <c r="ESZ61" s="366"/>
      <c r="ETA61" s="366"/>
      <c r="ETB61" s="366"/>
      <c r="ETC61" s="366"/>
      <c r="ETD61" s="366"/>
      <c r="ETE61" s="366"/>
      <c r="ETF61" s="366"/>
      <c r="ETG61" s="366"/>
      <c r="ETH61" s="366"/>
      <c r="ETI61" s="366"/>
      <c r="ETJ61" s="366"/>
      <c r="ETK61" s="366"/>
      <c r="ETL61" s="366"/>
      <c r="ETM61" s="366"/>
      <c r="ETN61" s="366"/>
      <c r="ETO61" s="366"/>
      <c r="ETP61" s="366"/>
      <c r="ETQ61" s="366"/>
      <c r="ETR61" s="366"/>
      <c r="ETS61" s="366"/>
      <c r="ETT61" s="366"/>
      <c r="ETU61" s="366"/>
      <c r="ETV61" s="366"/>
      <c r="ETW61" s="366"/>
      <c r="ETX61" s="366"/>
      <c r="ETY61" s="366"/>
      <c r="ETZ61" s="366"/>
      <c r="EUA61" s="366"/>
      <c r="EUB61" s="366"/>
      <c r="EUC61" s="366"/>
      <c r="EUD61" s="366"/>
      <c r="EUE61" s="366"/>
      <c r="EUF61" s="366"/>
      <c r="EUG61" s="366"/>
      <c r="EUH61" s="366"/>
      <c r="EUI61" s="366"/>
      <c r="EUJ61" s="366"/>
      <c r="EUK61" s="366"/>
      <c r="EUL61" s="366"/>
      <c r="EUM61" s="366"/>
      <c r="EUN61" s="366"/>
      <c r="EUO61" s="366"/>
      <c r="EUP61" s="366"/>
      <c r="EUQ61" s="366"/>
      <c r="EUR61" s="366"/>
      <c r="EUS61" s="366"/>
      <c r="EUT61" s="366"/>
      <c r="EUU61" s="366"/>
      <c r="EUV61" s="366"/>
      <c r="EUW61" s="366"/>
      <c r="EUX61" s="366"/>
      <c r="EUY61" s="366"/>
      <c r="EUZ61" s="366"/>
      <c r="EVA61" s="366"/>
      <c r="EVB61" s="366"/>
      <c r="EVC61" s="366"/>
      <c r="EVD61" s="366"/>
      <c r="EVE61" s="366"/>
      <c r="EVF61" s="366"/>
      <c r="EVG61" s="366"/>
      <c r="EVH61" s="366"/>
      <c r="EVI61" s="366"/>
      <c r="EVJ61" s="366"/>
      <c r="EVK61" s="366"/>
      <c r="EVL61" s="366"/>
      <c r="EVM61" s="366"/>
      <c r="EVN61" s="366"/>
      <c r="EVO61" s="366"/>
      <c r="EVP61" s="366"/>
      <c r="EVQ61" s="366"/>
      <c r="EVR61" s="366"/>
      <c r="EVS61" s="366"/>
      <c r="EVT61" s="366"/>
      <c r="EVU61" s="366"/>
      <c r="EVV61" s="366"/>
      <c r="EVW61" s="366"/>
      <c r="EVX61" s="366"/>
      <c r="EVY61" s="366"/>
      <c r="EVZ61" s="366"/>
      <c r="EWA61" s="366"/>
      <c r="EWB61" s="366"/>
      <c r="EWC61" s="366"/>
      <c r="EWD61" s="366"/>
      <c r="EWE61" s="366"/>
      <c r="EWF61" s="366"/>
      <c r="EWG61" s="366"/>
      <c r="EWH61" s="366"/>
      <c r="EWI61" s="366"/>
      <c r="EWJ61" s="366"/>
      <c r="EWK61" s="366"/>
      <c r="EWL61" s="366"/>
      <c r="EWM61" s="366"/>
      <c r="EWN61" s="366"/>
      <c r="EWO61" s="366"/>
      <c r="EWP61" s="366"/>
      <c r="EWQ61" s="366"/>
      <c r="EWR61" s="366"/>
      <c r="EWS61" s="366"/>
      <c r="EWT61" s="366"/>
      <c r="EWU61" s="366"/>
      <c r="EWV61" s="366"/>
      <c r="EWW61" s="366"/>
      <c r="EWX61" s="366"/>
      <c r="EWY61" s="366"/>
      <c r="EWZ61" s="366"/>
      <c r="EXA61" s="366"/>
      <c r="EXB61" s="366"/>
      <c r="EXC61" s="366"/>
      <c r="EXD61" s="366"/>
      <c r="EXE61" s="366"/>
      <c r="EXF61" s="366"/>
      <c r="EXG61" s="366"/>
      <c r="EXH61" s="366"/>
      <c r="EXI61" s="366"/>
      <c r="EXJ61" s="366"/>
      <c r="EXK61" s="366"/>
      <c r="EXL61" s="366"/>
      <c r="EXM61" s="366"/>
      <c r="EXN61" s="366"/>
      <c r="EXO61" s="366"/>
      <c r="EXP61" s="366"/>
      <c r="EXQ61" s="366"/>
      <c r="EXR61" s="366"/>
      <c r="EXS61" s="366"/>
      <c r="EXT61" s="366"/>
      <c r="EXU61" s="366"/>
      <c r="EXV61" s="366"/>
      <c r="EXW61" s="366"/>
      <c r="EXX61" s="366"/>
      <c r="EXY61" s="366"/>
      <c r="EXZ61" s="366"/>
      <c r="EYA61" s="366"/>
      <c r="EYB61" s="366"/>
      <c r="EYC61" s="366"/>
      <c r="EYD61" s="366"/>
      <c r="EYE61" s="366"/>
      <c r="EYF61" s="366"/>
      <c r="EYG61" s="366"/>
      <c r="EYH61" s="366"/>
      <c r="EYI61" s="366"/>
      <c r="EYJ61" s="366"/>
      <c r="EYK61" s="366"/>
      <c r="EYL61" s="366"/>
      <c r="EYM61" s="366"/>
      <c r="EYN61" s="366"/>
      <c r="EYO61" s="366"/>
      <c r="EYP61" s="366"/>
      <c r="EYQ61" s="366"/>
      <c r="EYR61" s="366"/>
      <c r="EYS61" s="366"/>
      <c r="EYT61" s="366"/>
      <c r="EYU61" s="366"/>
      <c r="EYV61" s="366"/>
      <c r="EYW61" s="366"/>
      <c r="EYX61" s="366"/>
      <c r="EYY61" s="366"/>
      <c r="EYZ61" s="366"/>
      <c r="EZA61" s="366"/>
      <c r="EZB61" s="366"/>
      <c r="EZC61" s="366"/>
      <c r="EZD61" s="366"/>
      <c r="EZE61" s="366"/>
      <c r="EZF61" s="366"/>
      <c r="EZG61" s="366"/>
      <c r="EZH61" s="366"/>
      <c r="EZI61" s="366"/>
      <c r="EZJ61" s="366"/>
      <c r="EZK61" s="366"/>
      <c r="EZL61" s="366"/>
      <c r="EZM61" s="366"/>
      <c r="EZN61" s="366"/>
      <c r="EZO61" s="366"/>
      <c r="EZP61" s="366"/>
      <c r="EZQ61" s="366"/>
      <c r="EZR61" s="366"/>
      <c r="EZS61" s="366"/>
      <c r="EZT61" s="366"/>
      <c r="EZU61" s="366"/>
      <c r="EZV61" s="366"/>
      <c r="EZW61" s="366"/>
      <c r="EZX61" s="366"/>
      <c r="EZY61" s="366"/>
      <c r="EZZ61" s="366"/>
      <c r="FAA61" s="366"/>
      <c r="FAB61" s="366"/>
      <c r="FAC61" s="366"/>
      <c r="FAD61" s="366"/>
      <c r="FAE61" s="366"/>
      <c r="FAF61" s="366"/>
      <c r="FAG61" s="366"/>
      <c r="FAH61" s="366"/>
      <c r="FAI61" s="366"/>
      <c r="FAJ61" s="366"/>
      <c r="FAK61" s="366"/>
      <c r="FAL61" s="366"/>
      <c r="FAM61" s="366"/>
      <c r="FAN61" s="366"/>
      <c r="FAO61" s="366"/>
      <c r="FAP61" s="366"/>
      <c r="FAQ61" s="366"/>
      <c r="FAR61" s="366"/>
      <c r="FAS61" s="366"/>
      <c r="FAT61" s="366"/>
      <c r="FAU61" s="366"/>
      <c r="FAV61" s="366"/>
      <c r="FAW61" s="366"/>
      <c r="FAX61" s="366"/>
      <c r="FAY61" s="366"/>
      <c r="FAZ61" s="366"/>
      <c r="FBA61" s="366"/>
      <c r="FBB61" s="366"/>
      <c r="FBC61" s="366"/>
      <c r="FBD61" s="366"/>
      <c r="FBE61" s="366"/>
      <c r="FBF61" s="366"/>
      <c r="FBG61" s="366"/>
      <c r="FBH61" s="366"/>
      <c r="FBI61" s="366"/>
      <c r="FBJ61" s="366"/>
      <c r="FBK61" s="366"/>
      <c r="FBL61" s="366"/>
      <c r="FBM61" s="366"/>
      <c r="FBN61" s="366"/>
      <c r="FBO61" s="366"/>
      <c r="FBP61" s="366"/>
      <c r="FBQ61" s="366"/>
      <c r="FBR61" s="366"/>
      <c r="FBS61" s="366"/>
      <c r="FBT61" s="366"/>
      <c r="FBU61" s="366"/>
      <c r="FBV61" s="366"/>
      <c r="FBW61" s="366"/>
      <c r="FBX61" s="366"/>
      <c r="FBY61" s="366"/>
      <c r="FBZ61" s="366"/>
      <c r="FCA61" s="366"/>
      <c r="FCB61" s="366"/>
      <c r="FCC61" s="366"/>
      <c r="FCD61" s="366"/>
      <c r="FCE61" s="366"/>
      <c r="FCF61" s="366"/>
      <c r="FCG61" s="366"/>
      <c r="FCH61" s="366"/>
      <c r="FCI61" s="366"/>
      <c r="FCJ61" s="366"/>
      <c r="FCK61" s="366"/>
      <c r="FCL61" s="366"/>
      <c r="FCM61" s="366"/>
      <c r="FCN61" s="366"/>
      <c r="FCO61" s="366"/>
      <c r="FCP61" s="366"/>
      <c r="FCQ61" s="366"/>
      <c r="FCR61" s="366"/>
      <c r="FCS61" s="366"/>
      <c r="FCT61" s="366"/>
      <c r="FCU61" s="366"/>
      <c r="FCV61" s="366"/>
      <c r="FCW61" s="366"/>
      <c r="FCX61" s="366"/>
      <c r="FCY61" s="366"/>
      <c r="FCZ61" s="366"/>
      <c r="FDA61" s="366"/>
      <c r="FDB61" s="366"/>
      <c r="FDC61" s="366"/>
      <c r="FDD61" s="366"/>
      <c r="FDE61" s="366"/>
      <c r="FDF61" s="366"/>
      <c r="FDG61" s="366"/>
      <c r="FDH61" s="366"/>
      <c r="FDI61" s="366"/>
      <c r="FDJ61" s="366"/>
      <c r="FDK61" s="366"/>
      <c r="FDL61" s="366"/>
      <c r="FDM61" s="366"/>
      <c r="FDN61" s="366"/>
      <c r="FDO61" s="366"/>
      <c r="FDP61" s="366"/>
      <c r="FDQ61" s="366"/>
      <c r="FDR61" s="366"/>
      <c r="FDS61" s="366"/>
      <c r="FDT61" s="366"/>
      <c r="FDU61" s="366"/>
      <c r="FDV61" s="366"/>
      <c r="FDW61" s="366"/>
      <c r="FDX61" s="366"/>
      <c r="FDY61" s="366"/>
      <c r="FDZ61" s="366"/>
      <c r="FEA61" s="366"/>
      <c r="FEB61" s="366"/>
      <c r="FEC61" s="366"/>
      <c r="FED61" s="366"/>
      <c r="FEE61" s="366"/>
      <c r="FEF61" s="366"/>
      <c r="FEG61" s="366"/>
      <c r="FEH61" s="366"/>
      <c r="FEI61" s="366"/>
      <c r="FEJ61" s="366"/>
      <c r="FEK61" s="366"/>
      <c r="FEL61" s="366"/>
      <c r="FEM61" s="366"/>
      <c r="FEN61" s="366"/>
      <c r="FEO61" s="366"/>
      <c r="FEP61" s="366"/>
      <c r="FEQ61" s="366"/>
      <c r="FER61" s="366"/>
      <c r="FES61" s="366"/>
      <c r="FET61" s="366"/>
      <c r="FEU61" s="366"/>
      <c r="FEV61" s="366"/>
      <c r="FEW61" s="366"/>
      <c r="FEX61" s="366"/>
      <c r="FEY61" s="366"/>
      <c r="FEZ61" s="366"/>
      <c r="FFA61" s="366"/>
      <c r="FFB61" s="366"/>
      <c r="FFC61" s="366"/>
      <c r="FFD61" s="366"/>
      <c r="FFE61" s="366"/>
      <c r="FFF61" s="366"/>
      <c r="FFG61" s="366"/>
      <c r="FFH61" s="366"/>
      <c r="FFI61" s="366"/>
      <c r="FFJ61" s="366"/>
      <c r="FFK61" s="366"/>
      <c r="FFL61" s="366"/>
      <c r="FFM61" s="366"/>
      <c r="FFN61" s="366"/>
      <c r="FFO61" s="366"/>
      <c r="FFP61" s="366"/>
      <c r="FFQ61" s="366"/>
      <c r="FFR61" s="366"/>
      <c r="FFS61" s="366"/>
      <c r="FFT61" s="366"/>
      <c r="FFU61" s="366"/>
      <c r="FFV61" s="366"/>
      <c r="FFW61" s="366"/>
      <c r="FFX61" s="366"/>
      <c r="FFY61" s="366"/>
      <c r="FFZ61" s="366"/>
      <c r="FGA61" s="366"/>
      <c r="FGB61" s="366"/>
      <c r="FGC61" s="366"/>
      <c r="FGD61" s="366"/>
      <c r="FGE61" s="366"/>
      <c r="FGF61" s="366"/>
      <c r="FGG61" s="366"/>
      <c r="FGH61" s="366"/>
      <c r="FGI61" s="366"/>
      <c r="FGJ61" s="366"/>
      <c r="FGK61" s="366"/>
      <c r="FGL61" s="366"/>
      <c r="FGM61" s="366"/>
      <c r="FGN61" s="366"/>
      <c r="FGO61" s="366"/>
      <c r="FGP61" s="366"/>
      <c r="FGQ61" s="366"/>
      <c r="FGR61" s="366"/>
      <c r="FGS61" s="366"/>
      <c r="FGT61" s="366"/>
      <c r="FGU61" s="366"/>
      <c r="FGV61" s="366"/>
      <c r="FGW61" s="366"/>
      <c r="FGX61" s="366"/>
      <c r="FGY61" s="366"/>
      <c r="FGZ61" s="366"/>
      <c r="FHA61" s="366"/>
      <c r="FHB61" s="366"/>
      <c r="FHC61" s="366"/>
      <c r="FHD61" s="366"/>
      <c r="FHE61" s="366"/>
      <c r="FHF61" s="366"/>
      <c r="FHG61" s="366"/>
      <c r="FHH61" s="366"/>
      <c r="FHI61" s="366"/>
      <c r="FHJ61" s="366"/>
      <c r="FHK61" s="366"/>
      <c r="FHL61" s="366"/>
      <c r="FHM61" s="366"/>
      <c r="FHN61" s="366"/>
      <c r="FHO61" s="366"/>
      <c r="FHP61" s="366"/>
      <c r="FHQ61" s="366"/>
      <c r="FHR61" s="366"/>
      <c r="FHS61" s="366"/>
      <c r="FHT61" s="366"/>
      <c r="FHU61" s="366"/>
      <c r="FHV61" s="366"/>
      <c r="FHW61" s="366"/>
      <c r="FHX61" s="366"/>
      <c r="FHY61" s="366"/>
      <c r="FHZ61" s="366"/>
      <c r="FIA61" s="366"/>
      <c r="FIB61" s="366"/>
      <c r="FIC61" s="366"/>
      <c r="FID61" s="366"/>
      <c r="FIE61" s="366"/>
      <c r="FIF61" s="366"/>
      <c r="FIG61" s="366"/>
      <c r="FIH61" s="366"/>
      <c r="FII61" s="366"/>
      <c r="FIJ61" s="366"/>
      <c r="FIK61" s="366"/>
      <c r="FIL61" s="366"/>
      <c r="FIM61" s="366"/>
      <c r="FIN61" s="366"/>
      <c r="FIO61" s="366"/>
      <c r="FIP61" s="366"/>
      <c r="FIQ61" s="366"/>
      <c r="FIR61" s="366"/>
      <c r="FIS61" s="366"/>
      <c r="FIT61" s="366"/>
      <c r="FIU61" s="366"/>
      <c r="FIV61" s="366"/>
      <c r="FIW61" s="366"/>
      <c r="FIX61" s="366"/>
      <c r="FIY61" s="366"/>
      <c r="FIZ61" s="366"/>
      <c r="FJA61" s="366"/>
      <c r="FJB61" s="366"/>
      <c r="FJC61" s="366"/>
      <c r="FJD61" s="366"/>
      <c r="FJE61" s="366"/>
      <c r="FJF61" s="366"/>
      <c r="FJG61" s="366"/>
      <c r="FJH61" s="366"/>
      <c r="FJI61" s="366"/>
      <c r="FJJ61" s="366"/>
      <c r="FJK61" s="366"/>
      <c r="FJL61" s="366"/>
      <c r="FJM61" s="366"/>
      <c r="FJN61" s="366"/>
      <c r="FJO61" s="366"/>
      <c r="FJP61" s="366"/>
      <c r="FJQ61" s="366"/>
      <c r="FJR61" s="366"/>
      <c r="FJS61" s="366"/>
      <c r="FJT61" s="366"/>
      <c r="FJU61" s="366"/>
      <c r="FJV61" s="366"/>
      <c r="FJW61" s="366"/>
      <c r="FJX61" s="366"/>
      <c r="FJY61" s="366"/>
      <c r="FJZ61" s="366"/>
      <c r="FKA61" s="366"/>
      <c r="FKB61" s="366"/>
      <c r="FKC61" s="366"/>
      <c r="FKD61" s="366"/>
      <c r="FKE61" s="366"/>
      <c r="FKF61" s="366"/>
      <c r="FKG61" s="366"/>
      <c r="FKH61" s="366"/>
      <c r="FKI61" s="366"/>
      <c r="FKJ61" s="366"/>
      <c r="FKK61" s="366"/>
      <c r="FKL61" s="366"/>
      <c r="FKM61" s="366"/>
      <c r="FKN61" s="366"/>
      <c r="FKO61" s="366"/>
      <c r="FKP61" s="366"/>
      <c r="FKQ61" s="366"/>
      <c r="FKR61" s="366"/>
      <c r="FKS61" s="366"/>
      <c r="FKT61" s="366"/>
      <c r="FKU61" s="366"/>
      <c r="FKV61" s="366"/>
      <c r="FKW61" s="366"/>
      <c r="FKX61" s="366"/>
      <c r="FKY61" s="366"/>
      <c r="FKZ61" s="366"/>
      <c r="FLA61" s="366"/>
      <c r="FLB61" s="366"/>
      <c r="FLC61" s="366"/>
      <c r="FLD61" s="366"/>
      <c r="FLE61" s="366"/>
      <c r="FLF61" s="366"/>
      <c r="FLG61" s="366"/>
      <c r="FLH61" s="366"/>
      <c r="FLI61" s="366"/>
      <c r="FLJ61" s="366"/>
      <c r="FLK61" s="366"/>
      <c r="FLL61" s="366"/>
      <c r="FLM61" s="366"/>
      <c r="FLN61" s="366"/>
      <c r="FLO61" s="366"/>
      <c r="FLP61" s="366"/>
      <c r="FLQ61" s="366"/>
      <c r="FLR61" s="366"/>
      <c r="FLS61" s="366"/>
      <c r="FLT61" s="366"/>
      <c r="FLU61" s="366"/>
      <c r="FLV61" s="366"/>
      <c r="FLW61" s="366"/>
      <c r="FLX61" s="366"/>
      <c r="FLY61" s="366"/>
      <c r="FLZ61" s="366"/>
      <c r="FMA61" s="366"/>
      <c r="FMB61" s="366"/>
      <c r="FMC61" s="366"/>
      <c r="FMD61" s="366"/>
      <c r="FME61" s="366"/>
      <c r="FMF61" s="366"/>
      <c r="FMG61" s="366"/>
      <c r="FMH61" s="366"/>
      <c r="FMI61" s="366"/>
      <c r="FMJ61" s="366"/>
      <c r="FMK61" s="366"/>
      <c r="FML61" s="366"/>
      <c r="FMM61" s="366"/>
      <c r="FMN61" s="366"/>
      <c r="FMO61" s="366"/>
      <c r="FMP61" s="366"/>
      <c r="FMQ61" s="366"/>
      <c r="FMR61" s="366"/>
      <c r="FMS61" s="366"/>
      <c r="FMT61" s="366"/>
      <c r="FMU61" s="366"/>
      <c r="FMV61" s="366"/>
      <c r="FMW61" s="366"/>
      <c r="FMX61" s="366"/>
      <c r="FMY61" s="366"/>
      <c r="FMZ61" s="366"/>
      <c r="FNA61" s="366"/>
      <c r="FNB61" s="366"/>
      <c r="FNC61" s="366"/>
      <c r="FND61" s="366"/>
      <c r="FNE61" s="366"/>
      <c r="FNF61" s="366"/>
      <c r="FNG61" s="366"/>
      <c r="FNH61" s="366"/>
      <c r="FNI61" s="366"/>
      <c r="FNJ61" s="366"/>
      <c r="FNK61" s="366"/>
      <c r="FNL61" s="366"/>
      <c r="FNM61" s="366"/>
      <c r="FNN61" s="366"/>
      <c r="FNO61" s="366"/>
      <c r="FNP61" s="366"/>
      <c r="FNQ61" s="366"/>
      <c r="FNR61" s="366"/>
      <c r="FNS61" s="366"/>
      <c r="FNT61" s="366"/>
      <c r="FNU61" s="366"/>
      <c r="FNV61" s="366"/>
      <c r="FNW61" s="366"/>
      <c r="FNX61" s="366"/>
      <c r="FNY61" s="366"/>
      <c r="FNZ61" s="366"/>
      <c r="FOA61" s="366"/>
      <c r="FOB61" s="366"/>
      <c r="FOC61" s="366"/>
      <c r="FOD61" s="366"/>
      <c r="FOE61" s="366"/>
      <c r="FOF61" s="366"/>
      <c r="FOG61" s="366"/>
      <c r="FOH61" s="366"/>
      <c r="FOI61" s="366"/>
      <c r="FOJ61" s="366"/>
      <c r="FOK61" s="366"/>
      <c r="FOL61" s="366"/>
      <c r="FOM61" s="366"/>
      <c r="FON61" s="366"/>
      <c r="FOO61" s="366"/>
      <c r="FOP61" s="366"/>
      <c r="FOQ61" s="366"/>
      <c r="FOR61" s="366"/>
      <c r="FOS61" s="366"/>
      <c r="FOT61" s="366"/>
      <c r="FOU61" s="366"/>
      <c r="FOV61" s="366"/>
      <c r="FOW61" s="366"/>
      <c r="FOX61" s="366"/>
      <c r="FOY61" s="366"/>
      <c r="FOZ61" s="366"/>
      <c r="FPA61" s="366"/>
      <c r="FPB61" s="366"/>
      <c r="FPC61" s="366"/>
      <c r="FPD61" s="366"/>
      <c r="FPE61" s="366"/>
      <c r="FPF61" s="366"/>
      <c r="FPG61" s="366"/>
      <c r="FPH61" s="366"/>
      <c r="FPI61" s="366"/>
      <c r="FPJ61" s="366"/>
      <c r="FPK61" s="366"/>
      <c r="FPL61" s="366"/>
      <c r="FPM61" s="366"/>
      <c r="FPN61" s="366"/>
      <c r="FPO61" s="366"/>
      <c r="FPP61" s="366"/>
      <c r="FPQ61" s="366"/>
      <c r="FPR61" s="366"/>
      <c r="FPS61" s="366"/>
      <c r="FPT61" s="366"/>
      <c r="FPU61" s="366"/>
      <c r="FPV61" s="366"/>
      <c r="FPW61" s="366"/>
      <c r="FPX61" s="366"/>
      <c r="FPY61" s="366"/>
      <c r="FPZ61" s="366"/>
      <c r="FQA61" s="366"/>
      <c r="FQB61" s="366"/>
      <c r="FQC61" s="366"/>
      <c r="FQD61" s="366"/>
      <c r="FQE61" s="366"/>
      <c r="FQF61" s="366"/>
      <c r="FQG61" s="366"/>
      <c r="FQH61" s="366"/>
      <c r="FQI61" s="366"/>
      <c r="FQJ61" s="366"/>
      <c r="FQK61" s="366"/>
      <c r="FQL61" s="366"/>
      <c r="FQM61" s="366"/>
      <c r="FQN61" s="366"/>
      <c r="FQO61" s="366"/>
      <c r="FQP61" s="366"/>
      <c r="FQQ61" s="366"/>
      <c r="FQR61" s="366"/>
      <c r="FQS61" s="366"/>
      <c r="FQT61" s="366"/>
      <c r="FQU61" s="366"/>
      <c r="FQV61" s="366"/>
      <c r="FQW61" s="366"/>
      <c r="FQX61" s="366"/>
      <c r="FQY61" s="366"/>
      <c r="FQZ61" s="366"/>
      <c r="FRA61" s="366"/>
      <c r="FRB61" s="366"/>
      <c r="FRC61" s="366"/>
      <c r="FRD61" s="366"/>
      <c r="FRE61" s="366"/>
      <c r="FRF61" s="366"/>
      <c r="FRG61" s="366"/>
      <c r="FRH61" s="366"/>
      <c r="FRI61" s="366"/>
      <c r="FRJ61" s="366"/>
      <c r="FRK61" s="366"/>
      <c r="FRL61" s="366"/>
      <c r="FRM61" s="366"/>
      <c r="FRN61" s="366"/>
      <c r="FRO61" s="366"/>
      <c r="FRP61" s="366"/>
      <c r="FRQ61" s="366"/>
      <c r="FRR61" s="366"/>
      <c r="FRS61" s="366"/>
      <c r="FRT61" s="366"/>
      <c r="FRU61" s="366"/>
      <c r="FRV61" s="366"/>
      <c r="FRW61" s="366"/>
      <c r="FRX61" s="366"/>
      <c r="FRY61" s="366"/>
      <c r="FRZ61" s="366"/>
      <c r="FSA61" s="366"/>
      <c r="FSB61" s="366"/>
      <c r="FSC61" s="366"/>
      <c r="FSD61" s="366"/>
      <c r="FSE61" s="366"/>
      <c r="FSF61" s="366"/>
      <c r="FSG61" s="366"/>
      <c r="FSH61" s="366"/>
      <c r="FSI61" s="366"/>
      <c r="FSJ61" s="366"/>
      <c r="FSK61" s="366"/>
      <c r="FSL61" s="366"/>
      <c r="FSM61" s="366"/>
      <c r="FSN61" s="366"/>
      <c r="FSO61" s="366"/>
      <c r="FSP61" s="366"/>
      <c r="FSQ61" s="366"/>
      <c r="FSR61" s="366"/>
      <c r="FSS61" s="366"/>
      <c r="FST61" s="366"/>
      <c r="FSU61" s="366"/>
      <c r="FSV61" s="366"/>
      <c r="FSW61" s="366"/>
      <c r="FSX61" s="366"/>
      <c r="FSY61" s="366"/>
      <c r="FSZ61" s="366"/>
      <c r="FTA61" s="366"/>
      <c r="FTB61" s="366"/>
      <c r="FTC61" s="366"/>
      <c r="FTD61" s="366"/>
      <c r="FTE61" s="366"/>
      <c r="FTF61" s="366"/>
      <c r="FTG61" s="366"/>
      <c r="FTH61" s="366"/>
      <c r="FTI61" s="366"/>
      <c r="FTJ61" s="366"/>
      <c r="FTK61" s="366"/>
      <c r="FTL61" s="366"/>
      <c r="FTM61" s="366"/>
      <c r="FTN61" s="366"/>
      <c r="FTO61" s="366"/>
      <c r="FTP61" s="366"/>
      <c r="FTQ61" s="366"/>
      <c r="FTR61" s="366"/>
      <c r="FTS61" s="366"/>
      <c r="FTT61" s="366"/>
      <c r="FTU61" s="366"/>
      <c r="FTV61" s="366"/>
      <c r="FTW61" s="366"/>
      <c r="FTX61" s="366"/>
      <c r="FTY61" s="366"/>
      <c r="FTZ61" s="366"/>
      <c r="FUA61" s="366"/>
      <c r="FUB61" s="366"/>
      <c r="FUC61" s="366"/>
      <c r="FUD61" s="366"/>
      <c r="FUE61" s="366"/>
      <c r="FUF61" s="366"/>
      <c r="FUG61" s="366"/>
      <c r="FUH61" s="366"/>
      <c r="FUI61" s="366"/>
      <c r="FUJ61" s="366"/>
      <c r="FUK61" s="366"/>
      <c r="FUL61" s="366"/>
      <c r="FUM61" s="366"/>
      <c r="FUN61" s="366"/>
      <c r="FUO61" s="366"/>
      <c r="FUP61" s="366"/>
      <c r="FUQ61" s="366"/>
      <c r="FUR61" s="366"/>
      <c r="FUS61" s="366"/>
      <c r="FUT61" s="366"/>
      <c r="FUU61" s="366"/>
      <c r="FUV61" s="366"/>
      <c r="FUW61" s="366"/>
      <c r="FUX61" s="366"/>
      <c r="FUY61" s="366"/>
      <c r="FUZ61" s="366"/>
      <c r="FVA61" s="366"/>
      <c r="FVB61" s="366"/>
      <c r="FVC61" s="366"/>
      <c r="FVD61" s="366"/>
      <c r="FVE61" s="366"/>
      <c r="FVF61" s="366"/>
      <c r="FVG61" s="366"/>
      <c r="FVH61" s="366"/>
      <c r="FVI61" s="366"/>
      <c r="FVJ61" s="366"/>
      <c r="FVK61" s="366"/>
      <c r="FVL61" s="366"/>
      <c r="FVM61" s="366"/>
      <c r="FVN61" s="366"/>
      <c r="FVO61" s="366"/>
      <c r="FVP61" s="366"/>
      <c r="FVQ61" s="366"/>
      <c r="FVR61" s="366"/>
      <c r="FVS61" s="366"/>
      <c r="FVT61" s="366"/>
      <c r="FVU61" s="366"/>
      <c r="FVV61" s="366"/>
      <c r="FVW61" s="366"/>
      <c r="FVX61" s="366"/>
      <c r="FVY61" s="366"/>
      <c r="FVZ61" s="366"/>
      <c r="FWA61" s="366"/>
      <c r="FWB61" s="366"/>
      <c r="FWC61" s="366"/>
      <c r="FWD61" s="366"/>
      <c r="FWE61" s="366"/>
      <c r="FWF61" s="366"/>
      <c r="FWG61" s="366"/>
      <c r="FWH61" s="366"/>
      <c r="FWI61" s="366"/>
      <c r="FWJ61" s="366"/>
      <c r="FWK61" s="366"/>
      <c r="FWL61" s="366"/>
      <c r="FWM61" s="366"/>
      <c r="FWN61" s="366"/>
      <c r="FWO61" s="366"/>
      <c r="FWP61" s="366"/>
      <c r="FWQ61" s="366"/>
      <c r="FWR61" s="366"/>
      <c r="FWS61" s="366"/>
      <c r="FWT61" s="366"/>
      <c r="FWU61" s="366"/>
      <c r="FWV61" s="366"/>
      <c r="FWW61" s="366"/>
      <c r="FWX61" s="366"/>
      <c r="FWY61" s="366"/>
      <c r="FWZ61" s="366"/>
      <c r="FXA61" s="366"/>
      <c r="FXB61" s="366"/>
      <c r="FXC61" s="366"/>
      <c r="FXD61" s="366"/>
      <c r="FXE61" s="366"/>
      <c r="FXF61" s="366"/>
      <c r="FXG61" s="366"/>
      <c r="FXH61" s="366"/>
      <c r="FXI61" s="366"/>
      <c r="FXJ61" s="366"/>
      <c r="FXK61" s="366"/>
      <c r="FXL61" s="366"/>
      <c r="FXM61" s="366"/>
      <c r="FXN61" s="366"/>
      <c r="FXO61" s="366"/>
      <c r="FXP61" s="366"/>
      <c r="FXQ61" s="366"/>
      <c r="FXR61" s="366"/>
      <c r="FXS61" s="366"/>
      <c r="FXT61" s="366"/>
      <c r="FXU61" s="366"/>
      <c r="FXV61" s="366"/>
      <c r="FXW61" s="366"/>
      <c r="FXX61" s="366"/>
      <c r="FXY61" s="366"/>
      <c r="FXZ61" s="366"/>
      <c r="FYA61" s="366"/>
      <c r="FYB61" s="366"/>
      <c r="FYC61" s="366"/>
      <c r="FYD61" s="366"/>
      <c r="FYE61" s="366"/>
      <c r="FYF61" s="366"/>
      <c r="FYG61" s="366"/>
      <c r="FYH61" s="366"/>
      <c r="FYI61" s="366"/>
      <c r="FYJ61" s="366"/>
      <c r="FYK61" s="366"/>
      <c r="FYL61" s="366"/>
      <c r="FYM61" s="366"/>
      <c r="FYN61" s="366"/>
      <c r="FYO61" s="366"/>
      <c r="FYP61" s="366"/>
      <c r="FYQ61" s="366"/>
      <c r="FYR61" s="366"/>
      <c r="FYS61" s="366"/>
      <c r="FYT61" s="366"/>
      <c r="FYU61" s="366"/>
      <c r="FYV61" s="366"/>
      <c r="FYW61" s="366"/>
      <c r="FYX61" s="366"/>
      <c r="FYY61" s="366"/>
      <c r="FYZ61" s="366"/>
      <c r="FZA61" s="366"/>
      <c r="FZB61" s="366"/>
      <c r="FZC61" s="366"/>
      <c r="FZD61" s="366"/>
      <c r="FZE61" s="366"/>
      <c r="FZF61" s="366"/>
      <c r="FZG61" s="366"/>
      <c r="FZH61" s="366"/>
      <c r="FZI61" s="366"/>
      <c r="FZJ61" s="366"/>
      <c r="FZK61" s="366"/>
      <c r="FZL61" s="366"/>
      <c r="FZM61" s="366"/>
      <c r="FZN61" s="366"/>
      <c r="FZO61" s="366"/>
      <c r="FZP61" s="366"/>
      <c r="FZQ61" s="366"/>
      <c r="FZR61" s="366"/>
      <c r="FZS61" s="366"/>
      <c r="FZT61" s="366"/>
      <c r="FZU61" s="366"/>
      <c r="FZV61" s="366"/>
      <c r="FZW61" s="366"/>
      <c r="FZX61" s="366"/>
      <c r="FZY61" s="366"/>
      <c r="FZZ61" s="366"/>
      <c r="GAA61" s="366"/>
      <c r="GAB61" s="366"/>
      <c r="GAC61" s="366"/>
      <c r="GAD61" s="366"/>
      <c r="GAE61" s="366"/>
      <c r="GAF61" s="366"/>
      <c r="GAG61" s="366"/>
      <c r="GAH61" s="366"/>
      <c r="GAI61" s="366"/>
      <c r="GAJ61" s="366"/>
      <c r="GAK61" s="366"/>
      <c r="GAL61" s="366"/>
      <c r="GAM61" s="366"/>
      <c r="GAN61" s="366"/>
      <c r="GAO61" s="366"/>
      <c r="GAP61" s="366"/>
      <c r="GAQ61" s="366"/>
      <c r="GAR61" s="366"/>
      <c r="GAS61" s="366"/>
      <c r="GAT61" s="366"/>
      <c r="GAU61" s="366"/>
      <c r="GAV61" s="366"/>
      <c r="GAW61" s="366"/>
      <c r="GAX61" s="366"/>
      <c r="GAY61" s="366"/>
      <c r="GAZ61" s="366"/>
      <c r="GBA61" s="366"/>
      <c r="GBB61" s="366"/>
      <c r="GBC61" s="366"/>
      <c r="GBD61" s="366"/>
      <c r="GBE61" s="366"/>
      <c r="GBF61" s="366"/>
      <c r="GBG61" s="366"/>
      <c r="GBH61" s="366"/>
      <c r="GBI61" s="366"/>
      <c r="GBJ61" s="366"/>
      <c r="GBK61" s="366"/>
      <c r="GBL61" s="366"/>
      <c r="GBM61" s="366"/>
      <c r="GBN61" s="366"/>
      <c r="GBO61" s="366"/>
      <c r="GBP61" s="366"/>
      <c r="GBQ61" s="366"/>
      <c r="GBR61" s="366"/>
      <c r="GBS61" s="366"/>
      <c r="GBT61" s="366"/>
      <c r="GBU61" s="366"/>
      <c r="GBV61" s="366"/>
      <c r="GBW61" s="366"/>
      <c r="GBX61" s="366"/>
      <c r="GBY61" s="366"/>
      <c r="GBZ61" s="366"/>
      <c r="GCA61" s="366"/>
      <c r="GCB61" s="366"/>
      <c r="GCC61" s="366"/>
      <c r="GCD61" s="366"/>
      <c r="GCE61" s="366"/>
      <c r="GCF61" s="366"/>
      <c r="GCG61" s="366"/>
      <c r="GCH61" s="366"/>
      <c r="GCI61" s="366"/>
      <c r="GCJ61" s="366"/>
      <c r="GCK61" s="366"/>
      <c r="GCL61" s="366"/>
      <c r="GCM61" s="366"/>
      <c r="GCN61" s="366"/>
      <c r="GCO61" s="366"/>
      <c r="GCP61" s="366"/>
      <c r="GCQ61" s="366"/>
      <c r="GCR61" s="366"/>
      <c r="GCS61" s="366"/>
      <c r="GCT61" s="366"/>
      <c r="GCU61" s="366"/>
      <c r="GCV61" s="366"/>
      <c r="GCW61" s="366"/>
      <c r="GCX61" s="366"/>
      <c r="GCY61" s="366"/>
      <c r="GCZ61" s="366"/>
      <c r="GDA61" s="366"/>
      <c r="GDB61" s="366"/>
      <c r="GDC61" s="366"/>
      <c r="GDD61" s="366"/>
      <c r="GDE61" s="366"/>
      <c r="GDF61" s="366"/>
      <c r="GDG61" s="366"/>
      <c r="GDH61" s="366"/>
      <c r="GDI61" s="366"/>
      <c r="GDJ61" s="366"/>
      <c r="GDK61" s="366"/>
      <c r="GDL61" s="366"/>
      <c r="GDM61" s="366"/>
      <c r="GDN61" s="366"/>
      <c r="GDO61" s="366"/>
      <c r="GDP61" s="366"/>
      <c r="GDQ61" s="366"/>
      <c r="GDR61" s="366"/>
      <c r="GDS61" s="366"/>
      <c r="GDT61" s="366"/>
      <c r="GDU61" s="366"/>
      <c r="GDV61" s="366"/>
      <c r="GDW61" s="366"/>
      <c r="GDX61" s="366"/>
      <c r="GDY61" s="366"/>
      <c r="GDZ61" s="366"/>
      <c r="GEA61" s="366"/>
      <c r="GEB61" s="366"/>
      <c r="GEC61" s="366"/>
      <c r="GED61" s="366"/>
      <c r="GEE61" s="366"/>
      <c r="GEF61" s="366"/>
      <c r="GEG61" s="366"/>
      <c r="GEH61" s="366"/>
      <c r="GEI61" s="366"/>
      <c r="GEJ61" s="366"/>
      <c r="GEK61" s="366"/>
      <c r="GEL61" s="366"/>
      <c r="GEM61" s="366"/>
      <c r="GEN61" s="366"/>
      <c r="GEO61" s="366"/>
      <c r="GEP61" s="366"/>
      <c r="GEQ61" s="366"/>
      <c r="GER61" s="366"/>
      <c r="GES61" s="366"/>
      <c r="GET61" s="366"/>
      <c r="GEU61" s="366"/>
      <c r="GEV61" s="366"/>
      <c r="GEW61" s="366"/>
      <c r="GEX61" s="366"/>
      <c r="GEY61" s="366"/>
      <c r="GEZ61" s="366"/>
      <c r="GFA61" s="366"/>
      <c r="GFB61" s="366"/>
      <c r="GFC61" s="366"/>
      <c r="GFD61" s="366"/>
      <c r="GFE61" s="366"/>
      <c r="GFF61" s="366"/>
      <c r="GFG61" s="366"/>
      <c r="GFH61" s="366"/>
      <c r="GFI61" s="366"/>
      <c r="GFJ61" s="366"/>
      <c r="GFK61" s="366"/>
      <c r="GFL61" s="366"/>
      <c r="GFM61" s="366"/>
      <c r="GFN61" s="366"/>
      <c r="GFO61" s="366"/>
      <c r="GFP61" s="366"/>
      <c r="GFQ61" s="366"/>
      <c r="GFR61" s="366"/>
      <c r="GFS61" s="366"/>
      <c r="GFT61" s="366"/>
      <c r="GFU61" s="366"/>
      <c r="GFV61" s="366"/>
      <c r="GFW61" s="366"/>
      <c r="GFX61" s="366"/>
      <c r="GFY61" s="366"/>
      <c r="GFZ61" s="366"/>
      <c r="GGA61" s="366"/>
      <c r="GGB61" s="366"/>
      <c r="GGC61" s="366"/>
      <c r="GGD61" s="366"/>
      <c r="GGE61" s="366"/>
      <c r="GGF61" s="366"/>
      <c r="GGG61" s="366"/>
      <c r="GGH61" s="366"/>
      <c r="GGI61" s="366"/>
      <c r="GGJ61" s="366"/>
      <c r="GGK61" s="366"/>
      <c r="GGL61" s="366"/>
      <c r="GGM61" s="366"/>
      <c r="GGN61" s="366"/>
      <c r="GGO61" s="366"/>
      <c r="GGP61" s="366"/>
      <c r="GGQ61" s="366"/>
      <c r="GGR61" s="366"/>
      <c r="GGS61" s="366"/>
      <c r="GGT61" s="366"/>
      <c r="GGU61" s="366"/>
      <c r="GGV61" s="366"/>
      <c r="GGW61" s="366"/>
      <c r="GGX61" s="366"/>
      <c r="GGY61" s="366"/>
      <c r="GGZ61" s="366"/>
      <c r="GHA61" s="366"/>
      <c r="GHB61" s="366"/>
      <c r="GHC61" s="366"/>
      <c r="GHD61" s="366"/>
      <c r="GHE61" s="366"/>
      <c r="GHF61" s="366"/>
      <c r="GHG61" s="366"/>
      <c r="GHH61" s="366"/>
      <c r="GHI61" s="366"/>
      <c r="GHJ61" s="366"/>
      <c r="GHK61" s="366"/>
      <c r="GHL61" s="366"/>
      <c r="GHM61" s="366"/>
      <c r="GHN61" s="366"/>
      <c r="GHO61" s="366"/>
      <c r="GHP61" s="366"/>
      <c r="GHQ61" s="366"/>
      <c r="GHR61" s="366"/>
      <c r="GHS61" s="366"/>
      <c r="GHT61" s="366"/>
      <c r="GHU61" s="366"/>
      <c r="GHV61" s="366"/>
      <c r="GHW61" s="366"/>
      <c r="GHX61" s="366"/>
      <c r="GHY61" s="366"/>
      <c r="GHZ61" s="366"/>
      <c r="GIA61" s="366"/>
      <c r="GIB61" s="366"/>
      <c r="GIC61" s="366"/>
      <c r="GID61" s="366"/>
      <c r="GIE61" s="366"/>
      <c r="GIF61" s="366"/>
      <c r="GIG61" s="366"/>
      <c r="GIH61" s="366"/>
      <c r="GII61" s="366"/>
      <c r="GIJ61" s="366"/>
      <c r="GIK61" s="366"/>
      <c r="GIL61" s="366"/>
      <c r="GIM61" s="366"/>
      <c r="GIN61" s="366"/>
      <c r="GIO61" s="366"/>
      <c r="GIP61" s="366"/>
      <c r="GIQ61" s="366"/>
      <c r="GIR61" s="366"/>
      <c r="GIS61" s="366"/>
      <c r="GIT61" s="366"/>
      <c r="GIU61" s="366"/>
      <c r="GIV61" s="366"/>
      <c r="GIW61" s="366"/>
      <c r="GIX61" s="366"/>
      <c r="GIY61" s="366"/>
      <c r="GIZ61" s="366"/>
      <c r="GJA61" s="366"/>
      <c r="GJB61" s="366"/>
      <c r="GJC61" s="366"/>
      <c r="GJD61" s="366"/>
      <c r="GJE61" s="366"/>
      <c r="GJF61" s="366"/>
      <c r="GJG61" s="366"/>
      <c r="GJH61" s="366"/>
      <c r="GJI61" s="366"/>
      <c r="GJJ61" s="366"/>
      <c r="GJK61" s="366"/>
      <c r="GJL61" s="366"/>
      <c r="GJM61" s="366"/>
      <c r="GJN61" s="366"/>
      <c r="GJO61" s="366"/>
      <c r="GJP61" s="366"/>
      <c r="GJQ61" s="366"/>
      <c r="GJR61" s="366"/>
      <c r="GJS61" s="366"/>
      <c r="GJT61" s="366"/>
      <c r="GJU61" s="366"/>
      <c r="GJV61" s="366"/>
      <c r="GJW61" s="366"/>
      <c r="GJX61" s="366"/>
      <c r="GJY61" s="366"/>
      <c r="GJZ61" s="366"/>
      <c r="GKA61" s="366"/>
      <c r="GKB61" s="366"/>
      <c r="GKC61" s="366"/>
      <c r="GKD61" s="366"/>
      <c r="GKE61" s="366"/>
      <c r="GKF61" s="366"/>
      <c r="GKG61" s="366"/>
      <c r="GKH61" s="366"/>
      <c r="GKI61" s="366"/>
      <c r="GKJ61" s="366"/>
      <c r="GKK61" s="366"/>
      <c r="GKL61" s="366"/>
      <c r="GKM61" s="366"/>
      <c r="GKN61" s="366"/>
      <c r="GKO61" s="366"/>
      <c r="GKP61" s="366"/>
      <c r="GKQ61" s="366"/>
      <c r="GKR61" s="366"/>
      <c r="GKS61" s="366"/>
      <c r="GKT61" s="366"/>
      <c r="GKU61" s="366"/>
      <c r="GKV61" s="366"/>
      <c r="GKW61" s="366"/>
      <c r="GKX61" s="366"/>
      <c r="GKY61" s="366"/>
      <c r="GKZ61" s="366"/>
      <c r="GLA61" s="366"/>
      <c r="GLB61" s="366"/>
      <c r="GLC61" s="366"/>
      <c r="GLD61" s="366"/>
      <c r="GLE61" s="366"/>
      <c r="GLF61" s="366"/>
      <c r="GLG61" s="366"/>
      <c r="GLH61" s="366"/>
      <c r="GLI61" s="366"/>
      <c r="GLJ61" s="366"/>
      <c r="GLK61" s="366"/>
      <c r="GLL61" s="366"/>
      <c r="GLM61" s="366"/>
      <c r="GLN61" s="366"/>
      <c r="GLO61" s="366"/>
      <c r="GLP61" s="366"/>
      <c r="GLQ61" s="366"/>
      <c r="GLR61" s="366"/>
      <c r="GLS61" s="366"/>
      <c r="GLT61" s="366"/>
      <c r="GLU61" s="366"/>
      <c r="GLV61" s="366"/>
      <c r="GLW61" s="366"/>
      <c r="GLX61" s="366"/>
      <c r="GLY61" s="366"/>
      <c r="GLZ61" s="366"/>
      <c r="GMA61" s="366"/>
      <c r="GMB61" s="366"/>
      <c r="GMC61" s="366"/>
      <c r="GMD61" s="366"/>
      <c r="GME61" s="366"/>
      <c r="GMF61" s="366"/>
      <c r="GMG61" s="366"/>
      <c r="GMH61" s="366"/>
      <c r="GMI61" s="366"/>
      <c r="GMJ61" s="366"/>
      <c r="GMK61" s="366"/>
      <c r="GML61" s="366"/>
      <c r="GMM61" s="366"/>
      <c r="GMN61" s="366"/>
      <c r="GMO61" s="366"/>
      <c r="GMP61" s="366"/>
      <c r="GMQ61" s="366"/>
      <c r="GMR61" s="366"/>
      <c r="GMS61" s="366"/>
      <c r="GMT61" s="366"/>
      <c r="GMU61" s="366"/>
      <c r="GMV61" s="366"/>
      <c r="GMW61" s="366"/>
      <c r="GMX61" s="366"/>
      <c r="GMY61" s="366"/>
      <c r="GMZ61" s="366"/>
      <c r="GNA61" s="366"/>
      <c r="GNB61" s="366"/>
      <c r="GNC61" s="366"/>
      <c r="GND61" s="366"/>
      <c r="GNE61" s="366"/>
      <c r="GNF61" s="366"/>
      <c r="GNG61" s="366"/>
      <c r="GNH61" s="366"/>
      <c r="GNI61" s="366"/>
      <c r="GNJ61" s="366"/>
      <c r="GNK61" s="366"/>
      <c r="GNL61" s="366"/>
      <c r="GNM61" s="366"/>
      <c r="GNN61" s="366"/>
      <c r="GNO61" s="366"/>
      <c r="GNP61" s="366"/>
      <c r="GNQ61" s="366"/>
      <c r="GNR61" s="366"/>
      <c r="GNS61" s="366"/>
      <c r="GNT61" s="366"/>
      <c r="GNU61" s="366"/>
      <c r="GNV61" s="366"/>
      <c r="GNW61" s="366"/>
      <c r="GNX61" s="366"/>
      <c r="GNY61" s="366"/>
      <c r="GNZ61" s="366"/>
      <c r="GOA61" s="366"/>
      <c r="GOB61" s="366"/>
      <c r="GOC61" s="366"/>
      <c r="GOD61" s="366"/>
      <c r="GOE61" s="366"/>
      <c r="GOF61" s="366"/>
      <c r="GOG61" s="366"/>
      <c r="GOH61" s="366"/>
      <c r="GOI61" s="366"/>
      <c r="GOJ61" s="366"/>
      <c r="GOK61" s="366"/>
      <c r="GOL61" s="366"/>
      <c r="GOM61" s="366"/>
      <c r="GON61" s="366"/>
      <c r="GOO61" s="366"/>
      <c r="GOP61" s="366"/>
      <c r="GOQ61" s="366"/>
      <c r="GOR61" s="366"/>
      <c r="GOS61" s="366"/>
      <c r="GOT61" s="366"/>
      <c r="GOU61" s="366"/>
      <c r="GOV61" s="366"/>
      <c r="GOW61" s="366"/>
      <c r="GOX61" s="366"/>
      <c r="GOY61" s="366"/>
      <c r="GOZ61" s="366"/>
      <c r="GPA61" s="366"/>
      <c r="GPB61" s="366"/>
      <c r="GPC61" s="366"/>
      <c r="GPD61" s="366"/>
      <c r="GPE61" s="366"/>
      <c r="GPF61" s="366"/>
      <c r="GPG61" s="366"/>
      <c r="GPH61" s="366"/>
      <c r="GPI61" s="366"/>
      <c r="GPJ61" s="366"/>
      <c r="GPK61" s="366"/>
      <c r="GPL61" s="366"/>
      <c r="GPM61" s="366"/>
      <c r="GPN61" s="366"/>
      <c r="GPO61" s="366"/>
      <c r="GPP61" s="366"/>
      <c r="GPQ61" s="366"/>
      <c r="GPR61" s="366"/>
      <c r="GPS61" s="366"/>
      <c r="GPT61" s="366"/>
      <c r="GPU61" s="366"/>
      <c r="GPV61" s="366"/>
      <c r="GPW61" s="366"/>
      <c r="GPX61" s="366"/>
      <c r="GPY61" s="366"/>
      <c r="GPZ61" s="366"/>
      <c r="GQA61" s="366"/>
      <c r="GQB61" s="366"/>
      <c r="GQC61" s="366"/>
      <c r="GQD61" s="366"/>
      <c r="GQE61" s="366"/>
      <c r="GQF61" s="366"/>
      <c r="GQG61" s="366"/>
      <c r="GQH61" s="366"/>
      <c r="GQI61" s="366"/>
      <c r="GQJ61" s="366"/>
      <c r="GQK61" s="366"/>
      <c r="GQL61" s="366"/>
      <c r="GQM61" s="366"/>
      <c r="GQN61" s="366"/>
      <c r="GQO61" s="366"/>
      <c r="GQP61" s="366"/>
      <c r="GQQ61" s="366"/>
      <c r="GQR61" s="366"/>
      <c r="GQS61" s="366"/>
      <c r="GQT61" s="366"/>
      <c r="GQU61" s="366"/>
      <c r="GQV61" s="366"/>
      <c r="GQW61" s="366"/>
      <c r="GQX61" s="366"/>
      <c r="GQY61" s="366"/>
      <c r="GQZ61" s="366"/>
      <c r="GRA61" s="366"/>
      <c r="GRB61" s="366"/>
      <c r="GRC61" s="366"/>
      <c r="GRD61" s="366"/>
      <c r="GRE61" s="366"/>
      <c r="GRF61" s="366"/>
      <c r="GRG61" s="366"/>
      <c r="GRH61" s="366"/>
      <c r="GRI61" s="366"/>
      <c r="GRJ61" s="366"/>
      <c r="GRK61" s="366"/>
      <c r="GRL61" s="366"/>
      <c r="GRM61" s="366"/>
      <c r="GRN61" s="366"/>
      <c r="GRO61" s="366"/>
      <c r="GRP61" s="366"/>
      <c r="GRQ61" s="366"/>
      <c r="GRR61" s="366"/>
      <c r="GRS61" s="366"/>
      <c r="GRT61" s="366"/>
      <c r="GRU61" s="366"/>
      <c r="GRV61" s="366"/>
      <c r="GRW61" s="366"/>
      <c r="GRX61" s="366"/>
      <c r="GRY61" s="366"/>
      <c r="GRZ61" s="366"/>
      <c r="GSA61" s="366"/>
      <c r="GSB61" s="366"/>
      <c r="GSC61" s="366"/>
      <c r="GSD61" s="366"/>
      <c r="GSE61" s="366"/>
      <c r="GSF61" s="366"/>
      <c r="GSG61" s="366"/>
      <c r="GSH61" s="366"/>
      <c r="GSI61" s="366"/>
      <c r="GSJ61" s="366"/>
      <c r="GSK61" s="366"/>
      <c r="GSL61" s="366"/>
      <c r="GSM61" s="366"/>
      <c r="GSN61" s="366"/>
      <c r="GSO61" s="366"/>
      <c r="GSP61" s="366"/>
      <c r="GSQ61" s="366"/>
      <c r="GSR61" s="366"/>
      <c r="GSS61" s="366"/>
      <c r="GST61" s="366"/>
      <c r="GSU61" s="366"/>
      <c r="GSV61" s="366"/>
      <c r="GSW61" s="366"/>
      <c r="GSX61" s="366"/>
      <c r="GSY61" s="366"/>
      <c r="GSZ61" s="366"/>
      <c r="GTA61" s="366"/>
      <c r="GTB61" s="366"/>
      <c r="GTC61" s="366"/>
      <c r="GTD61" s="366"/>
      <c r="GTE61" s="366"/>
      <c r="GTF61" s="366"/>
      <c r="GTG61" s="366"/>
      <c r="GTH61" s="366"/>
      <c r="GTI61" s="366"/>
      <c r="GTJ61" s="366"/>
      <c r="GTK61" s="366"/>
      <c r="GTL61" s="366"/>
      <c r="GTM61" s="366"/>
      <c r="GTN61" s="366"/>
      <c r="GTO61" s="366"/>
      <c r="GTP61" s="366"/>
      <c r="GTQ61" s="366"/>
      <c r="GTR61" s="366"/>
      <c r="GTS61" s="366"/>
      <c r="GTT61" s="366"/>
      <c r="GTU61" s="366"/>
      <c r="GTV61" s="366"/>
      <c r="GTW61" s="366"/>
      <c r="GTX61" s="366"/>
      <c r="GTY61" s="366"/>
      <c r="GTZ61" s="366"/>
      <c r="GUA61" s="366"/>
      <c r="GUB61" s="366"/>
      <c r="GUC61" s="366"/>
      <c r="GUD61" s="366"/>
      <c r="GUE61" s="366"/>
      <c r="GUF61" s="366"/>
      <c r="GUG61" s="366"/>
      <c r="GUH61" s="366"/>
      <c r="GUI61" s="366"/>
      <c r="GUJ61" s="366"/>
      <c r="GUK61" s="366"/>
      <c r="GUL61" s="366"/>
      <c r="GUM61" s="366"/>
      <c r="GUN61" s="366"/>
      <c r="GUO61" s="366"/>
      <c r="GUP61" s="366"/>
      <c r="GUQ61" s="366"/>
      <c r="GUR61" s="366"/>
      <c r="GUS61" s="366"/>
      <c r="GUT61" s="366"/>
      <c r="GUU61" s="366"/>
      <c r="GUV61" s="366"/>
      <c r="GUW61" s="366"/>
      <c r="GUX61" s="366"/>
      <c r="GUY61" s="366"/>
      <c r="GUZ61" s="366"/>
      <c r="GVA61" s="366"/>
      <c r="GVB61" s="366"/>
      <c r="GVC61" s="366"/>
      <c r="GVD61" s="366"/>
      <c r="GVE61" s="366"/>
      <c r="GVF61" s="366"/>
      <c r="GVG61" s="366"/>
      <c r="GVH61" s="366"/>
      <c r="GVI61" s="366"/>
      <c r="GVJ61" s="366"/>
      <c r="GVK61" s="366"/>
      <c r="GVL61" s="366"/>
      <c r="GVM61" s="366"/>
      <c r="GVN61" s="366"/>
      <c r="GVO61" s="366"/>
      <c r="GVP61" s="366"/>
      <c r="GVQ61" s="366"/>
      <c r="GVR61" s="366"/>
      <c r="GVS61" s="366"/>
      <c r="GVT61" s="366"/>
      <c r="GVU61" s="366"/>
      <c r="GVV61" s="366"/>
      <c r="GVW61" s="366"/>
      <c r="GVX61" s="366"/>
      <c r="GVY61" s="366"/>
      <c r="GVZ61" s="366"/>
      <c r="GWA61" s="366"/>
      <c r="GWB61" s="366"/>
      <c r="GWC61" s="366"/>
      <c r="GWD61" s="366"/>
      <c r="GWE61" s="366"/>
      <c r="GWF61" s="366"/>
      <c r="GWG61" s="366"/>
      <c r="GWH61" s="366"/>
      <c r="GWI61" s="366"/>
      <c r="GWJ61" s="366"/>
      <c r="GWK61" s="366"/>
      <c r="GWL61" s="366"/>
      <c r="GWM61" s="366"/>
      <c r="GWN61" s="366"/>
      <c r="GWO61" s="366"/>
      <c r="GWP61" s="366"/>
      <c r="GWQ61" s="366"/>
      <c r="GWR61" s="366"/>
      <c r="GWS61" s="366"/>
      <c r="GWT61" s="366"/>
      <c r="GWU61" s="366"/>
      <c r="GWV61" s="366"/>
      <c r="GWW61" s="366"/>
      <c r="GWX61" s="366"/>
      <c r="GWY61" s="366"/>
      <c r="GWZ61" s="366"/>
      <c r="GXA61" s="366"/>
      <c r="GXB61" s="366"/>
      <c r="GXC61" s="366"/>
      <c r="GXD61" s="366"/>
      <c r="GXE61" s="366"/>
      <c r="GXF61" s="366"/>
      <c r="GXG61" s="366"/>
      <c r="GXH61" s="366"/>
      <c r="GXI61" s="366"/>
      <c r="GXJ61" s="366"/>
      <c r="GXK61" s="366"/>
      <c r="GXL61" s="366"/>
      <c r="GXM61" s="366"/>
      <c r="GXN61" s="366"/>
      <c r="GXO61" s="366"/>
      <c r="GXP61" s="366"/>
      <c r="GXQ61" s="366"/>
      <c r="GXR61" s="366"/>
      <c r="GXS61" s="366"/>
      <c r="GXT61" s="366"/>
      <c r="GXU61" s="366"/>
      <c r="GXV61" s="366"/>
      <c r="GXW61" s="366"/>
      <c r="GXX61" s="366"/>
      <c r="GXY61" s="366"/>
      <c r="GXZ61" s="366"/>
      <c r="GYA61" s="366"/>
      <c r="GYB61" s="366"/>
      <c r="GYC61" s="366"/>
      <c r="GYD61" s="366"/>
      <c r="GYE61" s="366"/>
      <c r="GYF61" s="366"/>
      <c r="GYG61" s="366"/>
      <c r="GYH61" s="366"/>
      <c r="GYI61" s="366"/>
      <c r="GYJ61" s="366"/>
      <c r="GYK61" s="366"/>
      <c r="GYL61" s="366"/>
      <c r="GYM61" s="366"/>
      <c r="GYN61" s="366"/>
      <c r="GYO61" s="366"/>
      <c r="GYP61" s="366"/>
      <c r="GYQ61" s="366"/>
      <c r="GYR61" s="366"/>
      <c r="GYS61" s="366"/>
      <c r="GYT61" s="366"/>
      <c r="GYU61" s="366"/>
      <c r="GYV61" s="366"/>
      <c r="GYW61" s="366"/>
      <c r="GYX61" s="366"/>
      <c r="GYY61" s="366"/>
      <c r="GYZ61" s="366"/>
      <c r="GZA61" s="366"/>
      <c r="GZB61" s="366"/>
      <c r="GZC61" s="366"/>
      <c r="GZD61" s="366"/>
      <c r="GZE61" s="366"/>
      <c r="GZF61" s="366"/>
      <c r="GZG61" s="366"/>
      <c r="GZH61" s="366"/>
      <c r="GZI61" s="366"/>
      <c r="GZJ61" s="366"/>
      <c r="GZK61" s="366"/>
      <c r="GZL61" s="366"/>
      <c r="GZM61" s="366"/>
      <c r="GZN61" s="366"/>
      <c r="GZO61" s="366"/>
      <c r="GZP61" s="366"/>
      <c r="GZQ61" s="366"/>
      <c r="GZR61" s="366"/>
      <c r="GZS61" s="366"/>
      <c r="GZT61" s="366"/>
      <c r="GZU61" s="366"/>
      <c r="GZV61" s="366"/>
      <c r="GZW61" s="366"/>
      <c r="GZX61" s="366"/>
      <c r="GZY61" s="366"/>
      <c r="GZZ61" s="366"/>
      <c r="HAA61" s="366"/>
      <c r="HAB61" s="366"/>
      <c r="HAC61" s="366"/>
      <c r="HAD61" s="366"/>
      <c r="HAE61" s="366"/>
      <c r="HAF61" s="366"/>
      <c r="HAG61" s="366"/>
      <c r="HAH61" s="366"/>
      <c r="HAI61" s="366"/>
      <c r="HAJ61" s="366"/>
      <c r="HAK61" s="366"/>
      <c r="HAL61" s="366"/>
      <c r="HAM61" s="366"/>
      <c r="HAN61" s="366"/>
      <c r="HAO61" s="366"/>
      <c r="HAP61" s="366"/>
      <c r="HAQ61" s="366"/>
      <c r="HAR61" s="366"/>
      <c r="HAS61" s="366"/>
      <c r="HAT61" s="366"/>
      <c r="HAU61" s="366"/>
      <c r="HAV61" s="366"/>
      <c r="HAW61" s="366"/>
      <c r="HAX61" s="366"/>
      <c r="HAY61" s="366"/>
      <c r="HAZ61" s="366"/>
      <c r="HBA61" s="366"/>
      <c r="HBB61" s="366"/>
      <c r="HBC61" s="366"/>
      <c r="HBD61" s="366"/>
      <c r="HBE61" s="366"/>
      <c r="HBF61" s="366"/>
      <c r="HBG61" s="366"/>
      <c r="HBH61" s="366"/>
      <c r="HBI61" s="366"/>
      <c r="HBJ61" s="366"/>
      <c r="HBK61" s="366"/>
      <c r="HBL61" s="366"/>
      <c r="HBM61" s="366"/>
      <c r="HBN61" s="366"/>
      <c r="HBO61" s="366"/>
      <c r="HBP61" s="366"/>
      <c r="HBQ61" s="366"/>
      <c r="HBR61" s="366"/>
      <c r="HBS61" s="366"/>
      <c r="HBT61" s="366"/>
      <c r="HBU61" s="366"/>
      <c r="HBV61" s="366"/>
      <c r="HBW61" s="366"/>
      <c r="HBX61" s="366"/>
      <c r="HBY61" s="366"/>
      <c r="HBZ61" s="366"/>
      <c r="HCA61" s="366"/>
      <c r="HCB61" s="366"/>
      <c r="HCC61" s="366"/>
      <c r="HCD61" s="366"/>
      <c r="HCE61" s="366"/>
      <c r="HCF61" s="366"/>
      <c r="HCG61" s="366"/>
      <c r="HCH61" s="366"/>
      <c r="HCI61" s="366"/>
      <c r="HCJ61" s="366"/>
      <c r="HCK61" s="366"/>
      <c r="HCL61" s="366"/>
      <c r="HCM61" s="366"/>
      <c r="HCN61" s="366"/>
      <c r="HCO61" s="366"/>
      <c r="HCP61" s="366"/>
      <c r="HCQ61" s="366"/>
      <c r="HCR61" s="366"/>
      <c r="HCS61" s="366"/>
      <c r="HCT61" s="366"/>
      <c r="HCU61" s="366"/>
      <c r="HCV61" s="366"/>
      <c r="HCW61" s="366"/>
      <c r="HCX61" s="366"/>
      <c r="HCY61" s="366"/>
      <c r="HCZ61" s="366"/>
      <c r="HDA61" s="366"/>
      <c r="HDB61" s="366"/>
      <c r="HDC61" s="366"/>
      <c r="HDD61" s="366"/>
      <c r="HDE61" s="366"/>
      <c r="HDF61" s="366"/>
      <c r="HDG61" s="366"/>
      <c r="HDH61" s="366"/>
      <c r="HDI61" s="366"/>
      <c r="HDJ61" s="366"/>
      <c r="HDK61" s="366"/>
      <c r="HDL61" s="366"/>
      <c r="HDM61" s="366"/>
      <c r="HDN61" s="366"/>
      <c r="HDO61" s="366"/>
      <c r="HDP61" s="366"/>
      <c r="HDQ61" s="366"/>
      <c r="HDR61" s="366"/>
      <c r="HDS61" s="366"/>
      <c r="HDT61" s="366"/>
      <c r="HDU61" s="366"/>
      <c r="HDV61" s="366"/>
      <c r="HDW61" s="366"/>
      <c r="HDX61" s="366"/>
      <c r="HDY61" s="366"/>
      <c r="HDZ61" s="366"/>
      <c r="HEA61" s="366"/>
      <c r="HEB61" s="366"/>
      <c r="HEC61" s="366"/>
      <c r="HED61" s="366"/>
      <c r="HEE61" s="366"/>
      <c r="HEF61" s="366"/>
      <c r="HEG61" s="366"/>
      <c r="HEH61" s="366"/>
      <c r="HEI61" s="366"/>
      <c r="HEJ61" s="366"/>
      <c r="HEK61" s="366"/>
      <c r="HEL61" s="366"/>
      <c r="HEM61" s="366"/>
      <c r="HEN61" s="366"/>
      <c r="HEO61" s="366"/>
      <c r="HEP61" s="366"/>
      <c r="HEQ61" s="366"/>
      <c r="HER61" s="366"/>
      <c r="HES61" s="366"/>
      <c r="HET61" s="366"/>
      <c r="HEU61" s="366"/>
      <c r="HEV61" s="366"/>
      <c r="HEW61" s="366"/>
      <c r="HEX61" s="366"/>
      <c r="HEY61" s="366"/>
      <c r="HEZ61" s="366"/>
      <c r="HFA61" s="366"/>
      <c r="HFB61" s="366"/>
      <c r="HFC61" s="366"/>
      <c r="HFD61" s="366"/>
      <c r="HFE61" s="366"/>
      <c r="HFF61" s="366"/>
      <c r="HFG61" s="366"/>
      <c r="HFH61" s="366"/>
      <c r="HFI61" s="366"/>
      <c r="HFJ61" s="366"/>
      <c r="HFK61" s="366"/>
      <c r="HFL61" s="366"/>
      <c r="HFM61" s="366"/>
      <c r="HFN61" s="366"/>
      <c r="HFO61" s="366"/>
      <c r="HFP61" s="366"/>
      <c r="HFQ61" s="366"/>
      <c r="HFR61" s="366"/>
      <c r="HFS61" s="366"/>
      <c r="HFT61" s="366"/>
      <c r="HFU61" s="366"/>
      <c r="HFV61" s="366"/>
      <c r="HFW61" s="366"/>
      <c r="HFX61" s="366"/>
      <c r="HFY61" s="366"/>
      <c r="HFZ61" s="366"/>
      <c r="HGA61" s="366"/>
      <c r="HGB61" s="366"/>
      <c r="HGC61" s="366"/>
      <c r="HGD61" s="366"/>
      <c r="HGE61" s="366"/>
      <c r="HGF61" s="366"/>
      <c r="HGG61" s="366"/>
      <c r="HGH61" s="366"/>
      <c r="HGI61" s="366"/>
      <c r="HGJ61" s="366"/>
      <c r="HGK61" s="366"/>
      <c r="HGL61" s="366"/>
      <c r="HGM61" s="366"/>
      <c r="HGN61" s="366"/>
      <c r="HGO61" s="366"/>
      <c r="HGP61" s="366"/>
      <c r="HGQ61" s="366"/>
      <c r="HGR61" s="366"/>
      <c r="HGS61" s="366"/>
      <c r="HGT61" s="366"/>
      <c r="HGU61" s="366"/>
      <c r="HGV61" s="366"/>
      <c r="HGW61" s="366"/>
      <c r="HGX61" s="366"/>
      <c r="HGY61" s="366"/>
      <c r="HGZ61" s="366"/>
      <c r="HHA61" s="366"/>
      <c r="HHB61" s="366"/>
      <c r="HHC61" s="366"/>
      <c r="HHD61" s="366"/>
      <c r="HHE61" s="366"/>
      <c r="HHF61" s="366"/>
      <c r="HHG61" s="366"/>
      <c r="HHH61" s="366"/>
      <c r="HHI61" s="366"/>
      <c r="HHJ61" s="366"/>
      <c r="HHK61" s="366"/>
      <c r="HHL61" s="366"/>
      <c r="HHM61" s="366"/>
      <c r="HHN61" s="366"/>
      <c r="HHO61" s="366"/>
      <c r="HHP61" s="366"/>
      <c r="HHQ61" s="366"/>
      <c r="HHR61" s="366"/>
      <c r="HHS61" s="366"/>
      <c r="HHT61" s="366"/>
      <c r="HHU61" s="366"/>
      <c r="HHV61" s="366"/>
      <c r="HHW61" s="366"/>
      <c r="HHX61" s="366"/>
      <c r="HHY61" s="366"/>
      <c r="HHZ61" s="366"/>
      <c r="HIA61" s="366"/>
      <c r="HIB61" s="366"/>
      <c r="HIC61" s="366"/>
      <c r="HID61" s="366"/>
      <c r="HIE61" s="366"/>
      <c r="HIF61" s="366"/>
      <c r="HIG61" s="366"/>
      <c r="HIH61" s="366"/>
      <c r="HII61" s="366"/>
      <c r="HIJ61" s="366"/>
      <c r="HIK61" s="366"/>
      <c r="HIL61" s="366"/>
      <c r="HIM61" s="366"/>
      <c r="HIN61" s="366"/>
      <c r="HIO61" s="366"/>
      <c r="HIP61" s="366"/>
      <c r="HIQ61" s="366"/>
      <c r="HIR61" s="366"/>
      <c r="HIS61" s="366"/>
      <c r="HIT61" s="366"/>
      <c r="HIU61" s="366"/>
      <c r="HIV61" s="366"/>
      <c r="HIW61" s="366"/>
      <c r="HIX61" s="366"/>
      <c r="HIY61" s="366"/>
      <c r="HIZ61" s="366"/>
      <c r="HJA61" s="366"/>
      <c r="HJB61" s="366"/>
      <c r="HJC61" s="366"/>
      <c r="HJD61" s="366"/>
      <c r="HJE61" s="366"/>
      <c r="HJF61" s="366"/>
      <c r="HJG61" s="366"/>
      <c r="HJH61" s="366"/>
      <c r="HJI61" s="366"/>
      <c r="HJJ61" s="366"/>
      <c r="HJK61" s="366"/>
      <c r="HJL61" s="366"/>
      <c r="HJM61" s="366"/>
      <c r="HJN61" s="366"/>
      <c r="HJO61" s="366"/>
      <c r="HJP61" s="366"/>
      <c r="HJQ61" s="366"/>
      <c r="HJR61" s="366"/>
      <c r="HJS61" s="366"/>
      <c r="HJT61" s="366"/>
      <c r="HJU61" s="366"/>
      <c r="HJV61" s="366"/>
      <c r="HJW61" s="366"/>
      <c r="HJX61" s="366"/>
      <c r="HJY61" s="366"/>
      <c r="HJZ61" s="366"/>
      <c r="HKA61" s="366"/>
      <c r="HKB61" s="366"/>
      <c r="HKC61" s="366"/>
      <c r="HKD61" s="366"/>
      <c r="HKE61" s="366"/>
      <c r="HKF61" s="366"/>
      <c r="HKG61" s="366"/>
      <c r="HKH61" s="366"/>
      <c r="HKI61" s="366"/>
      <c r="HKJ61" s="366"/>
      <c r="HKK61" s="366"/>
      <c r="HKL61" s="366"/>
      <c r="HKM61" s="366"/>
      <c r="HKN61" s="366"/>
      <c r="HKO61" s="366"/>
      <c r="HKP61" s="366"/>
      <c r="HKQ61" s="366"/>
      <c r="HKR61" s="366"/>
      <c r="HKS61" s="366"/>
      <c r="HKT61" s="366"/>
      <c r="HKU61" s="366"/>
      <c r="HKV61" s="366"/>
      <c r="HKW61" s="366"/>
      <c r="HKX61" s="366"/>
      <c r="HKY61" s="366"/>
      <c r="HKZ61" s="366"/>
      <c r="HLA61" s="366"/>
      <c r="HLB61" s="366"/>
      <c r="HLC61" s="366"/>
      <c r="HLD61" s="366"/>
      <c r="HLE61" s="366"/>
      <c r="HLF61" s="366"/>
      <c r="HLG61" s="366"/>
      <c r="HLH61" s="366"/>
      <c r="HLI61" s="366"/>
      <c r="HLJ61" s="366"/>
      <c r="HLK61" s="366"/>
      <c r="HLL61" s="366"/>
      <c r="HLM61" s="366"/>
      <c r="HLN61" s="366"/>
      <c r="HLO61" s="366"/>
      <c r="HLP61" s="366"/>
      <c r="HLQ61" s="366"/>
      <c r="HLR61" s="366"/>
      <c r="HLS61" s="366"/>
      <c r="HLT61" s="366"/>
      <c r="HLU61" s="366"/>
      <c r="HLV61" s="366"/>
      <c r="HLW61" s="366"/>
      <c r="HLX61" s="366"/>
      <c r="HLY61" s="366"/>
      <c r="HLZ61" s="366"/>
      <c r="HMA61" s="366"/>
      <c r="HMB61" s="366"/>
      <c r="HMC61" s="366"/>
      <c r="HMD61" s="366"/>
      <c r="HME61" s="366"/>
      <c r="HMF61" s="366"/>
      <c r="HMG61" s="366"/>
      <c r="HMH61" s="366"/>
      <c r="HMI61" s="366"/>
      <c r="HMJ61" s="366"/>
      <c r="HMK61" s="366"/>
      <c r="HML61" s="366"/>
      <c r="HMM61" s="366"/>
      <c r="HMN61" s="366"/>
      <c r="HMO61" s="366"/>
      <c r="HMP61" s="366"/>
      <c r="HMQ61" s="366"/>
      <c r="HMR61" s="366"/>
      <c r="HMS61" s="366"/>
      <c r="HMT61" s="366"/>
      <c r="HMU61" s="366"/>
      <c r="HMV61" s="366"/>
      <c r="HMW61" s="366"/>
      <c r="HMX61" s="366"/>
      <c r="HMY61" s="366"/>
      <c r="HMZ61" s="366"/>
      <c r="HNA61" s="366"/>
      <c r="HNB61" s="366"/>
      <c r="HNC61" s="366"/>
      <c r="HND61" s="366"/>
      <c r="HNE61" s="366"/>
      <c r="HNF61" s="366"/>
      <c r="HNG61" s="366"/>
      <c r="HNH61" s="366"/>
      <c r="HNI61" s="366"/>
      <c r="HNJ61" s="366"/>
      <c r="HNK61" s="366"/>
      <c r="HNL61" s="366"/>
      <c r="HNM61" s="366"/>
      <c r="HNN61" s="366"/>
      <c r="HNO61" s="366"/>
      <c r="HNP61" s="366"/>
      <c r="HNQ61" s="366"/>
      <c r="HNR61" s="366"/>
      <c r="HNS61" s="366"/>
      <c r="HNT61" s="366"/>
      <c r="HNU61" s="366"/>
      <c r="HNV61" s="366"/>
      <c r="HNW61" s="366"/>
      <c r="HNX61" s="366"/>
      <c r="HNY61" s="366"/>
      <c r="HNZ61" s="366"/>
      <c r="HOA61" s="366"/>
      <c r="HOB61" s="366"/>
      <c r="HOC61" s="366"/>
      <c r="HOD61" s="366"/>
      <c r="HOE61" s="366"/>
      <c r="HOF61" s="366"/>
      <c r="HOG61" s="366"/>
      <c r="HOH61" s="366"/>
      <c r="HOI61" s="366"/>
      <c r="HOJ61" s="366"/>
      <c r="HOK61" s="366"/>
      <c r="HOL61" s="366"/>
      <c r="HOM61" s="366"/>
      <c r="HON61" s="366"/>
      <c r="HOO61" s="366"/>
      <c r="HOP61" s="366"/>
      <c r="HOQ61" s="366"/>
      <c r="HOR61" s="366"/>
      <c r="HOS61" s="366"/>
      <c r="HOT61" s="366"/>
      <c r="HOU61" s="366"/>
      <c r="HOV61" s="366"/>
      <c r="HOW61" s="366"/>
      <c r="HOX61" s="366"/>
      <c r="HOY61" s="366"/>
      <c r="HOZ61" s="366"/>
      <c r="HPA61" s="366"/>
      <c r="HPB61" s="366"/>
      <c r="HPC61" s="366"/>
      <c r="HPD61" s="366"/>
      <c r="HPE61" s="366"/>
      <c r="HPF61" s="366"/>
      <c r="HPG61" s="366"/>
      <c r="HPH61" s="366"/>
      <c r="HPI61" s="366"/>
      <c r="HPJ61" s="366"/>
      <c r="HPK61" s="366"/>
      <c r="HPL61" s="366"/>
      <c r="HPM61" s="366"/>
      <c r="HPN61" s="366"/>
      <c r="HPO61" s="366"/>
      <c r="HPP61" s="366"/>
      <c r="HPQ61" s="366"/>
      <c r="HPR61" s="366"/>
      <c r="HPS61" s="366"/>
      <c r="HPT61" s="366"/>
      <c r="HPU61" s="366"/>
      <c r="HPV61" s="366"/>
      <c r="HPW61" s="366"/>
      <c r="HPX61" s="366"/>
      <c r="HPY61" s="366"/>
      <c r="HPZ61" s="366"/>
      <c r="HQA61" s="366"/>
      <c r="HQB61" s="366"/>
      <c r="HQC61" s="366"/>
      <c r="HQD61" s="366"/>
      <c r="HQE61" s="366"/>
      <c r="HQF61" s="366"/>
      <c r="HQG61" s="366"/>
      <c r="HQH61" s="366"/>
      <c r="HQI61" s="366"/>
      <c r="HQJ61" s="366"/>
      <c r="HQK61" s="366"/>
      <c r="HQL61" s="366"/>
      <c r="HQM61" s="366"/>
      <c r="HQN61" s="366"/>
      <c r="HQO61" s="366"/>
      <c r="HQP61" s="366"/>
      <c r="HQQ61" s="366"/>
      <c r="HQR61" s="366"/>
      <c r="HQS61" s="366"/>
      <c r="HQT61" s="366"/>
      <c r="HQU61" s="366"/>
      <c r="HQV61" s="366"/>
      <c r="HQW61" s="366"/>
      <c r="HQX61" s="366"/>
      <c r="HQY61" s="366"/>
      <c r="HQZ61" s="366"/>
      <c r="HRA61" s="366"/>
      <c r="HRB61" s="366"/>
      <c r="HRC61" s="366"/>
      <c r="HRD61" s="366"/>
      <c r="HRE61" s="366"/>
      <c r="HRF61" s="366"/>
      <c r="HRG61" s="366"/>
      <c r="HRH61" s="366"/>
      <c r="HRI61" s="366"/>
      <c r="HRJ61" s="366"/>
      <c r="HRK61" s="366"/>
      <c r="HRL61" s="366"/>
      <c r="HRM61" s="366"/>
      <c r="HRN61" s="366"/>
      <c r="HRO61" s="366"/>
      <c r="HRP61" s="366"/>
      <c r="HRQ61" s="366"/>
      <c r="HRR61" s="366"/>
      <c r="HRS61" s="366"/>
      <c r="HRT61" s="366"/>
      <c r="HRU61" s="366"/>
      <c r="HRV61" s="366"/>
      <c r="HRW61" s="366"/>
      <c r="HRX61" s="366"/>
      <c r="HRY61" s="366"/>
      <c r="HRZ61" s="366"/>
      <c r="HSA61" s="366"/>
      <c r="HSB61" s="366"/>
      <c r="HSC61" s="366"/>
      <c r="HSD61" s="366"/>
      <c r="HSE61" s="366"/>
      <c r="HSF61" s="366"/>
      <c r="HSG61" s="366"/>
      <c r="HSH61" s="366"/>
      <c r="HSI61" s="366"/>
      <c r="HSJ61" s="366"/>
      <c r="HSK61" s="366"/>
      <c r="HSL61" s="366"/>
      <c r="HSM61" s="366"/>
      <c r="HSN61" s="366"/>
      <c r="HSO61" s="366"/>
      <c r="HSP61" s="366"/>
      <c r="HSQ61" s="366"/>
      <c r="HSR61" s="366"/>
      <c r="HSS61" s="366"/>
      <c r="HST61" s="366"/>
      <c r="HSU61" s="366"/>
      <c r="HSV61" s="366"/>
      <c r="HSW61" s="366"/>
      <c r="HSX61" s="366"/>
      <c r="HSY61" s="366"/>
      <c r="HSZ61" s="366"/>
      <c r="HTA61" s="366"/>
      <c r="HTB61" s="366"/>
      <c r="HTC61" s="366"/>
      <c r="HTD61" s="366"/>
      <c r="HTE61" s="366"/>
      <c r="HTF61" s="366"/>
      <c r="HTG61" s="366"/>
      <c r="HTH61" s="366"/>
      <c r="HTI61" s="366"/>
      <c r="HTJ61" s="366"/>
      <c r="HTK61" s="366"/>
      <c r="HTL61" s="366"/>
      <c r="HTM61" s="366"/>
      <c r="HTN61" s="366"/>
      <c r="HTO61" s="366"/>
      <c r="HTP61" s="366"/>
      <c r="HTQ61" s="366"/>
      <c r="HTR61" s="366"/>
      <c r="HTS61" s="366"/>
      <c r="HTT61" s="366"/>
      <c r="HTU61" s="366"/>
      <c r="HTV61" s="366"/>
      <c r="HTW61" s="366"/>
      <c r="HTX61" s="366"/>
      <c r="HTY61" s="366"/>
      <c r="HTZ61" s="366"/>
      <c r="HUA61" s="366"/>
      <c r="HUB61" s="366"/>
      <c r="HUC61" s="366"/>
      <c r="HUD61" s="366"/>
      <c r="HUE61" s="366"/>
      <c r="HUF61" s="366"/>
      <c r="HUG61" s="366"/>
      <c r="HUH61" s="366"/>
      <c r="HUI61" s="366"/>
      <c r="HUJ61" s="366"/>
      <c r="HUK61" s="366"/>
      <c r="HUL61" s="366"/>
      <c r="HUM61" s="366"/>
      <c r="HUN61" s="366"/>
      <c r="HUO61" s="366"/>
      <c r="HUP61" s="366"/>
      <c r="HUQ61" s="366"/>
      <c r="HUR61" s="366"/>
      <c r="HUS61" s="366"/>
      <c r="HUT61" s="366"/>
      <c r="HUU61" s="366"/>
      <c r="HUV61" s="366"/>
      <c r="HUW61" s="366"/>
      <c r="HUX61" s="366"/>
      <c r="HUY61" s="366"/>
      <c r="HUZ61" s="366"/>
      <c r="HVA61" s="366"/>
      <c r="HVB61" s="366"/>
      <c r="HVC61" s="366"/>
      <c r="HVD61" s="366"/>
      <c r="HVE61" s="366"/>
      <c r="HVF61" s="366"/>
      <c r="HVG61" s="366"/>
      <c r="HVH61" s="366"/>
      <c r="HVI61" s="366"/>
      <c r="HVJ61" s="366"/>
      <c r="HVK61" s="366"/>
      <c r="HVL61" s="366"/>
      <c r="HVM61" s="366"/>
      <c r="HVN61" s="366"/>
      <c r="HVO61" s="366"/>
      <c r="HVP61" s="366"/>
      <c r="HVQ61" s="366"/>
      <c r="HVR61" s="366"/>
      <c r="HVS61" s="366"/>
      <c r="HVT61" s="366"/>
      <c r="HVU61" s="366"/>
      <c r="HVV61" s="366"/>
      <c r="HVW61" s="366"/>
      <c r="HVX61" s="366"/>
      <c r="HVY61" s="366"/>
      <c r="HVZ61" s="366"/>
      <c r="HWA61" s="366"/>
      <c r="HWB61" s="366"/>
      <c r="HWC61" s="366"/>
      <c r="HWD61" s="366"/>
      <c r="HWE61" s="366"/>
      <c r="HWF61" s="366"/>
      <c r="HWG61" s="366"/>
      <c r="HWH61" s="366"/>
      <c r="HWI61" s="366"/>
      <c r="HWJ61" s="366"/>
      <c r="HWK61" s="366"/>
      <c r="HWL61" s="366"/>
      <c r="HWM61" s="366"/>
      <c r="HWN61" s="366"/>
      <c r="HWO61" s="366"/>
      <c r="HWP61" s="366"/>
      <c r="HWQ61" s="366"/>
      <c r="HWR61" s="366"/>
      <c r="HWS61" s="366"/>
      <c r="HWT61" s="366"/>
      <c r="HWU61" s="366"/>
      <c r="HWV61" s="366"/>
      <c r="HWW61" s="366"/>
      <c r="HWX61" s="366"/>
      <c r="HWY61" s="366"/>
      <c r="HWZ61" s="366"/>
      <c r="HXA61" s="366"/>
      <c r="HXB61" s="366"/>
      <c r="HXC61" s="366"/>
      <c r="HXD61" s="366"/>
      <c r="HXE61" s="366"/>
      <c r="HXF61" s="366"/>
      <c r="HXG61" s="366"/>
      <c r="HXH61" s="366"/>
      <c r="HXI61" s="366"/>
      <c r="HXJ61" s="366"/>
      <c r="HXK61" s="366"/>
      <c r="HXL61" s="366"/>
      <c r="HXM61" s="366"/>
      <c r="HXN61" s="366"/>
      <c r="HXO61" s="366"/>
      <c r="HXP61" s="366"/>
      <c r="HXQ61" s="366"/>
      <c r="HXR61" s="366"/>
      <c r="HXS61" s="366"/>
      <c r="HXT61" s="366"/>
      <c r="HXU61" s="366"/>
      <c r="HXV61" s="366"/>
      <c r="HXW61" s="366"/>
      <c r="HXX61" s="366"/>
      <c r="HXY61" s="366"/>
      <c r="HXZ61" s="366"/>
      <c r="HYA61" s="366"/>
      <c r="HYB61" s="366"/>
      <c r="HYC61" s="366"/>
      <c r="HYD61" s="366"/>
      <c r="HYE61" s="366"/>
      <c r="HYF61" s="366"/>
      <c r="HYG61" s="366"/>
      <c r="HYH61" s="366"/>
      <c r="HYI61" s="366"/>
      <c r="HYJ61" s="366"/>
      <c r="HYK61" s="366"/>
      <c r="HYL61" s="366"/>
      <c r="HYM61" s="366"/>
      <c r="HYN61" s="366"/>
      <c r="HYO61" s="366"/>
      <c r="HYP61" s="366"/>
      <c r="HYQ61" s="366"/>
      <c r="HYR61" s="366"/>
      <c r="HYS61" s="366"/>
      <c r="HYT61" s="366"/>
      <c r="HYU61" s="366"/>
      <c r="HYV61" s="366"/>
      <c r="HYW61" s="366"/>
      <c r="HYX61" s="366"/>
      <c r="HYY61" s="366"/>
      <c r="HYZ61" s="366"/>
      <c r="HZA61" s="366"/>
      <c r="HZB61" s="366"/>
      <c r="HZC61" s="366"/>
      <c r="HZD61" s="366"/>
      <c r="HZE61" s="366"/>
      <c r="HZF61" s="366"/>
      <c r="HZG61" s="366"/>
      <c r="HZH61" s="366"/>
      <c r="HZI61" s="366"/>
      <c r="HZJ61" s="366"/>
      <c r="HZK61" s="366"/>
      <c r="HZL61" s="366"/>
      <c r="HZM61" s="366"/>
      <c r="HZN61" s="366"/>
      <c r="HZO61" s="366"/>
      <c r="HZP61" s="366"/>
      <c r="HZQ61" s="366"/>
      <c r="HZR61" s="366"/>
      <c r="HZS61" s="366"/>
      <c r="HZT61" s="366"/>
      <c r="HZU61" s="366"/>
      <c r="HZV61" s="366"/>
      <c r="HZW61" s="366"/>
      <c r="HZX61" s="366"/>
      <c r="HZY61" s="366"/>
      <c r="HZZ61" s="366"/>
      <c r="IAA61" s="366"/>
      <c r="IAB61" s="366"/>
      <c r="IAC61" s="366"/>
      <c r="IAD61" s="366"/>
      <c r="IAE61" s="366"/>
      <c r="IAF61" s="366"/>
      <c r="IAG61" s="366"/>
      <c r="IAH61" s="366"/>
      <c r="IAI61" s="366"/>
      <c r="IAJ61" s="366"/>
      <c r="IAK61" s="366"/>
      <c r="IAL61" s="366"/>
      <c r="IAM61" s="366"/>
      <c r="IAN61" s="366"/>
      <c r="IAO61" s="366"/>
      <c r="IAP61" s="366"/>
      <c r="IAQ61" s="366"/>
      <c r="IAR61" s="366"/>
      <c r="IAS61" s="366"/>
      <c r="IAT61" s="366"/>
      <c r="IAU61" s="366"/>
      <c r="IAV61" s="366"/>
      <c r="IAW61" s="366"/>
      <c r="IAX61" s="366"/>
      <c r="IAY61" s="366"/>
      <c r="IAZ61" s="366"/>
      <c r="IBA61" s="366"/>
      <c r="IBB61" s="366"/>
      <c r="IBC61" s="366"/>
      <c r="IBD61" s="366"/>
      <c r="IBE61" s="366"/>
      <c r="IBF61" s="366"/>
      <c r="IBG61" s="366"/>
      <c r="IBH61" s="366"/>
      <c r="IBI61" s="366"/>
      <c r="IBJ61" s="366"/>
      <c r="IBK61" s="366"/>
      <c r="IBL61" s="366"/>
      <c r="IBM61" s="366"/>
      <c r="IBN61" s="366"/>
      <c r="IBO61" s="366"/>
      <c r="IBP61" s="366"/>
      <c r="IBQ61" s="366"/>
      <c r="IBR61" s="366"/>
      <c r="IBS61" s="366"/>
      <c r="IBT61" s="366"/>
      <c r="IBU61" s="366"/>
      <c r="IBV61" s="366"/>
      <c r="IBW61" s="366"/>
      <c r="IBX61" s="366"/>
      <c r="IBY61" s="366"/>
      <c r="IBZ61" s="366"/>
      <c r="ICA61" s="366"/>
      <c r="ICB61" s="366"/>
      <c r="ICC61" s="366"/>
      <c r="ICD61" s="366"/>
      <c r="ICE61" s="366"/>
      <c r="ICF61" s="366"/>
      <c r="ICG61" s="366"/>
      <c r="ICH61" s="366"/>
      <c r="ICI61" s="366"/>
      <c r="ICJ61" s="366"/>
      <c r="ICK61" s="366"/>
      <c r="ICL61" s="366"/>
      <c r="ICM61" s="366"/>
      <c r="ICN61" s="366"/>
      <c r="ICO61" s="366"/>
      <c r="ICP61" s="366"/>
      <c r="ICQ61" s="366"/>
      <c r="ICR61" s="366"/>
      <c r="ICS61" s="366"/>
      <c r="ICT61" s="366"/>
      <c r="ICU61" s="366"/>
      <c r="ICV61" s="366"/>
      <c r="ICW61" s="366"/>
      <c r="ICX61" s="366"/>
      <c r="ICY61" s="366"/>
      <c r="ICZ61" s="366"/>
      <c r="IDA61" s="366"/>
      <c r="IDB61" s="366"/>
      <c r="IDC61" s="366"/>
      <c r="IDD61" s="366"/>
      <c r="IDE61" s="366"/>
      <c r="IDF61" s="366"/>
      <c r="IDG61" s="366"/>
      <c r="IDH61" s="366"/>
      <c r="IDI61" s="366"/>
      <c r="IDJ61" s="366"/>
      <c r="IDK61" s="366"/>
      <c r="IDL61" s="366"/>
      <c r="IDM61" s="366"/>
      <c r="IDN61" s="366"/>
      <c r="IDO61" s="366"/>
      <c r="IDP61" s="366"/>
      <c r="IDQ61" s="366"/>
      <c r="IDR61" s="366"/>
      <c r="IDS61" s="366"/>
      <c r="IDT61" s="366"/>
      <c r="IDU61" s="366"/>
      <c r="IDV61" s="366"/>
      <c r="IDW61" s="366"/>
      <c r="IDX61" s="366"/>
      <c r="IDY61" s="366"/>
      <c r="IDZ61" s="366"/>
      <c r="IEA61" s="366"/>
      <c r="IEB61" s="366"/>
      <c r="IEC61" s="366"/>
      <c r="IED61" s="366"/>
      <c r="IEE61" s="366"/>
      <c r="IEF61" s="366"/>
      <c r="IEG61" s="366"/>
      <c r="IEH61" s="366"/>
      <c r="IEI61" s="366"/>
      <c r="IEJ61" s="366"/>
      <c r="IEK61" s="366"/>
      <c r="IEL61" s="366"/>
      <c r="IEM61" s="366"/>
      <c r="IEN61" s="366"/>
      <c r="IEO61" s="366"/>
      <c r="IEP61" s="366"/>
      <c r="IEQ61" s="366"/>
      <c r="IER61" s="366"/>
      <c r="IES61" s="366"/>
      <c r="IET61" s="366"/>
      <c r="IEU61" s="366"/>
      <c r="IEV61" s="366"/>
      <c r="IEW61" s="366"/>
      <c r="IEX61" s="366"/>
      <c r="IEY61" s="366"/>
      <c r="IEZ61" s="366"/>
      <c r="IFA61" s="366"/>
      <c r="IFB61" s="366"/>
      <c r="IFC61" s="366"/>
      <c r="IFD61" s="366"/>
      <c r="IFE61" s="366"/>
      <c r="IFF61" s="366"/>
      <c r="IFG61" s="366"/>
      <c r="IFH61" s="366"/>
      <c r="IFI61" s="366"/>
      <c r="IFJ61" s="366"/>
      <c r="IFK61" s="366"/>
      <c r="IFL61" s="366"/>
      <c r="IFM61" s="366"/>
      <c r="IFN61" s="366"/>
      <c r="IFO61" s="366"/>
      <c r="IFP61" s="366"/>
      <c r="IFQ61" s="366"/>
      <c r="IFR61" s="366"/>
      <c r="IFS61" s="366"/>
      <c r="IFT61" s="366"/>
      <c r="IFU61" s="366"/>
      <c r="IFV61" s="366"/>
      <c r="IFW61" s="366"/>
      <c r="IFX61" s="366"/>
      <c r="IFY61" s="366"/>
      <c r="IFZ61" s="366"/>
      <c r="IGA61" s="366"/>
      <c r="IGB61" s="366"/>
      <c r="IGC61" s="366"/>
      <c r="IGD61" s="366"/>
      <c r="IGE61" s="366"/>
      <c r="IGF61" s="366"/>
      <c r="IGG61" s="366"/>
      <c r="IGH61" s="366"/>
      <c r="IGI61" s="366"/>
      <c r="IGJ61" s="366"/>
      <c r="IGK61" s="366"/>
      <c r="IGL61" s="366"/>
      <c r="IGM61" s="366"/>
      <c r="IGN61" s="366"/>
      <c r="IGO61" s="366"/>
      <c r="IGP61" s="366"/>
      <c r="IGQ61" s="366"/>
      <c r="IGR61" s="366"/>
      <c r="IGS61" s="366"/>
      <c r="IGT61" s="366"/>
      <c r="IGU61" s="366"/>
      <c r="IGV61" s="366"/>
      <c r="IGW61" s="366"/>
      <c r="IGX61" s="366"/>
      <c r="IGY61" s="366"/>
      <c r="IGZ61" s="366"/>
      <c r="IHA61" s="366"/>
      <c r="IHB61" s="366"/>
      <c r="IHC61" s="366"/>
      <c r="IHD61" s="366"/>
      <c r="IHE61" s="366"/>
      <c r="IHF61" s="366"/>
      <c r="IHG61" s="366"/>
      <c r="IHH61" s="366"/>
      <c r="IHI61" s="366"/>
      <c r="IHJ61" s="366"/>
      <c r="IHK61" s="366"/>
      <c r="IHL61" s="366"/>
      <c r="IHM61" s="366"/>
      <c r="IHN61" s="366"/>
      <c r="IHO61" s="366"/>
      <c r="IHP61" s="366"/>
      <c r="IHQ61" s="366"/>
      <c r="IHR61" s="366"/>
      <c r="IHS61" s="366"/>
      <c r="IHT61" s="366"/>
      <c r="IHU61" s="366"/>
      <c r="IHV61" s="366"/>
      <c r="IHW61" s="366"/>
      <c r="IHX61" s="366"/>
      <c r="IHY61" s="366"/>
      <c r="IHZ61" s="366"/>
      <c r="IIA61" s="366"/>
      <c r="IIB61" s="366"/>
      <c r="IIC61" s="366"/>
      <c r="IID61" s="366"/>
      <c r="IIE61" s="366"/>
      <c r="IIF61" s="366"/>
      <c r="IIG61" s="366"/>
      <c r="IIH61" s="366"/>
      <c r="III61" s="366"/>
      <c r="IIJ61" s="366"/>
      <c r="IIK61" s="366"/>
      <c r="IIL61" s="366"/>
      <c r="IIM61" s="366"/>
      <c r="IIN61" s="366"/>
      <c r="IIO61" s="366"/>
      <c r="IIP61" s="366"/>
      <c r="IIQ61" s="366"/>
      <c r="IIR61" s="366"/>
      <c r="IIS61" s="366"/>
      <c r="IIT61" s="366"/>
      <c r="IIU61" s="366"/>
      <c r="IIV61" s="366"/>
      <c r="IIW61" s="366"/>
      <c r="IIX61" s="366"/>
      <c r="IIY61" s="366"/>
      <c r="IIZ61" s="366"/>
      <c r="IJA61" s="366"/>
      <c r="IJB61" s="366"/>
      <c r="IJC61" s="366"/>
      <c r="IJD61" s="366"/>
      <c r="IJE61" s="366"/>
      <c r="IJF61" s="366"/>
      <c r="IJG61" s="366"/>
      <c r="IJH61" s="366"/>
      <c r="IJI61" s="366"/>
      <c r="IJJ61" s="366"/>
      <c r="IJK61" s="366"/>
      <c r="IJL61" s="366"/>
      <c r="IJM61" s="366"/>
      <c r="IJN61" s="366"/>
      <c r="IJO61" s="366"/>
      <c r="IJP61" s="366"/>
      <c r="IJQ61" s="366"/>
      <c r="IJR61" s="366"/>
      <c r="IJS61" s="366"/>
      <c r="IJT61" s="366"/>
      <c r="IJU61" s="366"/>
      <c r="IJV61" s="366"/>
      <c r="IJW61" s="366"/>
      <c r="IJX61" s="366"/>
      <c r="IJY61" s="366"/>
      <c r="IJZ61" s="366"/>
      <c r="IKA61" s="366"/>
      <c r="IKB61" s="366"/>
      <c r="IKC61" s="366"/>
      <c r="IKD61" s="366"/>
      <c r="IKE61" s="366"/>
      <c r="IKF61" s="366"/>
      <c r="IKG61" s="366"/>
      <c r="IKH61" s="366"/>
      <c r="IKI61" s="366"/>
      <c r="IKJ61" s="366"/>
      <c r="IKK61" s="366"/>
      <c r="IKL61" s="366"/>
      <c r="IKM61" s="366"/>
      <c r="IKN61" s="366"/>
      <c r="IKO61" s="366"/>
      <c r="IKP61" s="366"/>
      <c r="IKQ61" s="366"/>
      <c r="IKR61" s="366"/>
      <c r="IKS61" s="366"/>
      <c r="IKT61" s="366"/>
      <c r="IKU61" s="366"/>
      <c r="IKV61" s="366"/>
      <c r="IKW61" s="366"/>
      <c r="IKX61" s="366"/>
      <c r="IKY61" s="366"/>
      <c r="IKZ61" s="366"/>
      <c r="ILA61" s="366"/>
      <c r="ILB61" s="366"/>
      <c r="ILC61" s="366"/>
      <c r="ILD61" s="366"/>
      <c r="ILE61" s="366"/>
      <c r="ILF61" s="366"/>
      <c r="ILG61" s="366"/>
      <c r="ILH61" s="366"/>
      <c r="ILI61" s="366"/>
      <c r="ILJ61" s="366"/>
      <c r="ILK61" s="366"/>
      <c r="ILL61" s="366"/>
      <c r="ILM61" s="366"/>
      <c r="ILN61" s="366"/>
      <c r="ILO61" s="366"/>
      <c r="ILP61" s="366"/>
      <c r="ILQ61" s="366"/>
      <c r="ILR61" s="366"/>
      <c r="ILS61" s="366"/>
      <c r="ILT61" s="366"/>
      <c r="ILU61" s="366"/>
      <c r="ILV61" s="366"/>
      <c r="ILW61" s="366"/>
      <c r="ILX61" s="366"/>
      <c r="ILY61" s="366"/>
      <c r="ILZ61" s="366"/>
      <c r="IMA61" s="366"/>
      <c r="IMB61" s="366"/>
      <c r="IMC61" s="366"/>
      <c r="IMD61" s="366"/>
      <c r="IME61" s="366"/>
      <c r="IMF61" s="366"/>
      <c r="IMG61" s="366"/>
      <c r="IMH61" s="366"/>
      <c r="IMI61" s="366"/>
      <c r="IMJ61" s="366"/>
      <c r="IMK61" s="366"/>
      <c r="IML61" s="366"/>
      <c r="IMM61" s="366"/>
      <c r="IMN61" s="366"/>
      <c r="IMO61" s="366"/>
      <c r="IMP61" s="366"/>
      <c r="IMQ61" s="366"/>
      <c r="IMR61" s="366"/>
      <c r="IMS61" s="366"/>
      <c r="IMT61" s="366"/>
      <c r="IMU61" s="366"/>
      <c r="IMV61" s="366"/>
      <c r="IMW61" s="366"/>
      <c r="IMX61" s="366"/>
      <c r="IMY61" s="366"/>
      <c r="IMZ61" s="366"/>
      <c r="INA61" s="366"/>
      <c r="INB61" s="366"/>
      <c r="INC61" s="366"/>
      <c r="IND61" s="366"/>
      <c r="INE61" s="366"/>
      <c r="INF61" s="366"/>
      <c r="ING61" s="366"/>
      <c r="INH61" s="366"/>
      <c r="INI61" s="366"/>
      <c r="INJ61" s="366"/>
      <c r="INK61" s="366"/>
      <c r="INL61" s="366"/>
      <c r="INM61" s="366"/>
      <c r="INN61" s="366"/>
      <c r="INO61" s="366"/>
      <c r="INP61" s="366"/>
      <c r="INQ61" s="366"/>
      <c r="INR61" s="366"/>
      <c r="INS61" s="366"/>
      <c r="INT61" s="366"/>
      <c r="INU61" s="366"/>
      <c r="INV61" s="366"/>
      <c r="INW61" s="366"/>
      <c r="INX61" s="366"/>
      <c r="INY61" s="366"/>
      <c r="INZ61" s="366"/>
      <c r="IOA61" s="366"/>
      <c r="IOB61" s="366"/>
      <c r="IOC61" s="366"/>
      <c r="IOD61" s="366"/>
      <c r="IOE61" s="366"/>
      <c r="IOF61" s="366"/>
      <c r="IOG61" s="366"/>
      <c r="IOH61" s="366"/>
      <c r="IOI61" s="366"/>
      <c r="IOJ61" s="366"/>
      <c r="IOK61" s="366"/>
      <c r="IOL61" s="366"/>
      <c r="IOM61" s="366"/>
      <c r="ION61" s="366"/>
      <c r="IOO61" s="366"/>
      <c r="IOP61" s="366"/>
      <c r="IOQ61" s="366"/>
      <c r="IOR61" s="366"/>
      <c r="IOS61" s="366"/>
      <c r="IOT61" s="366"/>
      <c r="IOU61" s="366"/>
      <c r="IOV61" s="366"/>
      <c r="IOW61" s="366"/>
      <c r="IOX61" s="366"/>
      <c r="IOY61" s="366"/>
      <c r="IOZ61" s="366"/>
      <c r="IPA61" s="366"/>
      <c r="IPB61" s="366"/>
      <c r="IPC61" s="366"/>
      <c r="IPD61" s="366"/>
      <c r="IPE61" s="366"/>
      <c r="IPF61" s="366"/>
      <c r="IPG61" s="366"/>
      <c r="IPH61" s="366"/>
      <c r="IPI61" s="366"/>
      <c r="IPJ61" s="366"/>
      <c r="IPK61" s="366"/>
      <c r="IPL61" s="366"/>
      <c r="IPM61" s="366"/>
      <c r="IPN61" s="366"/>
      <c r="IPO61" s="366"/>
      <c r="IPP61" s="366"/>
      <c r="IPQ61" s="366"/>
      <c r="IPR61" s="366"/>
      <c r="IPS61" s="366"/>
      <c r="IPT61" s="366"/>
      <c r="IPU61" s="366"/>
      <c r="IPV61" s="366"/>
      <c r="IPW61" s="366"/>
      <c r="IPX61" s="366"/>
      <c r="IPY61" s="366"/>
      <c r="IPZ61" s="366"/>
      <c r="IQA61" s="366"/>
      <c r="IQB61" s="366"/>
      <c r="IQC61" s="366"/>
      <c r="IQD61" s="366"/>
      <c r="IQE61" s="366"/>
      <c r="IQF61" s="366"/>
      <c r="IQG61" s="366"/>
      <c r="IQH61" s="366"/>
      <c r="IQI61" s="366"/>
      <c r="IQJ61" s="366"/>
      <c r="IQK61" s="366"/>
      <c r="IQL61" s="366"/>
      <c r="IQM61" s="366"/>
      <c r="IQN61" s="366"/>
      <c r="IQO61" s="366"/>
      <c r="IQP61" s="366"/>
      <c r="IQQ61" s="366"/>
      <c r="IQR61" s="366"/>
      <c r="IQS61" s="366"/>
      <c r="IQT61" s="366"/>
      <c r="IQU61" s="366"/>
      <c r="IQV61" s="366"/>
      <c r="IQW61" s="366"/>
      <c r="IQX61" s="366"/>
      <c r="IQY61" s="366"/>
      <c r="IQZ61" s="366"/>
      <c r="IRA61" s="366"/>
      <c r="IRB61" s="366"/>
      <c r="IRC61" s="366"/>
      <c r="IRD61" s="366"/>
      <c r="IRE61" s="366"/>
      <c r="IRF61" s="366"/>
      <c r="IRG61" s="366"/>
      <c r="IRH61" s="366"/>
      <c r="IRI61" s="366"/>
      <c r="IRJ61" s="366"/>
      <c r="IRK61" s="366"/>
      <c r="IRL61" s="366"/>
      <c r="IRM61" s="366"/>
      <c r="IRN61" s="366"/>
      <c r="IRO61" s="366"/>
      <c r="IRP61" s="366"/>
      <c r="IRQ61" s="366"/>
      <c r="IRR61" s="366"/>
      <c r="IRS61" s="366"/>
      <c r="IRT61" s="366"/>
      <c r="IRU61" s="366"/>
      <c r="IRV61" s="366"/>
      <c r="IRW61" s="366"/>
      <c r="IRX61" s="366"/>
      <c r="IRY61" s="366"/>
      <c r="IRZ61" s="366"/>
      <c r="ISA61" s="366"/>
      <c r="ISB61" s="366"/>
      <c r="ISC61" s="366"/>
      <c r="ISD61" s="366"/>
      <c r="ISE61" s="366"/>
      <c r="ISF61" s="366"/>
      <c r="ISG61" s="366"/>
      <c r="ISH61" s="366"/>
      <c r="ISI61" s="366"/>
      <c r="ISJ61" s="366"/>
      <c r="ISK61" s="366"/>
      <c r="ISL61" s="366"/>
      <c r="ISM61" s="366"/>
      <c r="ISN61" s="366"/>
      <c r="ISO61" s="366"/>
      <c r="ISP61" s="366"/>
      <c r="ISQ61" s="366"/>
      <c r="ISR61" s="366"/>
      <c r="ISS61" s="366"/>
      <c r="IST61" s="366"/>
      <c r="ISU61" s="366"/>
      <c r="ISV61" s="366"/>
      <c r="ISW61" s="366"/>
      <c r="ISX61" s="366"/>
      <c r="ISY61" s="366"/>
      <c r="ISZ61" s="366"/>
      <c r="ITA61" s="366"/>
      <c r="ITB61" s="366"/>
      <c r="ITC61" s="366"/>
      <c r="ITD61" s="366"/>
      <c r="ITE61" s="366"/>
      <c r="ITF61" s="366"/>
      <c r="ITG61" s="366"/>
      <c r="ITH61" s="366"/>
      <c r="ITI61" s="366"/>
      <c r="ITJ61" s="366"/>
      <c r="ITK61" s="366"/>
      <c r="ITL61" s="366"/>
      <c r="ITM61" s="366"/>
      <c r="ITN61" s="366"/>
      <c r="ITO61" s="366"/>
      <c r="ITP61" s="366"/>
      <c r="ITQ61" s="366"/>
      <c r="ITR61" s="366"/>
      <c r="ITS61" s="366"/>
      <c r="ITT61" s="366"/>
      <c r="ITU61" s="366"/>
      <c r="ITV61" s="366"/>
      <c r="ITW61" s="366"/>
      <c r="ITX61" s="366"/>
      <c r="ITY61" s="366"/>
      <c r="ITZ61" s="366"/>
      <c r="IUA61" s="366"/>
      <c r="IUB61" s="366"/>
      <c r="IUC61" s="366"/>
      <c r="IUD61" s="366"/>
      <c r="IUE61" s="366"/>
      <c r="IUF61" s="366"/>
      <c r="IUG61" s="366"/>
      <c r="IUH61" s="366"/>
      <c r="IUI61" s="366"/>
      <c r="IUJ61" s="366"/>
      <c r="IUK61" s="366"/>
      <c r="IUL61" s="366"/>
      <c r="IUM61" s="366"/>
      <c r="IUN61" s="366"/>
      <c r="IUO61" s="366"/>
      <c r="IUP61" s="366"/>
      <c r="IUQ61" s="366"/>
      <c r="IUR61" s="366"/>
      <c r="IUS61" s="366"/>
      <c r="IUT61" s="366"/>
      <c r="IUU61" s="366"/>
      <c r="IUV61" s="366"/>
      <c r="IUW61" s="366"/>
      <c r="IUX61" s="366"/>
      <c r="IUY61" s="366"/>
      <c r="IUZ61" s="366"/>
      <c r="IVA61" s="366"/>
      <c r="IVB61" s="366"/>
      <c r="IVC61" s="366"/>
      <c r="IVD61" s="366"/>
      <c r="IVE61" s="366"/>
      <c r="IVF61" s="366"/>
      <c r="IVG61" s="366"/>
      <c r="IVH61" s="366"/>
      <c r="IVI61" s="366"/>
      <c r="IVJ61" s="366"/>
      <c r="IVK61" s="366"/>
      <c r="IVL61" s="366"/>
      <c r="IVM61" s="366"/>
      <c r="IVN61" s="366"/>
      <c r="IVO61" s="366"/>
      <c r="IVP61" s="366"/>
      <c r="IVQ61" s="366"/>
      <c r="IVR61" s="366"/>
      <c r="IVS61" s="366"/>
      <c r="IVT61" s="366"/>
      <c r="IVU61" s="366"/>
      <c r="IVV61" s="366"/>
      <c r="IVW61" s="366"/>
      <c r="IVX61" s="366"/>
      <c r="IVY61" s="366"/>
      <c r="IVZ61" s="366"/>
      <c r="IWA61" s="366"/>
      <c r="IWB61" s="366"/>
      <c r="IWC61" s="366"/>
      <c r="IWD61" s="366"/>
      <c r="IWE61" s="366"/>
      <c r="IWF61" s="366"/>
      <c r="IWG61" s="366"/>
      <c r="IWH61" s="366"/>
      <c r="IWI61" s="366"/>
      <c r="IWJ61" s="366"/>
      <c r="IWK61" s="366"/>
      <c r="IWL61" s="366"/>
      <c r="IWM61" s="366"/>
      <c r="IWN61" s="366"/>
      <c r="IWO61" s="366"/>
      <c r="IWP61" s="366"/>
      <c r="IWQ61" s="366"/>
      <c r="IWR61" s="366"/>
      <c r="IWS61" s="366"/>
      <c r="IWT61" s="366"/>
      <c r="IWU61" s="366"/>
      <c r="IWV61" s="366"/>
      <c r="IWW61" s="366"/>
      <c r="IWX61" s="366"/>
      <c r="IWY61" s="366"/>
      <c r="IWZ61" s="366"/>
      <c r="IXA61" s="366"/>
      <c r="IXB61" s="366"/>
      <c r="IXC61" s="366"/>
      <c r="IXD61" s="366"/>
      <c r="IXE61" s="366"/>
      <c r="IXF61" s="366"/>
      <c r="IXG61" s="366"/>
      <c r="IXH61" s="366"/>
      <c r="IXI61" s="366"/>
      <c r="IXJ61" s="366"/>
      <c r="IXK61" s="366"/>
      <c r="IXL61" s="366"/>
      <c r="IXM61" s="366"/>
      <c r="IXN61" s="366"/>
      <c r="IXO61" s="366"/>
      <c r="IXP61" s="366"/>
      <c r="IXQ61" s="366"/>
      <c r="IXR61" s="366"/>
      <c r="IXS61" s="366"/>
      <c r="IXT61" s="366"/>
      <c r="IXU61" s="366"/>
      <c r="IXV61" s="366"/>
      <c r="IXW61" s="366"/>
      <c r="IXX61" s="366"/>
      <c r="IXY61" s="366"/>
      <c r="IXZ61" s="366"/>
      <c r="IYA61" s="366"/>
      <c r="IYB61" s="366"/>
      <c r="IYC61" s="366"/>
      <c r="IYD61" s="366"/>
      <c r="IYE61" s="366"/>
      <c r="IYF61" s="366"/>
      <c r="IYG61" s="366"/>
      <c r="IYH61" s="366"/>
      <c r="IYI61" s="366"/>
      <c r="IYJ61" s="366"/>
      <c r="IYK61" s="366"/>
      <c r="IYL61" s="366"/>
      <c r="IYM61" s="366"/>
      <c r="IYN61" s="366"/>
      <c r="IYO61" s="366"/>
      <c r="IYP61" s="366"/>
      <c r="IYQ61" s="366"/>
      <c r="IYR61" s="366"/>
      <c r="IYS61" s="366"/>
      <c r="IYT61" s="366"/>
      <c r="IYU61" s="366"/>
      <c r="IYV61" s="366"/>
      <c r="IYW61" s="366"/>
      <c r="IYX61" s="366"/>
      <c r="IYY61" s="366"/>
      <c r="IYZ61" s="366"/>
      <c r="IZA61" s="366"/>
      <c r="IZB61" s="366"/>
      <c r="IZC61" s="366"/>
      <c r="IZD61" s="366"/>
      <c r="IZE61" s="366"/>
      <c r="IZF61" s="366"/>
      <c r="IZG61" s="366"/>
      <c r="IZH61" s="366"/>
      <c r="IZI61" s="366"/>
      <c r="IZJ61" s="366"/>
      <c r="IZK61" s="366"/>
      <c r="IZL61" s="366"/>
      <c r="IZM61" s="366"/>
      <c r="IZN61" s="366"/>
      <c r="IZO61" s="366"/>
      <c r="IZP61" s="366"/>
      <c r="IZQ61" s="366"/>
      <c r="IZR61" s="366"/>
      <c r="IZS61" s="366"/>
      <c r="IZT61" s="366"/>
      <c r="IZU61" s="366"/>
      <c r="IZV61" s="366"/>
      <c r="IZW61" s="366"/>
      <c r="IZX61" s="366"/>
      <c r="IZY61" s="366"/>
      <c r="IZZ61" s="366"/>
      <c r="JAA61" s="366"/>
      <c r="JAB61" s="366"/>
      <c r="JAC61" s="366"/>
      <c r="JAD61" s="366"/>
      <c r="JAE61" s="366"/>
      <c r="JAF61" s="366"/>
      <c r="JAG61" s="366"/>
      <c r="JAH61" s="366"/>
      <c r="JAI61" s="366"/>
      <c r="JAJ61" s="366"/>
      <c r="JAK61" s="366"/>
      <c r="JAL61" s="366"/>
      <c r="JAM61" s="366"/>
      <c r="JAN61" s="366"/>
      <c r="JAO61" s="366"/>
      <c r="JAP61" s="366"/>
      <c r="JAQ61" s="366"/>
      <c r="JAR61" s="366"/>
      <c r="JAS61" s="366"/>
      <c r="JAT61" s="366"/>
      <c r="JAU61" s="366"/>
      <c r="JAV61" s="366"/>
      <c r="JAW61" s="366"/>
      <c r="JAX61" s="366"/>
      <c r="JAY61" s="366"/>
      <c r="JAZ61" s="366"/>
      <c r="JBA61" s="366"/>
      <c r="JBB61" s="366"/>
      <c r="JBC61" s="366"/>
      <c r="JBD61" s="366"/>
      <c r="JBE61" s="366"/>
      <c r="JBF61" s="366"/>
      <c r="JBG61" s="366"/>
      <c r="JBH61" s="366"/>
      <c r="JBI61" s="366"/>
      <c r="JBJ61" s="366"/>
      <c r="JBK61" s="366"/>
      <c r="JBL61" s="366"/>
      <c r="JBM61" s="366"/>
      <c r="JBN61" s="366"/>
      <c r="JBO61" s="366"/>
      <c r="JBP61" s="366"/>
      <c r="JBQ61" s="366"/>
      <c r="JBR61" s="366"/>
      <c r="JBS61" s="366"/>
      <c r="JBT61" s="366"/>
      <c r="JBU61" s="366"/>
      <c r="JBV61" s="366"/>
      <c r="JBW61" s="366"/>
      <c r="JBX61" s="366"/>
      <c r="JBY61" s="366"/>
      <c r="JBZ61" s="366"/>
      <c r="JCA61" s="366"/>
      <c r="JCB61" s="366"/>
      <c r="JCC61" s="366"/>
      <c r="JCD61" s="366"/>
      <c r="JCE61" s="366"/>
      <c r="JCF61" s="366"/>
      <c r="JCG61" s="366"/>
      <c r="JCH61" s="366"/>
      <c r="JCI61" s="366"/>
      <c r="JCJ61" s="366"/>
      <c r="JCK61" s="366"/>
      <c r="JCL61" s="366"/>
      <c r="JCM61" s="366"/>
      <c r="JCN61" s="366"/>
      <c r="JCO61" s="366"/>
      <c r="JCP61" s="366"/>
      <c r="JCQ61" s="366"/>
      <c r="JCR61" s="366"/>
      <c r="JCS61" s="366"/>
      <c r="JCT61" s="366"/>
      <c r="JCU61" s="366"/>
      <c r="JCV61" s="366"/>
      <c r="JCW61" s="366"/>
      <c r="JCX61" s="366"/>
      <c r="JCY61" s="366"/>
      <c r="JCZ61" s="366"/>
      <c r="JDA61" s="366"/>
      <c r="JDB61" s="366"/>
      <c r="JDC61" s="366"/>
      <c r="JDD61" s="366"/>
      <c r="JDE61" s="366"/>
      <c r="JDF61" s="366"/>
      <c r="JDG61" s="366"/>
      <c r="JDH61" s="366"/>
      <c r="JDI61" s="366"/>
      <c r="JDJ61" s="366"/>
      <c r="JDK61" s="366"/>
      <c r="JDL61" s="366"/>
      <c r="JDM61" s="366"/>
      <c r="JDN61" s="366"/>
      <c r="JDO61" s="366"/>
      <c r="JDP61" s="366"/>
      <c r="JDQ61" s="366"/>
      <c r="JDR61" s="366"/>
      <c r="JDS61" s="366"/>
      <c r="JDT61" s="366"/>
      <c r="JDU61" s="366"/>
      <c r="JDV61" s="366"/>
      <c r="JDW61" s="366"/>
      <c r="JDX61" s="366"/>
      <c r="JDY61" s="366"/>
      <c r="JDZ61" s="366"/>
      <c r="JEA61" s="366"/>
      <c r="JEB61" s="366"/>
      <c r="JEC61" s="366"/>
      <c r="JED61" s="366"/>
      <c r="JEE61" s="366"/>
      <c r="JEF61" s="366"/>
      <c r="JEG61" s="366"/>
      <c r="JEH61" s="366"/>
      <c r="JEI61" s="366"/>
      <c r="JEJ61" s="366"/>
      <c r="JEK61" s="366"/>
      <c r="JEL61" s="366"/>
      <c r="JEM61" s="366"/>
      <c r="JEN61" s="366"/>
      <c r="JEO61" s="366"/>
      <c r="JEP61" s="366"/>
      <c r="JEQ61" s="366"/>
      <c r="JER61" s="366"/>
      <c r="JES61" s="366"/>
      <c r="JET61" s="366"/>
      <c r="JEU61" s="366"/>
      <c r="JEV61" s="366"/>
      <c r="JEW61" s="366"/>
      <c r="JEX61" s="366"/>
      <c r="JEY61" s="366"/>
      <c r="JEZ61" s="366"/>
      <c r="JFA61" s="366"/>
      <c r="JFB61" s="366"/>
      <c r="JFC61" s="366"/>
      <c r="JFD61" s="366"/>
      <c r="JFE61" s="366"/>
      <c r="JFF61" s="366"/>
      <c r="JFG61" s="366"/>
      <c r="JFH61" s="366"/>
      <c r="JFI61" s="366"/>
      <c r="JFJ61" s="366"/>
      <c r="JFK61" s="366"/>
      <c r="JFL61" s="366"/>
      <c r="JFM61" s="366"/>
      <c r="JFN61" s="366"/>
      <c r="JFO61" s="366"/>
      <c r="JFP61" s="366"/>
      <c r="JFQ61" s="366"/>
      <c r="JFR61" s="366"/>
      <c r="JFS61" s="366"/>
      <c r="JFT61" s="366"/>
      <c r="JFU61" s="366"/>
      <c r="JFV61" s="366"/>
      <c r="JFW61" s="366"/>
      <c r="JFX61" s="366"/>
      <c r="JFY61" s="366"/>
      <c r="JFZ61" s="366"/>
      <c r="JGA61" s="366"/>
      <c r="JGB61" s="366"/>
      <c r="JGC61" s="366"/>
      <c r="JGD61" s="366"/>
      <c r="JGE61" s="366"/>
      <c r="JGF61" s="366"/>
      <c r="JGG61" s="366"/>
      <c r="JGH61" s="366"/>
      <c r="JGI61" s="366"/>
      <c r="JGJ61" s="366"/>
      <c r="JGK61" s="366"/>
      <c r="JGL61" s="366"/>
      <c r="JGM61" s="366"/>
      <c r="JGN61" s="366"/>
      <c r="JGO61" s="366"/>
      <c r="JGP61" s="366"/>
      <c r="JGQ61" s="366"/>
      <c r="JGR61" s="366"/>
      <c r="JGS61" s="366"/>
      <c r="JGT61" s="366"/>
      <c r="JGU61" s="366"/>
      <c r="JGV61" s="366"/>
      <c r="JGW61" s="366"/>
      <c r="JGX61" s="366"/>
      <c r="JGY61" s="366"/>
      <c r="JGZ61" s="366"/>
      <c r="JHA61" s="366"/>
      <c r="JHB61" s="366"/>
      <c r="JHC61" s="366"/>
      <c r="JHD61" s="366"/>
      <c r="JHE61" s="366"/>
      <c r="JHF61" s="366"/>
      <c r="JHG61" s="366"/>
      <c r="JHH61" s="366"/>
      <c r="JHI61" s="366"/>
      <c r="JHJ61" s="366"/>
      <c r="JHK61" s="366"/>
      <c r="JHL61" s="366"/>
      <c r="JHM61" s="366"/>
      <c r="JHN61" s="366"/>
      <c r="JHO61" s="366"/>
      <c r="JHP61" s="366"/>
      <c r="JHQ61" s="366"/>
      <c r="JHR61" s="366"/>
      <c r="JHS61" s="366"/>
      <c r="JHT61" s="366"/>
      <c r="JHU61" s="366"/>
      <c r="JHV61" s="366"/>
      <c r="JHW61" s="366"/>
      <c r="JHX61" s="366"/>
      <c r="JHY61" s="366"/>
      <c r="JHZ61" s="366"/>
      <c r="JIA61" s="366"/>
      <c r="JIB61" s="366"/>
      <c r="JIC61" s="366"/>
      <c r="JID61" s="366"/>
      <c r="JIE61" s="366"/>
      <c r="JIF61" s="366"/>
      <c r="JIG61" s="366"/>
      <c r="JIH61" s="366"/>
      <c r="JII61" s="366"/>
      <c r="JIJ61" s="366"/>
      <c r="JIK61" s="366"/>
      <c r="JIL61" s="366"/>
      <c r="JIM61" s="366"/>
      <c r="JIN61" s="366"/>
      <c r="JIO61" s="366"/>
      <c r="JIP61" s="366"/>
      <c r="JIQ61" s="366"/>
      <c r="JIR61" s="366"/>
      <c r="JIS61" s="366"/>
      <c r="JIT61" s="366"/>
      <c r="JIU61" s="366"/>
      <c r="JIV61" s="366"/>
      <c r="JIW61" s="366"/>
      <c r="JIX61" s="366"/>
      <c r="JIY61" s="366"/>
      <c r="JIZ61" s="366"/>
      <c r="JJA61" s="366"/>
      <c r="JJB61" s="366"/>
      <c r="JJC61" s="366"/>
      <c r="JJD61" s="366"/>
      <c r="JJE61" s="366"/>
      <c r="JJF61" s="366"/>
      <c r="JJG61" s="366"/>
      <c r="JJH61" s="366"/>
      <c r="JJI61" s="366"/>
      <c r="JJJ61" s="366"/>
      <c r="JJK61" s="366"/>
      <c r="JJL61" s="366"/>
      <c r="JJM61" s="366"/>
      <c r="JJN61" s="366"/>
      <c r="JJO61" s="366"/>
      <c r="JJP61" s="366"/>
      <c r="JJQ61" s="366"/>
      <c r="JJR61" s="366"/>
      <c r="JJS61" s="366"/>
      <c r="JJT61" s="366"/>
      <c r="JJU61" s="366"/>
      <c r="JJV61" s="366"/>
      <c r="JJW61" s="366"/>
      <c r="JJX61" s="366"/>
      <c r="JJY61" s="366"/>
      <c r="JJZ61" s="366"/>
      <c r="JKA61" s="366"/>
      <c r="JKB61" s="366"/>
      <c r="JKC61" s="366"/>
      <c r="JKD61" s="366"/>
      <c r="JKE61" s="366"/>
      <c r="JKF61" s="366"/>
      <c r="JKG61" s="366"/>
      <c r="JKH61" s="366"/>
      <c r="JKI61" s="366"/>
      <c r="JKJ61" s="366"/>
      <c r="JKK61" s="366"/>
      <c r="JKL61" s="366"/>
      <c r="JKM61" s="366"/>
      <c r="JKN61" s="366"/>
      <c r="JKO61" s="366"/>
      <c r="JKP61" s="366"/>
      <c r="JKQ61" s="366"/>
      <c r="JKR61" s="366"/>
      <c r="JKS61" s="366"/>
      <c r="JKT61" s="366"/>
      <c r="JKU61" s="366"/>
      <c r="JKV61" s="366"/>
      <c r="JKW61" s="366"/>
      <c r="JKX61" s="366"/>
      <c r="JKY61" s="366"/>
      <c r="JKZ61" s="366"/>
      <c r="JLA61" s="366"/>
      <c r="JLB61" s="366"/>
      <c r="JLC61" s="366"/>
      <c r="JLD61" s="366"/>
      <c r="JLE61" s="366"/>
      <c r="JLF61" s="366"/>
      <c r="JLG61" s="366"/>
      <c r="JLH61" s="366"/>
      <c r="JLI61" s="366"/>
      <c r="JLJ61" s="366"/>
      <c r="JLK61" s="366"/>
      <c r="JLL61" s="366"/>
      <c r="JLM61" s="366"/>
      <c r="JLN61" s="366"/>
      <c r="JLO61" s="366"/>
      <c r="JLP61" s="366"/>
      <c r="JLQ61" s="366"/>
      <c r="JLR61" s="366"/>
      <c r="JLS61" s="366"/>
      <c r="JLT61" s="366"/>
      <c r="JLU61" s="366"/>
      <c r="JLV61" s="366"/>
      <c r="JLW61" s="366"/>
      <c r="JLX61" s="366"/>
      <c r="JLY61" s="366"/>
      <c r="JLZ61" s="366"/>
      <c r="JMA61" s="366"/>
      <c r="JMB61" s="366"/>
      <c r="JMC61" s="366"/>
      <c r="JMD61" s="366"/>
      <c r="JME61" s="366"/>
      <c r="JMF61" s="366"/>
      <c r="JMG61" s="366"/>
      <c r="JMH61" s="366"/>
      <c r="JMI61" s="366"/>
      <c r="JMJ61" s="366"/>
      <c r="JMK61" s="366"/>
      <c r="JML61" s="366"/>
      <c r="JMM61" s="366"/>
      <c r="JMN61" s="366"/>
      <c r="JMO61" s="366"/>
      <c r="JMP61" s="366"/>
      <c r="JMQ61" s="366"/>
      <c r="JMR61" s="366"/>
      <c r="JMS61" s="366"/>
      <c r="JMT61" s="366"/>
      <c r="JMU61" s="366"/>
      <c r="JMV61" s="366"/>
      <c r="JMW61" s="366"/>
      <c r="JMX61" s="366"/>
      <c r="JMY61" s="366"/>
      <c r="JMZ61" s="366"/>
      <c r="JNA61" s="366"/>
      <c r="JNB61" s="366"/>
      <c r="JNC61" s="366"/>
      <c r="JND61" s="366"/>
      <c r="JNE61" s="366"/>
      <c r="JNF61" s="366"/>
      <c r="JNG61" s="366"/>
      <c r="JNH61" s="366"/>
      <c r="JNI61" s="366"/>
      <c r="JNJ61" s="366"/>
      <c r="JNK61" s="366"/>
      <c r="JNL61" s="366"/>
      <c r="JNM61" s="366"/>
      <c r="JNN61" s="366"/>
      <c r="JNO61" s="366"/>
      <c r="JNP61" s="366"/>
      <c r="JNQ61" s="366"/>
      <c r="JNR61" s="366"/>
      <c r="JNS61" s="366"/>
      <c r="JNT61" s="366"/>
      <c r="JNU61" s="366"/>
      <c r="JNV61" s="366"/>
      <c r="JNW61" s="366"/>
      <c r="JNX61" s="366"/>
      <c r="JNY61" s="366"/>
      <c r="JNZ61" s="366"/>
      <c r="JOA61" s="366"/>
      <c r="JOB61" s="366"/>
      <c r="JOC61" s="366"/>
      <c r="JOD61" s="366"/>
      <c r="JOE61" s="366"/>
      <c r="JOF61" s="366"/>
      <c r="JOG61" s="366"/>
      <c r="JOH61" s="366"/>
      <c r="JOI61" s="366"/>
      <c r="JOJ61" s="366"/>
      <c r="JOK61" s="366"/>
      <c r="JOL61" s="366"/>
      <c r="JOM61" s="366"/>
      <c r="JON61" s="366"/>
      <c r="JOO61" s="366"/>
      <c r="JOP61" s="366"/>
      <c r="JOQ61" s="366"/>
      <c r="JOR61" s="366"/>
      <c r="JOS61" s="366"/>
      <c r="JOT61" s="366"/>
      <c r="JOU61" s="366"/>
      <c r="JOV61" s="366"/>
      <c r="JOW61" s="366"/>
      <c r="JOX61" s="366"/>
      <c r="JOY61" s="366"/>
      <c r="JOZ61" s="366"/>
      <c r="JPA61" s="366"/>
      <c r="JPB61" s="366"/>
      <c r="JPC61" s="366"/>
      <c r="JPD61" s="366"/>
      <c r="JPE61" s="366"/>
      <c r="JPF61" s="366"/>
      <c r="JPG61" s="366"/>
      <c r="JPH61" s="366"/>
      <c r="JPI61" s="366"/>
      <c r="JPJ61" s="366"/>
      <c r="JPK61" s="366"/>
      <c r="JPL61" s="366"/>
      <c r="JPM61" s="366"/>
      <c r="JPN61" s="366"/>
      <c r="JPO61" s="366"/>
      <c r="JPP61" s="366"/>
      <c r="JPQ61" s="366"/>
      <c r="JPR61" s="366"/>
      <c r="JPS61" s="366"/>
      <c r="JPT61" s="366"/>
      <c r="JPU61" s="366"/>
      <c r="JPV61" s="366"/>
      <c r="JPW61" s="366"/>
      <c r="JPX61" s="366"/>
      <c r="JPY61" s="366"/>
      <c r="JPZ61" s="366"/>
      <c r="JQA61" s="366"/>
      <c r="JQB61" s="366"/>
      <c r="JQC61" s="366"/>
      <c r="JQD61" s="366"/>
      <c r="JQE61" s="366"/>
      <c r="JQF61" s="366"/>
      <c r="JQG61" s="366"/>
      <c r="JQH61" s="366"/>
      <c r="JQI61" s="366"/>
      <c r="JQJ61" s="366"/>
      <c r="JQK61" s="366"/>
      <c r="JQL61" s="366"/>
      <c r="JQM61" s="366"/>
      <c r="JQN61" s="366"/>
      <c r="JQO61" s="366"/>
      <c r="JQP61" s="366"/>
      <c r="JQQ61" s="366"/>
      <c r="JQR61" s="366"/>
      <c r="JQS61" s="366"/>
      <c r="JQT61" s="366"/>
      <c r="JQU61" s="366"/>
      <c r="JQV61" s="366"/>
      <c r="JQW61" s="366"/>
      <c r="JQX61" s="366"/>
      <c r="JQY61" s="366"/>
      <c r="JQZ61" s="366"/>
      <c r="JRA61" s="366"/>
      <c r="JRB61" s="366"/>
      <c r="JRC61" s="366"/>
      <c r="JRD61" s="366"/>
      <c r="JRE61" s="366"/>
      <c r="JRF61" s="366"/>
      <c r="JRG61" s="366"/>
      <c r="JRH61" s="366"/>
      <c r="JRI61" s="366"/>
      <c r="JRJ61" s="366"/>
      <c r="JRK61" s="366"/>
      <c r="JRL61" s="366"/>
      <c r="JRM61" s="366"/>
      <c r="JRN61" s="366"/>
      <c r="JRO61" s="366"/>
      <c r="JRP61" s="366"/>
      <c r="JRQ61" s="366"/>
      <c r="JRR61" s="366"/>
      <c r="JRS61" s="366"/>
      <c r="JRT61" s="366"/>
      <c r="JRU61" s="366"/>
      <c r="JRV61" s="366"/>
      <c r="JRW61" s="366"/>
      <c r="JRX61" s="366"/>
      <c r="JRY61" s="366"/>
      <c r="JRZ61" s="366"/>
      <c r="JSA61" s="366"/>
      <c r="JSB61" s="366"/>
      <c r="JSC61" s="366"/>
      <c r="JSD61" s="366"/>
      <c r="JSE61" s="366"/>
      <c r="JSF61" s="366"/>
      <c r="JSG61" s="366"/>
      <c r="JSH61" s="366"/>
      <c r="JSI61" s="366"/>
      <c r="JSJ61" s="366"/>
      <c r="JSK61" s="366"/>
      <c r="JSL61" s="366"/>
      <c r="JSM61" s="366"/>
      <c r="JSN61" s="366"/>
      <c r="JSO61" s="366"/>
      <c r="JSP61" s="366"/>
      <c r="JSQ61" s="366"/>
      <c r="JSR61" s="366"/>
      <c r="JSS61" s="366"/>
      <c r="JST61" s="366"/>
      <c r="JSU61" s="366"/>
      <c r="JSV61" s="366"/>
      <c r="JSW61" s="366"/>
      <c r="JSX61" s="366"/>
      <c r="JSY61" s="366"/>
      <c r="JSZ61" s="366"/>
      <c r="JTA61" s="366"/>
      <c r="JTB61" s="366"/>
      <c r="JTC61" s="366"/>
      <c r="JTD61" s="366"/>
      <c r="JTE61" s="366"/>
      <c r="JTF61" s="366"/>
      <c r="JTG61" s="366"/>
      <c r="JTH61" s="366"/>
      <c r="JTI61" s="366"/>
      <c r="JTJ61" s="366"/>
      <c r="JTK61" s="366"/>
      <c r="JTL61" s="366"/>
      <c r="JTM61" s="366"/>
      <c r="JTN61" s="366"/>
      <c r="JTO61" s="366"/>
      <c r="JTP61" s="366"/>
      <c r="JTQ61" s="366"/>
      <c r="JTR61" s="366"/>
      <c r="JTS61" s="366"/>
      <c r="JTT61" s="366"/>
      <c r="JTU61" s="366"/>
      <c r="JTV61" s="366"/>
      <c r="JTW61" s="366"/>
      <c r="JTX61" s="366"/>
      <c r="JTY61" s="366"/>
      <c r="JTZ61" s="366"/>
      <c r="JUA61" s="366"/>
      <c r="JUB61" s="366"/>
      <c r="JUC61" s="366"/>
      <c r="JUD61" s="366"/>
      <c r="JUE61" s="366"/>
      <c r="JUF61" s="366"/>
      <c r="JUG61" s="366"/>
      <c r="JUH61" s="366"/>
      <c r="JUI61" s="366"/>
      <c r="JUJ61" s="366"/>
      <c r="JUK61" s="366"/>
      <c r="JUL61" s="366"/>
      <c r="JUM61" s="366"/>
      <c r="JUN61" s="366"/>
      <c r="JUO61" s="366"/>
      <c r="JUP61" s="366"/>
      <c r="JUQ61" s="366"/>
      <c r="JUR61" s="366"/>
      <c r="JUS61" s="366"/>
      <c r="JUT61" s="366"/>
      <c r="JUU61" s="366"/>
      <c r="JUV61" s="366"/>
      <c r="JUW61" s="366"/>
      <c r="JUX61" s="366"/>
      <c r="JUY61" s="366"/>
      <c r="JUZ61" s="366"/>
      <c r="JVA61" s="366"/>
      <c r="JVB61" s="366"/>
      <c r="JVC61" s="366"/>
      <c r="JVD61" s="366"/>
      <c r="JVE61" s="366"/>
      <c r="JVF61" s="366"/>
      <c r="JVG61" s="366"/>
      <c r="JVH61" s="366"/>
      <c r="JVI61" s="366"/>
      <c r="JVJ61" s="366"/>
      <c r="JVK61" s="366"/>
      <c r="JVL61" s="366"/>
      <c r="JVM61" s="366"/>
      <c r="JVN61" s="366"/>
      <c r="JVO61" s="366"/>
      <c r="JVP61" s="366"/>
      <c r="JVQ61" s="366"/>
      <c r="JVR61" s="366"/>
      <c r="JVS61" s="366"/>
      <c r="JVT61" s="366"/>
      <c r="JVU61" s="366"/>
      <c r="JVV61" s="366"/>
      <c r="JVW61" s="366"/>
      <c r="JVX61" s="366"/>
      <c r="JVY61" s="366"/>
      <c r="JVZ61" s="366"/>
      <c r="JWA61" s="366"/>
      <c r="JWB61" s="366"/>
      <c r="JWC61" s="366"/>
      <c r="JWD61" s="366"/>
      <c r="JWE61" s="366"/>
      <c r="JWF61" s="366"/>
      <c r="JWG61" s="366"/>
      <c r="JWH61" s="366"/>
      <c r="JWI61" s="366"/>
      <c r="JWJ61" s="366"/>
      <c r="JWK61" s="366"/>
      <c r="JWL61" s="366"/>
      <c r="JWM61" s="366"/>
      <c r="JWN61" s="366"/>
      <c r="JWO61" s="366"/>
      <c r="JWP61" s="366"/>
      <c r="JWQ61" s="366"/>
      <c r="JWR61" s="366"/>
      <c r="JWS61" s="366"/>
      <c r="JWT61" s="366"/>
      <c r="JWU61" s="366"/>
      <c r="JWV61" s="366"/>
      <c r="JWW61" s="366"/>
      <c r="JWX61" s="366"/>
      <c r="JWY61" s="366"/>
      <c r="JWZ61" s="366"/>
      <c r="JXA61" s="366"/>
      <c r="JXB61" s="366"/>
      <c r="JXC61" s="366"/>
      <c r="JXD61" s="366"/>
      <c r="JXE61" s="366"/>
      <c r="JXF61" s="366"/>
      <c r="JXG61" s="366"/>
      <c r="JXH61" s="366"/>
      <c r="JXI61" s="366"/>
      <c r="JXJ61" s="366"/>
      <c r="JXK61" s="366"/>
      <c r="JXL61" s="366"/>
      <c r="JXM61" s="366"/>
      <c r="JXN61" s="366"/>
      <c r="JXO61" s="366"/>
      <c r="JXP61" s="366"/>
      <c r="JXQ61" s="366"/>
      <c r="JXR61" s="366"/>
      <c r="JXS61" s="366"/>
      <c r="JXT61" s="366"/>
      <c r="JXU61" s="366"/>
      <c r="JXV61" s="366"/>
      <c r="JXW61" s="366"/>
      <c r="JXX61" s="366"/>
      <c r="JXY61" s="366"/>
      <c r="JXZ61" s="366"/>
      <c r="JYA61" s="366"/>
      <c r="JYB61" s="366"/>
      <c r="JYC61" s="366"/>
      <c r="JYD61" s="366"/>
      <c r="JYE61" s="366"/>
      <c r="JYF61" s="366"/>
      <c r="JYG61" s="366"/>
      <c r="JYH61" s="366"/>
      <c r="JYI61" s="366"/>
      <c r="JYJ61" s="366"/>
      <c r="JYK61" s="366"/>
      <c r="JYL61" s="366"/>
      <c r="JYM61" s="366"/>
      <c r="JYN61" s="366"/>
      <c r="JYO61" s="366"/>
      <c r="JYP61" s="366"/>
      <c r="JYQ61" s="366"/>
      <c r="JYR61" s="366"/>
      <c r="JYS61" s="366"/>
      <c r="JYT61" s="366"/>
      <c r="JYU61" s="366"/>
      <c r="JYV61" s="366"/>
      <c r="JYW61" s="366"/>
      <c r="JYX61" s="366"/>
      <c r="JYY61" s="366"/>
      <c r="JYZ61" s="366"/>
      <c r="JZA61" s="366"/>
      <c r="JZB61" s="366"/>
      <c r="JZC61" s="366"/>
      <c r="JZD61" s="366"/>
      <c r="JZE61" s="366"/>
      <c r="JZF61" s="366"/>
      <c r="JZG61" s="366"/>
      <c r="JZH61" s="366"/>
      <c r="JZI61" s="366"/>
      <c r="JZJ61" s="366"/>
      <c r="JZK61" s="366"/>
      <c r="JZL61" s="366"/>
      <c r="JZM61" s="366"/>
      <c r="JZN61" s="366"/>
      <c r="JZO61" s="366"/>
      <c r="JZP61" s="366"/>
      <c r="JZQ61" s="366"/>
      <c r="JZR61" s="366"/>
      <c r="JZS61" s="366"/>
      <c r="JZT61" s="366"/>
      <c r="JZU61" s="366"/>
      <c r="JZV61" s="366"/>
      <c r="JZW61" s="366"/>
      <c r="JZX61" s="366"/>
      <c r="JZY61" s="366"/>
      <c r="JZZ61" s="366"/>
      <c r="KAA61" s="366"/>
      <c r="KAB61" s="366"/>
      <c r="KAC61" s="366"/>
      <c r="KAD61" s="366"/>
      <c r="KAE61" s="366"/>
      <c r="KAF61" s="366"/>
      <c r="KAG61" s="366"/>
      <c r="KAH61" s="366"/>
      <c r="KAI61" s="366"/>
      <c r="KAJ61" s="366"/>
      <c r="KAK61" s="366"/>
      <c r="KAL61" s="366"/>
      <c r="KAM61" s="366"/>
      <c r="KAN61" s="366"/>
      <c r="KAO61" s="366"/>
      <c r="KAP61" s="366"/>
      <c r="KAQ61" s="366"/>
      <c r="KAR61" s="366"/>
      <c r="KAS61" s="366"/>
      <c r="KAT61" s="366"/>
      <c r="KAU61" s="366"/>
      <c r="KAV61" s="366"/>
      <c r="KAW61" s="366"/>
      <c r="KAX61" s="366"/>
      <c r="KAY61" s="366"/>
      <c r="KAZ61" s="366"/>
      <c r="KBA61" s="366"/>
      <c r="KBB61" s="366"/>
      <c r="KBC61" s="366"/>
      <c r="KBD61" s="366"/>
      <c r="KBE61" s="366"/>
      <c r="KBF61" s="366"/>
      <c r="KBG61" s="366"/>
      <c r="KBH61" s="366"/>
      <c r="KBI61" s="366"/>
      <c r="KBJ61" s="366"/>
      <c r="KBK61" s="366"/>
      <c r="KBL61" s="366"/>
      <c r="KBM61" s="366"/>
      <c r="KBN61" s="366"/>
      <c r="KBO61" s="366"/>
      <c r="KBP61" s="366"/>
      <c r="KBQ61" s="366"/>
      <c r="KBR61" s="366"/>
      <c r="KBS61" s="366"/>
      <c r="KBT61" s="366"/>
      <c r="KBU61" s="366"/>
      <c r="KBV61" s="366"/>
      <c r="KBW61" s="366"/>
      <c r="KBX61" s="366"/>
      <c r="KBY61" s="366"/>
      <c r="KBZ61" s="366"/>
      <c r="KCA61" s="366"/>
      <c r="KCB61" s="366"/>
      <c r="KCC61" s="366"/>
      <c r="KCD61" s="366"/>
      <c r="KCE61" s="366"/>
      <c r="KCF61" s="366"/>
      <c r="KCG61" s="366"/>
      <c r="KCH61" s="366"/>
      <c r="KCI61" s="366"/>
      <c r="KCJ61" s="366"/>
      <c r="KCK61" s="366"/>
      <c r="KCL61" s="366"/>
      <c r="KCM61" s="366"/>
      <c r="KCN61" s="366"/>
      <c r="KCO61" s="366"/>
      <c r="KCP61" s="366"/>
      <c r="KCQ61" s="366"/>
      <c r="KCR61" s="366"/>
      <c r="KCS61" s="366"/>
      <c r="KCT61" s="366"/>
      <c r="KCU61" s="366"/>
      <c r="KCV61" s="366"/>
      <c r="KCW61" s="366"/>
      <c r="KCX61" s="366"/>
      <c r="KCY61" s="366"/>
      <c r="KCZ61" s="366"/>
      <c r="KDA61" s="366"/>
      <c r="KDB61" s="366"/>
      <c r="KDC61" s="366"/>
      <c r="KDD61" s="366"/>
      <c r="KDE61" s="366"/>
      <c r="KDF61" s="366"/>
      <c r="KDG61" s="366"/>
      <c r="KDH61" s="366"/>
      <c r="KDI61" s="366"/>
      <c r="KDJ61" s="366"/>
      <c r="KDK61" s="366"/>
      <c r="KDL61" s="366"/>
      <c r="KDM61" s="366"/>
      <c r="KDN61" s="366"/>
      <c r="KDO61" s="366"/>
      <c r="KDP61" s="366"/>
      <c r="KDQ61" s="366"/>
      <c r="KDR61" s="366"/>
      <c r="KDS61" s="366"/>
      <c r="KDT61" s="366"/>
      <c r="KDU61" s="366"/>
      <c r="KDV61" s="366"/>
      <c r="KDW61" s="366"/>
      <c r="KDX61" s="366"/>
      <c r="KDY61" s="366"/>
      <c r="KDZ61" s="366"/>
      <c r="KEA61" s="366"/>
      <c r="KEB61" s="366"/>
      <c r="KEC61" s="366"/>
      <c r="KED61" s="366"/>
      <c r="KEE61" s="366"/>
      <c r="KEF61" s="366"/>
      <c r="KEG61" s="366"/>
      <c r="KEH61" s="366"/>
      <c r="KEI61" s="366"/>
      <c r="KEJ61" s="366"/>
      <c r="KEK61" s="366"/>
      <c r="KEL61" s="366"/>
      <c r="KEM61" s="366"/>
      <c r="KEN61" s="366"/>
      <c r="KEO61" s="366"/>
      <c r="KEP61" s="366"/>
      <c r="KEQ61" s="366"/>
      <c r="KER61" s="366"/>
      <c r="KES61" s="366"/>
      <c r="KET61" s="366"/>
      <c r="KEU61" s="366"/>
      <c r="KEV61" s="366"/>
      <c r="KEW61" s="366"/>
      <c r="KEX61" s="366"/>
      <c r="KEY61" s="366"/>
      <c r="KEZ61" s="366"/>
      <c r="KFA61" s="366"/>
      <c r="KFB61" s="366"/>
      <c r="KFC61" s="366"/>
      <c r="KFD61" s="366"/>
      <c r="KFE61" s="366"/>
      <c r="KFF61" s="366"/>
      <c r="KFG61" s="366"/>
      <c r="KFH61" s="366"/>
      <c r="KFI61" s="366"/>
      <c r="KFJ61" s="366"/>
      <c r="KFK61" s="366"/>
      <c r="KFL61" s="366"/>
      <c r="KFM61" s="366"/>
      <c r="KFN61" s="366"/>
      <c r="KFO61" s="366"/>
      <c r="KFP61" s="366"/>
      <c r="KFQ61" s="366"/>
      <c r="KFR61" s="366"/>
      <c r="KFS61" s="366"/>
      <c r="KFT61" s="366"/>
      <c r="KFU61" s="366"/>
      <c r="KFV61" s="366"/>
      <c r="KFW61" s="366"/>
      <c r="KFX61" s="366"/>
      <c r="KFY61" s="366"/>
      <c r="KFZ61" s="366"/>
      <c r="KGA61" s="366"/>
      <c r="KGB61" s="366"/>
      <c r="KGC61" s="366"/>
      <c r="KGD61" s="366"/>
      <c r="KGE61" s="366"/>
      <c r="KGF61" s="366"/>
      <c r="KGG61" s="366"/>
      <c r="KGH61" s="366"/>
      <c r="KGI61" s="366"/>
      <c r="KGJ61" s="366"/>
      <c r="KGK61" s="366"/>
      <c r="KGL61" s="366"/>
      <c r="KGM61" s="366"/>
      <c r="KGN61" s="366"/>
      <c r="KGO61" s="366"/>
      <c r="KGP61" s="366"/>
      <c r="KGQ61" s="366"/>
      <c r="KGR61" s="366"/>
      <c r="KGS61" s="366"/>
      <c r="KGT61" s="366"/>
      <c r="KGU61" s="366"/>
      <c r="KGV61" s="366"/>
      <c r="KGW61" s="366"/>
      <c r="KGX61" s="366"/>
      <c r="KGY61" s="366"/>
      <c r="KGZ61" s="366"/>
      <c r="KHA61" s="366"/>
      <c r="KHB61" s="366"/>
      <c r="KHC61" s="366"/>
      <c r="KHD61" s="366"/>
      <c r="KHE61" s="366"/>
      <c r="KHF61" s="366"/>
      <c r="KHG61" s="366"/>
      <c r="KHH61" s="366"/>
      <c r="KHI61" s="366"/>
      <c r="KHJ61" s="366"/>
      <c r="KHK61" s="366"/>
      <c r="KHL61" s="366"/>
      <c r="KHM61" s="366"/>
      <c r="KHN61" s="366"/>
      <c r="KHO61" s="366"/>
      <c r="KHP61" s="366"/>
      <c r="KHQ61" s="366"/>
      <c r="KHR61" s="366"/>
      <c r="KHS61" s="366"/>
      <c r="KHT61" s="366"/>
      <c r="KHU61" s="366"/>
      <c r="KHV61" s="366"/>
      <c r="KHW61" s="366"/>
      <c r="KHX61" s="366"/>
      <c r="KHY61" s="366"/>
      <c r="KHZ61" s="366"/>
      <c r="KIA61" s="366"/>
      <c r="KIB61" s="366"/>
      <c r="KIC61" s="366"/>
      <c r="KID61" s="366"/>
      <c r="KIE61" s="366"/>
      <c r="KIF61" s="366"/>
      <c r="KIG61" s="366"/>
      <c r="KIH61" s="366"/>
      <c r="KII61" s="366"/>
      <c r="KIJ61" s="366"/>
      <c r="KIK61" s="366"/>
      <c r="KIL61" s="366"/>
      <c r="KIM61" s="366"/>
      <c r="KIN61" s="366"/>
      <c r="KIO61" s="366"/>
      <c r="KIP61" s="366"/>
      <c r="KIQ61" s="366"/>
      <c r="KIR61" s="366"/>
      <c r="KIS61" s="366"/>
      <c r="KIT61" s="366"/>
      <c r="KIU61" s="366"/>
      <c r="KIV61" s="366"/>
      <c r="KIW61" s="366"/>
      <c r="KIX61" s="366"/>
      <c r="KIY61" s="366"/>
      <c r="KIZ61" s="366"/>
      <c r="KJA61" s="366"/>
      <c r="KJB61" s="366"/>
      <c r="KJC61" s="366"/>
      <c r="KJD61" s="366"/>
      <c r="KJE61" s="366"/>
      <c r="KJF61" s="366"/>
      <c r="KJG61" s="366"/>
      <c r="KJH61" s="366"/>
      <c r="KJI61" s="366"/>
      <c r="KJJ61" s="366"/>
      <c r="KJK61" s="366"/>
      <c r="KJL61" s="366"/>
      <c r="KJM61" s="366"/>
      <c r="KJN61" s="366"/>
      <c r="KJO61" s="366"/>
      <c r="KJP61" s="366"/>
      <c r="KJQ61" s="366"/>
      <c r="KJR61" s="366"/>
      <c r="KJS61" s="366"/>
      <c r="KJT61" s="366"/>
      <c r="KJU61" s="366"/>
      <c r="KJV61" s="366"/>
      <c r="KJW61" s="366"/>
      <c r="KJX61" s="366"/>
      <c r="KJY61" s="366"/>
      <c r="KJZ61" s="366"/>
      <c r="KKA61" s="366"/>
      <c r="KKB61" s="366"/>
      <c r="KKC61" s="366"/>
      <c r="KKD61" s="366"/>
      <c r="KKE61" s="366"/>
      <c r="KKF61" s="366"/>
      <c r="KKG61" s="366"/>
      <c r="KKH61" s="366"/>
      <c r="KKI61" s="366"/>
      <c r="KKJ61" s="366"/>
      <c r="KKK61" s="366"/>
      <c r="KKL61" s="366"/>
      <c r="KKM61" s="366"/>
      <c r="KKN61" s="366"/>
      <c r="KKO61" s="366"/>
      <c r="KKP61" s="366"/>
      <c r="KKQ61" s="366"/>
      <c r="KKR61" s="366"/>
      <c r="KKS61" s="366"/>
      <c r="KKT61" s="366"/>
      <c r="KKU61" s="366"/>
      <c r="KKV61" s="366"/>
      <c r="KKW61" s="366"/>
      <c r="KKX61" s="366"/>
      <c r="KKY61" s="366"/>
      <c r="KKZ61" s="366"/>
      <c r="KLA61" s="366"/>
      <c r="KLB61" s="366"/>
      <c r="KLC61" s="366"/>
      <c r="KLD61" s="366"/>
      <c r="KLE61" s="366"/>
      <c r="KLF61" s="366"/>
      <c r="KLG61" s="366"/>
      <c r="KLH61" s="366"/>
      <c r="KLI61" s="366"/>
      <c r="KLJ61" s="366"/>
      <c r="KLK61" s="366"/>
      <c r="KLL61" s="366"/>
      <c r="KLM61" s="366"/>
      <c r="KLN61" s="366"/>
      <c r="KLO61" s="366"/>
      <c r="KLP61" s="366"/>
      <c r="KLQ61" s="366"/>
      <c r="KLR61" s="366"/>
      <c r="KLS61" s="366"/>
      <c r="KLT61" s="366"/>
      <c r="KLU61" s="366"/>
      <c r="KLV61" s="366"/>
      <c r="KLW61" s="366"/>
      <c r="KLX61" s="366"/>
      <c r="KLY61" s="366"/>
      <c r="KLZ61" s="366"/>
      <c r="KMA61" s="366"/>
      <c r="KMB61" s="366"/>
      <c r="KMC61" s="366"/>
      <c r="KMD61" s="366"/>
      <c r="KME61" s="366"/>
      <c r="KMF61" s="366"/>
      <c r="KMG61" s="366"/>
      <c r="KMH61" s="366"/>
      <c r="KMI61" s="366"/>
      <c r="KMJ61" s="366"/>
      <c r="KMK61" s="366"/>
      <c r="KML61" s="366"/>
      <c r="KMM61" s="366"/>
      <c r="KMN61" s="366"/>
      <c r="KMO61" s="366"/>
      <c r="KMP61" s="366"/>
      <c r="KMQ61" s="366"/>
      <c r="KMR61" s="366"/>
      <c r="KMS61" s="366"/>
      <c r="KMT61" s="366"/>
      <c r="KMU61" s="366"/>
      <c r="KMV61" s="366"/>
      <c r="KMW61" s="366"/>
      <c r="KMX61" s="366"/>
      <c r="KMY61" s="366"/>
      <c r="KMZ61" s="366"/>
      <c r="KNA61" s="366"/>
      <c r="KNB61" s="366"/>
      <c r="KNC61" s="366"/>
      <c r="KND61" s="366"/>
      <c r="KNE61" s="366"/>
      <c r="KNF61" s="366"/>
      <c r="KNG61" s="366"/>
      <c r="KNH61" s="366"/>
      <c r="KNI61" s="366"/>
      <c r="KNJ61" s="366"/>
      <c r="KNK61" s="366"/>
      <c r="KNL61" s="366"/>
      <c r="KNM61" s="366"/>
      <c r="KNN61" s="366"/>
      <c r="KNO61" s="366"/>
      <c r="KNP61" s="366"/>
      <c r="KNQ61" s="366"/>
      <c r="KNR61" s="366"/>
      <c r="KNS61" s="366"/>
      <c r="KNT61" s="366"/>
      <c r="KNU61" s="366"/>
      <c r="KNV61" s="366"/>
      <c r="KNW61" s="366"/>
      <c r="KNX61" s="366"/>
      <c r="KNY61" s="366"/>
      <c r="KNZ61" s="366"/>
      <c r="KOA61" s="366"/>
      <c r="KOB61" s="366"/>
      <c r="KOC61" s="366"/>
      <c r="KOD61" s="366"/>
      <c r="KOE61" s="366"/>
      <c r="KOF61" s="366"/>
      <c r="KOG61" s="366"/>
      <c r="KOH61" s="366"/>
      <c r="KOI61" s="366"/>
      <c r="KOJ61" s="366"/>
      <c r="KOK61" s="366"/>
      <c r="KOL61" s="366"/>
      <c r="KOM61" s="366"/>
      <c r="KON61" s="366"/>
      <c r="KOO61" s="366"/>
      <c r="KOP61" s="366"/>
      <c r="KOQ61" s="366"/>
      <c r="KOR61" s="366"/>
      <c r="KOS61" s="366"/>
      <c r="KOT61" s="366"/>
      <c r="KOU61" s="366"/>
      <c r="KOV61" s="366"/>
      <c r="KOW61" s="366"/>
      <c r="KOX61" s="366"/>
      <c r="KOY61" s="366"/>
      <c r="KOZ61" s="366"/>
      <c r="KPA61" s="366"/>
      <c r="KPB61" s="366"/>
      <c r="KPC61" s="366"/>
      <c r="KPD61" s="366"/>
      <c r="KPE61" s="366"/>
      <c r="KPF61" s="366"/>
      <c r="KPG61" s="366"/>
      <c r="KPH61" s="366"/>
      <c r="KPI61" s="366"/>
      <c r="KPJ61" s="366"/>
      <c r="KPK61" s="366"/>
      <c r="KPL61" s="366"/>
      <c r="KPM61" s="366"/>
      <c r="KPN61" s="366"/>
      <c r="KPO61" s="366"/>
      <c r="KPP61" s="366"/>
      <c r="KPQ61" s="366"/>
      <c r="KPR61" s="366"/>
      <c r="KPS61" s="366"/>
      <c r="KPT61" s="366"/>
      <c r="KPU61" s="366"/>
      <c r="KPV61" s="366"/>
      <c r="KPW61" s="366"/>
      <c r="KPX61" s="366"/>
      <c r="KPY61" s="366"/>
      <c r="KPZ61" s="366"/>
      <c r="KQA61" s="366"/>
      <c r="KQB61" s="366"/>
      <c r="KQC61" s="366"/>
      <c r="KQD61" s="366"/>
      <c r="KQE61" s="366"/>
      <c r="KQF61" s="366"/>
      <c r="KQG61" s="366"/>
      <c r="KQH61" s="366"/>
      <c r="KQI61" s="366"/>
      <c r="KQJ61" s="366"/>
      <c r="KQK61" s="366"/>
      <c r="KQL61" s="366"/>
      <c r="KQM61" s="366"/>
      <c r="KQN61" s="366"/>
      <c r="KQO61" s="366"/>
      <c r="KQP61" s="366"/>
      <c r="KQQ61" s="366"/>
      <c r="KQR61" s="366"/>
      <c r="KQS61" s="366"/>
      <c r="KQT61" s="366"/>
      <c r="KQU61" s="366"/>
      <c r="KQV61" s="366"/>
      <c r="KQW61" s="366"/>
      <c r="KQX61" s="366"/>
      <c r="KQY61" s="366"/>
      <c r="KQZ61" s="366"/>
      <c r="KRA61" s="366"/>
      <c r="KRB61" s="366"/>
      <c r="KRC61" s="366"/>
      <c r="KRD61" s="366"/>
      <c r="KRE61" s="366"/>
      <c r="KRF61" s="366"/>
      <c r="KRG61" s="366"/>
      <c r="KRH61" s="366"/>
      <c r="KRI61" s="366"/>
      <c r="KRJ61" s="366"/>
      <c r="KRK61" s="366"/>
      <c r="KRL61" s="366"/>
      <c r="KRM61" s="366"/>
      <c r="KRN61" s="366"/>
      <c r="KRO61" s="366"/>
      <c r="KRP61" s="366"/>
      <c r="KRQ61" s="366"/>
      <c r="KRR61" s="366"/>
      <c r="KRS61" s="366"/>
      <c r="KRT61" s="366"/>
      <c r="KRU61" s="366"/>
      <c r="KRV61" s="366"/>
      <c r="KRW61" s="366"/>
      <c r="KRX61" s="366"/>
      <c r="KRY61" s="366"/>
      <c r="KRZ61" s="366"/>
      <c r="KSA61" s="366"/>
      <c r="KSB61" s="366"/>
      <c r="KSC61" s="366"/>
      <c r="KSD61" s="366"/>
      <c r="KSE61" s="366"/>
      <c r="KSF61" s="366"/>
      <c r="KSG61" s="366"/>
      <c r="KSH61" s="366"/>
      <c r="KSI61" s="366"/>
      <c r="KSJ61" s="366"/>
      <c r="KSK61" s="366"/>
      <c r="KSL61" s="366"/>
      <c r="KSM61" s="366"/>
      <c r="KSN61" s="366"/>
      <c r="KSO61" s="366"/>
      <c r="KSP61" s="366"/>
      <c r="KSQ61" s="366"/>
      <c r="KSR61" s="366"/>
      <c r="KSS61" s="366"/>
      <c r="KST61" s="366"/>
      <c r="KSU61" s="366"/>
      <c r="KSV61" s="366"/>
      <c r="KSW61" s="366"/>
      <c r="KSX61" s="366"/>
      <c r="KSY61" s="366"/>
      <c r="KSZ61" s="366"/>
      <c r="KTA61" s="366"/>
      <c r="KTB61" s="366"/>
      <c r="KTC61" s="366"/>
      <c r="KTD61" s="366"/>
      <c r="KTE61" s="366"/>
      <c r="KTF61" s="366"/>
      <c r="KTG61" s="366"/>
      <c r="KTH61" s="366"/>
      <c r="KTI61" s="366"/>
      <c r="KTJ61" s="366"/>
      <c r="KTK61" s="366"/>
      <c r="KTL61" s="366"/>
      <c r="KTM61" s="366"/>
      <c r="KTN61" s="366"/>
      <c r="KTO61" s="366"/>
      <c r="KTP61" s="366"/>
      <c r="KTQ61" s="366"/>
      <c r="KTR61" s="366"/>
      <c r="KTS61" s="366"/>
      <c r="KTT61" s="366"/>
      <c r="KTU61" s="366"/>
      <c r="KTV61" s="366"/>
      <c r="KTW61" s="366"/>
      <c r="KTX61" s="366"/>
      <c r="KTY61" s="366"/>
      <c r="KTZ61" s="366"/>
      <c r="KUA61" s="366"/>
      <c r="KUB61" s="366"/>
      <c r="KUC61" s="366"/>
      <c r="KUD61" s="366"/>
      <c r="KUE61" s="366"/>
      <c r="KUF61" s="366"/>
      <c r="KUG61" s="366"/>
      <c r="KUH61" s="366"/>
      <c r="KUI61" s="366"/>
      <c r="KUJ61" s="366"/>
      <c r="KUK61" s="366"/>
      <c r="KUL61" s="366"/>
      <c r="KUM61" s="366"/>
      <c r="KUN61" s="366"/>
      <c r="KUO61" s="366"/>
      <c r="KUP61" s="366"/>
      <c r="KUQ61" s="366"/>
      <c r="KUR61" s="366"/>
      <c r="KUS61" s="366"/>
      <c r="KUT61" s="366"/>
      <c r="KUU61" s="366"/>
      <c r="KUV61" s="366"/>
      <c r="KUW61" s="366"/>
      <c r="KUX61" s="366"/>
      <c r="KUY61" s="366"/>
      <c r="KUZ61" s="366"/>
      <c r="KVA61" s="366"/>
      <c r="KVB61" s="366"/>
      <c r="KVC61" s="366"/>
      <c r="KVD61" s="366"/>
      <c r="KVE61" s="366"/>
      <c r="KVF61" s="366"/>
      <c r="KVG61" s="366"/>
      <c r="KVH61" s="366"/>
      <c r="KVI61" s="366"/>
      <c r="KVJ61" s="366"/>
      <c r="KVK61" s="366"/>
      <c r="KVL61" s="366"/>
      <c r="KVM61" s="366"/>
      <c r="KVN61" s="366"/>
      <c r="KVO61" s="366"/>
      <c r="KVP61" s="366"/>
      <c r="KVQ61" s="366"/>
      <c r="KVR61" s="366"/>
      <c r="KVS61" s="366"/>
      <c r="KVT61" s="366"/>
      <c r="KVU61" s="366"/>
      <c r="KVV61" s="366"/>
      <c r="KVW61" s="366"/>
      <c r="KVX61" s="366"/>
      <c r="KVY61" s="366"/>
      <c r="KVZ61" s="366"/>
      <c r="KWA61" s="366"/>
      <c r="KWB61" s="366"/>
      <c r="KWC61" s="366"/>
      <c r="KWD61" s="366"/>
      <c r="KWE61" s="366"/>
      <c r="KWF61" s="366"/>
      <c r="KWG61" s="366"/>
      <c r="KWH61" s="366"/>
      <c r="KWI61" s="366"/>
      <c r="KWJ61" s="366"/>
      <c r="KWK61" s="366"/>
      <c r="KWL61" s="366"/>
      <c r="KWM61" s="366"/>
      <c r="KWN61" s="366"/>
      <c r="KWO61" s="366"/>
      <c r="KWP61" s="366"/>
      <c r="KWQ61" s="366"/>
      <c r="KWR61" s="366"/>
      <c r="KWS61" s="366"/>
      <c r="KWT61" s="366"/>
      <c r="KWU61" s="366"/>
      <c r="KWV61" s="366"/>
      <c r="KWW61" s="366"/>
      <c r="KWX61" s="366"/>
      <c r="KWY61" s="366"/>
      <c r="KWZ61" s="366"/>
      <c r="KXA61" s="366"/>
      <c r="KXB61" s="366"/>
      <c r="KXC61" s="366"/>
      <c r="KXD61" s="366"/>
      <c r="KXE61" s="366"/>
      <c r="KXF61" s="366"/>
      <c r="KXG61" s="366"/>
      <c r="KXH61" s="366"/>
      <c r="KXI61" s="366"/>
      <c r="KXJ61" s="366"/>
      <c r="KXK61" s="366"/>
      <c r="KXL61" s="366"/>
      <c r="KXM61" s="366"/>
      <c r="KXN61" s="366"/>
      <c r="KXO61" s="366"/>
      <c r="KXP61" s="366"/>
      <c r="KXQ61" s="366"/>
      <c r="KXR61" s="366"/>
      <c r="KXS61" s="366"/>
      <c r="KXT61" s="366"/>
      <c r="KXU61" s="366"/>
      <c r="KXV61" s="366"/>
      <c r="KXW61" s="366"/>
      <c r="KXX61" s="366"/>
      <c r="KXY61" s="366"/>
      <c r="KXZ61" s="366"/>
      <c r="KYA61" s="366"/>
      <c r="KYB61" s="366"/>
      <c r="KYC61" s="366"/>
      <c r="KYD61" s="366"/>
      <c r="KYE61" s="366"/>
      <c r="KYF61" s="366"/>
      <c r="KYG61" s="366"/>
      <c r="KYH61" s="366"/>
      <c r="KYI61" s="366"/>
      <c r="KYJ61" s="366"/>
      <c r="KYK61" s="366"/>
      <c r="KYL61" s="366"/>
      <c r="KYM61" s="366"/>
      <c r="KYN61" s="366"/>
      <c r="KYO61" s="366"/>
      <c r="KYP61" s="366"/>
      <c r="KYQ61" s="366"/>
      <c r="KYR61" s="366"/>
      <c r="KYS61" s="366"/>
      <c r="KYT61" s="366"/>
      <c r="KYU61" s="366"/>
      <c r="KYV61" s="366"/>
      <c r="KYW61" s="366"/>
      <c r="KYX61" s="366"/>
      <c r="KYY61" s="366"/>
      <c r="KYZ61" s="366"/>
      <c r="KZA61" s="366"/>
      <c r="KZB61" s="366"/>
      <c r="KZC61" s="366"/>
      <c r="KZD61" s="366"/>
      <c r="KZE61" s="366"/>
      <c r="KZF61" s="366"/>
      <c r="KZG61" s="366"/>
      <c r="KZH61" s="366"/>
      <c r="KZI61" s="366"/>
      <c r="KZJ61" s="366"/>
      <c r="KZK61" s="366"/>
      <c r="KZL61" s="366"/>
      <c r="KZM61" s="366"/>
      <c r="KZN61" s="366"/>
      <c r="KZO61" s="366"/>
      <c r="KZP61" s="366"/>
      <c r="KZQ61" s="366"/>
      <c r="KZR61" s="366"/>
      <c r="KZS61" s="366"/>
      <c r="KZT61" s="366"/>
      <c r="KZU61" s="366"/>
      <c r="KZV61" s="366"/>
      <c r="KZW61" s="366"/>
      <c r="KZX61" s="366"/>
      <c r="KZY61" s="366"/>
      <c r="KZZ61" s="366"/>
      <c r="LAA61" s="366"/>
      <c r="LAB61" s="366"/>
      <c r="LAC61" s="366"/>
      <c r="LAD61" s="366"/>
      <c r="LAE61" s="366"/>
      <c r="LAF61" s="366"/>
      <c r="LAG61" s="366"/>
      <c r="LAH61" s="366"/>
      <c r="LAI61" s="366"/>
      <c r="LAJ61" s="366"/>
      <c r="LAK61" s="366"/>
      <c r="LAL61" s="366"/>
      <c r="LAM61" s="366"/>
      <c r="LAN61" s="366"/>
      <c r="LAO61" s="366"/>
      <c r="LAP61" s="366"/>
      <c r="LAQ61" s="366"/>
      <c r="LAR61" s="366"/>
      <c r="LAS61" s="366"/>
      <c r="LAT61" s="366"/>
      <c r="LAU61" s="366"/>
      <c r="LAV61" s="366"/>
      <c r="LAW61" s="366"/>
      <c r="LAX61" s="366"/>
      <c r="LAY61" s="366"/>
      <c r="LAZ61" s="366"/>
      <c r="LBA61" s="366"/>
      <c r="LBB61" s="366"/>
      <c r="LBC61" s="366"/>
      <c r="LBD61" s="366"/>
      <c r="LBE61" s="366"/>
      <c r="LBF61" s="366"/>
      <c r="LBG61" s="366"/>
      <c r="LBH61" s="366"/>
      <c r="LBI61" s="366"/>
      <c r="LBJ61" s="366"/>
      <c r="LBK61" s="366"/>
      <c r="LBL61" s="366"/>
      <c r="LBM61" s="366"/>
      <c r="LBN61" s="366"/>
      <c r="LBO61" s="366"/>
      <c r="LBP61" s="366"/>
      <c r="LBQ61" s="366"/>
      <c r="LBR61" s="366"/>
      <c r="LBS61" s="366"/>
      <c r="LBT61" s="366"/>
      <c r="LBU61" s="366"/>
      <c r="LBV61" s="366"/>
      <c r="LBW61" s="366"/>
      <c r="LBX61" s="366"/>
      <c r="LBY61" s="366"/>
      <c r="LBZ61" s="366"/>
      <c r="LCA61" s="366"/>
      <c r="LCB61" s="366"/>
      <c r="LCC61" s="366"/>
      <c r="LCD61" s="366"/>
      <c r="LCE61" s="366"/>
      <c r="LCF61" s="366"/>
      <c r="LCG61" s="366"/>
      <c r="LCH61" s="366"/>
      <c r="LCI61" s="366"/>
      <c r="LCJ61" s="366"/>
      <c r="LCK61" s="366"/>
      <c r="LCL61" s="366"/>
      <c r="LCM61" s="366"/>
      <c r="LCN61" s="366"/>
      <c r="LCO61" s="366"/>
      <c r="LCP61" s="366"/>
      <c r="LCQ61" s="366"/>
      <c r="LCR61" s="366"/>
      <c r="LCS61" s="366"/>
      <c r="LCT61" s="366"/>
      <c r="LCU61" s="366"/>
      <c r="LCV61" s="366"/>
      <c r="LCW61" s="366"/>
      <c r="LCX61" s="366"/>
      <c r="LCY61" s="366"/>
      <c r="LCZ61" s="366"/>
      <c r="LDA61" s="366"/>
      <c r="LDB61" s="366"/>
      <c r="LDC61" s="366"/>
      <c r="LDD61" s="366"/>
      <c r="LDE61" s="366"/>
      <c r="LDF61" s="366"/>
      <c r="LDG61" s="366"/>
      <c r="LDH61" s="366"/>
      <c r="LDI61" s="366"/>
      <c r="LDJ61" s="366"/>
      <c r="LDK61" s="366"/>
      <c r="LDL61" s="366"/>
      <c r="LDM61" s="366"/>
      <c r="LDN61" s="366"/>
      <c r="LDO61" s="366"/>
      <c r="LDP61" s="366"/>
      <c r="LDQ61" s="366"/>
      <c r="LDR61" s="366"/>
      <c r="LDS61" s="366"/>
      <c r="LDT61" s="366"/>
      <c r="LDU61" s="366"/>
      <c r="LDV61" s="366"/>
      <c r="LDW61" s="366"/>
      <c r="LDX61" s="366"/>
      <c r="LDY61" s="366"/>
      <c r="LDZ61" s="366"/>
      <c r="LEA61" s="366"/>
      <c r="LEB61" s="366"/>
      <c r="LEC61" s="366"/>
      <c r="LED61" s="366"/>
      <c r="LEE61" s="366"/>
      <c r="LEF61" s="366"/>
      <c r="LEG61" s="366"/>
      <c r="LEH61" s="366"/>
      <c r="LEI61" s="366"/>
      <c r="LEJ61" s="366"/>
      <c r="LEK61" s="366"/>
      <c r="LEL61" s="366"/>
      <c r="LEM61" s="366"/>
      <c r="LEN61" s="366"/>
      <c r="LEO61" s="366"/>
      <c r="LEP61" s="366"/>
      <c r="LEQ61" s="366"/>
      <c r="LER61" s="366"/>
      <c r="LES61" s="366"/>
      <c r="LET61" s="366"/>
      <c r="LEU61" s="366"/>
      <c r="LEV61" s="366"/>
      <c r="LEW61" s="366"/>
      <c r="LEX61" s="366"/>
      <c r="LEY61" s="366"/>
      <c r="LEZ61" s="366"/>
      <c r="LFA61" s="366"/>
      <c r="LFB61" s="366"/>
      <c r="LFC61" s="366"/>
      <c r="LFD61" s="366"/>
      <c r="LFE61" s="366"/>
      <c r="LFF61" s="366"/>
      <c r="LFG61" s="366"/>
      <c r="LFH61" s="366"/>
      <c r="LFI61" s="366"/>
      <c r="LFJ61" s="366"/>
      <c r="LFK61" s="366"/>
      <c r="LFL61" s="366"/>
      <c r="LFM61" s="366"/>
      <c r="LFN61" s="366"/>
      <c r="LFO61" s="366"/>
      <c r="LFP61" s="366"/>
      <c r="LFQ61" s="366"/>
      <c r="LFR61" s="366"/>
      <c r="LFS61" s="366"/>
      <c r="LFT61" s="366"/>
      <c r="LFU61" s="366"/>
      <c r="LFV61" s="366"/>
      <c r="LFW61" s="366"/>
      <c r="LFX61" s="366"/>
      <c r="LFY61" s="366"/>
      <c r="LFZ61" s="366"/>
      <c r="LGA61" s="366"/>
      <c r="LGB61" s="366"/>
      <c r="LGC61" s="366"/>
      <c r="LGD61" s="366"/>
      <c r="LGE61" s="366"/>
      <c r="LGF61" s="366"/>
      <c r="LGG61" s="366"/>
      <c r="LGH61" s="366"/>
      <c r="LGI61" s="366"/>
      <c r="LGJ61" s="366"/>
      <c r="LGK61" s="366"/>
      <c r="LGL61" s="366"/>
      <c r="LGM61" s="366"/>
      <c r="LGN61" s="366"/>
      <c r="LGO61" s="366"/>
      <c r="LGP61" s="366"/>
      <c r="LGQ61" s="366"/>
      <c r="LGR61" s="366"/>
      <c r="LGS61" s="366"/>
      <c r="LGT61" s="366"/>
      <c r="LGU61" s="366"/>
      <c r="LGV61" s="366"/>
      <c r="LGW61" s="366"/>
      <c r="LGX61" s="366"/>
      <c r="LGY61" s="366"/>
      <c r="LGZ61" s="366"/>
      <c r="LHA61" s="366"/>
      <c r="LHB61" s="366"/>
      <c r="LHC61" s="366"/>
      <c r="LHD61" s="366"/>
      <c r="LHE61" s="366"/>
      <c r="LHF61" s="366"/>
      <c r="LHG61" s="366"/>
      <c r="LHH61" s="366"/>
      <c r="LHI61" s="366"/>
      <c r="LHJ61" s="366"/>
      <c r="LHK61" s="366"/>
      <c r="LHL61" s="366"/>
      <c r="LHM61" s="366"/>
      <c r="LHN61" s="366"/>
      <c r="LHO61" s="366"/>
      <c r="LHP61" s="366"/>
      <c r="LHQ61" s="366"/>
      <c r="LHR61" s="366"/>
      <c r="LHS61" s="366"/>
      <c r="LHT61" s="366"/>
      <c r="LHU61" s="366"/>
      <c r="LHV61" s="366"/>
      <c r="LHW61" s="366"/>
      <c r="LHX61" s="366"/>
      <c r="LHY61" s="366"/>
      <c r="LHZ61" s="366"/>
      <c r="LIA61" s="366"/>
      <c r="LIB61" s="366"/>
      <c r="LIC61" s="366"/>
      <c r="LID61" s="366"/>
      <c r="LIE61" s="366"/>
      <c r="LIF61" s="366"/>
      <c r="LIG61" s="366"/>
      <c r="LIH61" s="366"/>
      <c r="LII61" s="366"/>
      <c r="LIJ61" s="366"/>
      <c r="LIK61" s="366"/>
      <c r="LIL61" s="366"/>
      <c r="LIM61" s="366"/>
      <c r="LIN61" s="366"/>
      <c r="LIO61" s="366"/>
      <c r="LIP61" s="366"/>
      <c r="LIQ61" s="366"/>
      <c r="LIR61" s="366"/>
      <c r="LIS61" s="366"/>
      <c r="LIT61" s="366"/>
      <c r="LIU61" s="366"/>
      <c r="LIV61" s="366"/>
      <c r="LIW61" s="366"/>
      <c r="LIX61" s="366"/>
      <c r="LIY61" s="366"/>
      <c r="LIZ61" s="366"/>
      <c r="LJA61" s="366"/>
      <c r="LJB61" s="366"/>
      <c r="LJC61" s="366"/>
      <c r="LJD61" s="366"/>
      <c r="LJE61" s="366"/>
      <c r="LJF61" s="366"/>
      <c r="LJG61" s="366"/>
      <c r="LJH61" s="366"/>
      <c r="LJI61" s="366"/>
      <c r="LJJ61" s="366"/>
      <c r="LJK61" s="366"/>
      <c r="LJL61" s="366"/>
      <c r="LJM61" s="366"/>
      <c r="LJN61" s="366"/>
      <c r="LJO61" s="366"/>
      <c r="LJP61" s="366"/>
      <c r="LJQ61" s="366"/>
      <c r="LJR61" s="366"/>
      <c r="LJS61" s="366"/>
      <c r="LJT61" s="366"/>
      <c r="LJU61" s="366"/>
      <c r="LJV61" s="366"/>
      <c r="LJW61" s="366"/>
      <c r="LJX61" s="366"/>
      <c r="LJY61" s="366"/>
      <c r="LJZ61" s="366"/>
      <c r="LKA61" s="366"/>
      <c r="LKB61" s="366"/>
      <c r="LKC61" s="366"/>
      <c r="LKD61" s="366"/>
      <c r="LKE61" s="366"/>
      <c r="LKF61" s="366"/>
      <c r="LKG61" s="366"/>
      <c r="LKH61" s="366"/>
      <c r="LKI61" s="366"/>
      <c r="LKJ61" s="366"/>
      <c r="LKK61" s="366"/>
      <c r="LKL61" s="366"/>
      <c r="LKM61" s="366"/>
      <c r="LKN61" s="366"/>
      <c r="LKO61" s="366"/>
      <c r="LKP61" s="366"/>
      <c r="LKQ61" s="366"/>
      <c r="LKR61" s="366"/>
      <c r="LKS61" s="366"/>
      <c r="LKT61" s="366"/>
      <c r="LKU61" s="366"/>
      <c r="LKV61" s="366"/>
      <c r="LKW61" s="366"/>
      <c r="LKX61" s="366"/>
      <c r="LKY61" s="366"/>
      <c r="LKZ61" s="366"/>
      <c r="LLA61" s="366"/>
      <c r="LLB61" s="366"/>
      <c r="LLC61" s="366"/>
      <c r="LLD61" s="366"/>
      <c r="LLE61" s="366"/>
      <c r="LLF61" s="366"/>
      <c r="LLG61" s="366"/>
      <c r="LLH61" s="366"/>
      <c r="LLI61" s="366"/>
      <c r="LLJ61" s="366"/>
      <c r="LLK61" s="366"/>
      <c r="LLL61" s="366"/>
      <c r="LLM61" s="366"/>
      <c r="LLN61" s="366"/>
      <c r="LLO61" s="366"/>
      <c r="LLP61" s="366"/>
      <c r="LLQ61" s="366"/>
      <c r="LLR61" s="366"/>
      <c r="LLS61" s="366"/>
      <c r="LLT61" s="366"/>
      <c r="LLU61" s="366"/>
      <c r="LLV61" s="366"/>
      <c r="LLW61" s="366"/>
      <c r="LLX61" s="366"/>
      <c r="LLY61" s="366"/>
      <c r="LLZ61" s="366"/>
      <c r="LMA61" s="366"/>
      <c r="LMB61" s="366"/>
      <c r="LMC61" s="366"/>
      <c r="LMD61" s="366"/>
      <c r="LME61" s="366"/>
      <c r="LMF61" s="366"/>
      <c r="LMG61" s="366"/>
      <c r="LMH61" s="366"/>
      <c r="LMI61" s="366"/>
      <c r="LMJ61" s="366"/>
      <c r="LMK61" s="366"/>
      <c r="LML61" s="366"/>
      <c r="LMM61" s="366"/>
      <c r="LMN61" s="366"/>
      <c r="LMO61" s="366"/>
      <c r="LMP61" s="366"/>
      <c r="LMQ61" s="366"/>
      <c r="LMR61" s="366"/>
      <c r="LMS61" s="366"/>
      <c r="LMT61" s="366"/>
      <c r="LMU61" s="366"/>
      <c r="LMV61" s="366"/>
      <c r="LMW61" s="366"/>
      <c r="LMX61" s="366"/>
      <c r="LMY61" s="366"/>
      <c r="LMZ61" s="366"/>
      <c r="LNA61" s="366"/>
      <c r="LNB61" s="366"/>
      <c r="LNC61" s="366"/>
      <c r="LND61" s="366"/>
      <c r="LNE61" s="366"/>
      <c r="LNF61" s="366"/>
      <c r="LNG61" s="366"/>
      <c r="LNH61" s="366"/>
      <c r="LNI61" s="366"/>
      <c r="LNJ61" s="366"/>
      <c r="LNK61" s="366"/>
      <c r="LNL61" s="366"/>
      <c r="LNM61" s="366"/>
      <c r="LNN61" s="366"/>
      <c r="LNO61" s="366"/>
      <c r="LNP61" s="366"/>
      <c r="LNQ61" s="366"/>
      <c r="LNR61" s="366"/>
      <c r="LNS61" s="366"/>
      <c r="LNT61" s="366"/>
      <c r="LNU61" s="366"/>
      <c r="LNV61" s="366"/>
      <c r="LNW61" s="366"/>
      <c r="LNX61" s="366"/>
      <c r="LNY61" s="366"/>
      <c r="LNZ61" s="366"/>
      <c r="LOA61" s="366"/>
      <c r="LOB61" s="366"/>
      <c r="LOC61" s="366"/>
      <c r="LOD61" s="366"/>
      <c r="LOE61" s="366"/>
      <c r="LOF61" s="366"/>
      <c r="LOG61" s="366"/>
      <c r="LOH61" s="366"/>
      <c r="LOI61" s="366"/>
      <c r="LOJ61" s="366"/>
      <c r="LOK61" s="366"/>
      <c r="LOL61" s="366"/>
      <c r="LOM61" s="366"/>
      <c r="LON61" s="366"/>
      <c r="LOO61" s="366"/>
      <c r="LOP61" s="366"/>
      <c r="LOQ61" s="366"/>
      <c r="LOR61" s="366"/>
      <c r="LOS61" s="366"/>
      <c r="LOT61" s="366"/>
      <c r="LOU61" s="366"/>
      <c r="LOV61" s="366"/>
      <c r="LOW61" s="366"/>
      <c r="LOX61" s="366"/>
      <c r="LOY61" s="366"/>
      <c r="LOZ61" s="366"/>
      <c r="LPA61" s="366"/>
      <c r="LPB61" s="366"/>
      <c r="LPC61" s="366"/>
      <c r="LPD61" s="366"/>
      <c r="LPE61" s="366"/>
      <c r="LPF61" s="366"/>
      <c r="LPG61" s="366"/>
      <c r="LPH61" s="366"/>
      <c r="LPI61" s="366"/>
      <c r="LPJ61" s="366"/>
      <c r="LPK61" s="366"/>
      <c r="LPL61" s="366"/>
      <c r="LPM61" s="366"/>
      <c r="LPN61" s="366"/>
      <c r="LPO61" s="366"/>
      <c r="LPP61" s="366"/>
      <c r="LPQ61" s="366"/>
      <c r="LPR61" s="366"/>
      <c r="LPS61" s="366"/>
      <c r="LPT61" s="366"/>
      <c r="LPU61" s="366"/>
      <c r="LPV61" s="366"/>
      <c r="LPW61" s="366"/>
      <c r="LPX61" s="366"/>
      <c r="LPY61" s="366"/>
      <c r="LPZ61" s="366"/>
      <c r="LQA61" s="366"/>
      <c r="LQB61" s="366"/>
      <c r="LQC61" s="366"/>
      <c r="LQD61" s="366"/>
      <c r="LQE61" s="366"/>
      <c r="LQF61" s="366"/>
      <c r="LQG61" s="366"/>
      <c r="LQH61" s="366"/>
      <c r="LQI61" s="366"/>
      <c r="LQJ61" s="366"/>
      <c r="LQK61" s="366"/>
      <c r="LQL61" s="366"/>
      <c r="LQM61" s="366"/>
      <c r="LQN61" s="366"/>
      <c r="LQO61" s="366"/>
      <c r="LQP61" s="366"/>
      <c r="LQQ61" s="366"/>
      <c r="LQR61" s="366"/>
      <c r="LQS61" s="366"/>
      <c r="LQT61" s="366"/>
      <c r="LQU61" s="366"/>
      <c r="LQV61" s="366"/>
      <c r="LQW61" s="366"/>
      <c r="LQX61" s="366"/>
      <c r="LQY61" s="366"/>
      <c r="LQZ61" s="366"/>
      <c r="LRA61" s="366"/>
      <c r="LRB61" s="366"/>
      <c r="LRC61" s="366"/>
      <c r="LRD61" s="366"/>
      <c r="LRE61" s="366"/>
      <c r="LRF61" s="366"/>
      <c r="LRG61" s="366"/>
      <c r="LRH61" s="366"/>
      <c r="LRI61" s="366"/>
      <c r="LRJ61" s="366"/>
      <c r="LRK61" s="366"/>
      <c r="LRL61" s="366"/>
      <c r="LRM61" s="366"/>
      <c r="LRN61" s="366"/>
      <c r="LRO61" s="366"/>
      <c r="LRP61" s="366"/>
      <c r="LRQ61" s="366"/>
      <c r="LRR61" s="366"/>
      <c r="LRS61" s="366"/>
      <c r="LRT61" s="366"/>
      <c r="LRU61" s="366"/>
      <c r="LRV61" s="366"/>
      <c r="LRW61" s="366"/>
      <c r="LRX61" s="366"/>
      <c r="LRY61" s="366"/>
      <c r="LRZ61" s="366"/>
      <c r="LSA61" s="366"/>
      <c r="LSB61" s="366"/>
      <c r="LSC61" s="366"/>
      <c r="LSD61" s="366"/>
      <c r="LSE61" s="366"/>
      <c r="LSF61" s="366"/>
      <c r="LSG61" s="366"/>
      <c r="LSH61" s="366"/>
      <c r="LSI61" s="366"/>
      <c r="LSJ61" s="366"/>
      <c r="LSK61" s="366"/>
      <c r="LSL61" s="366"/>
      <c r="LSM61" s="366"/>
      <c r="LSN61" s="366"/>
      <c r="LSO61" s="366"/>
      <c r="LSP61" s="366"/>
      <c r="LSQ61" s="366"/>
      <c r="LSR61" s="366"/>
      <c r="LSS61" s="366"/>
      <c r="LST61" s="366"/>
      <c r="LSU61" s="366"/>
      <c r="LSV61" s="366"/>
      <c r="LSW61" s="366"/>
      <c r="LSX61" s="366"/>
      <c r="LSY61" s="366"/>
      <c r="LSZ61" s="366"/>
      <c r="LTA61" s="366"/>
      <c r="LTB61" s="366"/>
      <c r="LTC61" s="366"/>
      <c r="LTD61" s="366"/>
      <c r="LTE61" s="366"/>
      <c r="LTF61" s="366"/>
      <c r="LTG61" s="366"/>
      <c r="LTH61" s="366"/>
      <c r="LTI61" s="366"/>
      <c r="LTJ61" s="366"/>
      <c r="LTK61" s="366"/>
      <c r="LTL61" s="366"/>
      <c r="LTM61" s="366"/>
      <c r="LTN61" s="366"/>
      <c r="LTO61" s="366"/>
      <c r="LTP61" s="366"/>
      <c r="LTQ61" s="366"/>
      <c r="LTR61" s="366"/>
      <c r="LTS61" s="366"/>
      <c r="LTT61" s="366"/>
      <c r="LTU61" s="366"/>
      <c r="LTV61" s="366"/>
      <c r="LTW61" s="366"/>
      <c r="LTX61" s="366"/>
      <c r="LTY61" s="366"/>
      <c r="LTZ61" s="366"/>
      <c r="LUA61" s="366"/>
      <c r="LUB61" s="366"/>
      <c r="LUC61" s="366"/>
      <c r="LUD61" s="366"/>
      <c r="LUE61" s="366"/>
      <c r="LUF61" s="366"/>
      <c r="LUG61" s="366"/>
      <c r="LUH61" s="366"/>
      <c r="LUI61" s="366"/>
      <c r="LUJ61" s="366"/>
      <c r="LUK61" s="366"/>
      <c r="LUL61" s="366"/>
      <c r="LUM61" s="366"/>
      <c r="LUN61" s="366"/>
      <c r="LUO61" s="366"/>
      <c r="LUP61" s="366"/>
      <c r="LUQ61" s="366"/>
      <c r="LUR61" s="366"/>
      <c r="LUS61" s="366"/>
      <c r="LUT61" s="366"/>
      <c r="LUU61" s="366"/>
      <c r="LUV61" s="366"/>
      <c r="LUW61" s="366"/>
      <c r="LUX61" s="366"/>
      <c r="LUY61" s="366"/>
      <c r="LUZ61" s="366"/>
      <c r="LVA61" s="366"/>
      <c r="LVB61" s="366"/>
      <c r="LVC61" s="366"/>
      <c r="LVD61" s="366"/>
      <c r="LVE61" s="366"/>
      <c r="LVF61" s="366"/>
      <c r="LVG61" s="366"/>
      <c r="LVH61" s="366"/>
      <c r="LVI61" s="366"/>
      <c r="LVJ61" s="366"/>
      <c r="LVK61" s="366"/>
      <c r="LVL61" s="366"/>
      <c r="LVM61" s="366"/>
      <c r="LVN61" s="366"/>
      <c r="LVO61" s="366"/>
      <c r="LVP61" s="366"/>
      <c r="LVQ61" s="366"/>
      <c r="LVR61" s="366"/>
      <c r="LVS61" s="366"/>
      <c r="LVT61" s="366"/>
      <c r="LVU61" s="366"/>
      <c r="LVV61" s="366"/>
      <c r="LVW61" s="366"/>
      <c r="LVX61" s="366"/>
      <c r="LVY61" s="366"/>
      <c r="LVZ61" s="366"/>
      <c r="LWA61" s="366"/>
      <c r="LWB61" s="366"/>
      <c r="LWC61" s="366"/>
      <c r="LWD61" s="366"/>
      <c r="LWE61" s="366"/>
      <c r="LWF61" s="366"/>
      <c r="LWG61" s="366"/>
      <c r="LWH61" s="366"/>
      <c r="LWI61" s="366"/>
      <c r="LWJ61" s="366"/>
      <c r="LWK61" s="366"/>
      <c r="LWL61" s="366"/>
      <c r="LWM61" s="366"/>
      <c r="LWN61" s="366"/>
      <c r="LWO61" s="366"/>
      <c r="LWP61" s="366"/>
      <c r="LWQ61" s="366"/>
      <c r="LWR61" s="366"/>
      <c r="LWS61" s="366"/>
      <c r="LWT61" s="366"/>
      <c r="LWU61" s="366"/>
      <c r="LWV61" s="366"/>
      <c r="LWW61" s="366"/>
      <c r="LWX61" s="366"/>
      <c r="LWY61" s="366"/>
      <c r="LWZ61" s="366"/>
      <c r="LXA61" s="366"/>
      <c r="LXB61" s="366"/>
      <c r="LXC61" s="366"/>
      <c r="LXD61" s="366"/>
      <c r="LXE61" s="366"/>
      <c r="LXF61" s="366"/>
      <c r="LXG61" s="366"/>
      <c r="LXH61" s="366"/>
      <c r="LXI61" s="366"/>
      <c r="LXJ61" s="366"/>
      <c r="LXK61" s="366"/>
      <c r="LXL61" s="366"/>
      <c r="LXM61" s="366"/>
      <c r="LXN61" s="366"/>
      <c r="LXO61" s="366"/>
      <c r="LXP61" s="366"/>
      <c r="LXQ61" s="366"/>
      <c r="LXR61" s="366"/>
      <c r="LXS61" s="366"/>
      <c r="LXT61" s="366"/>
      <c r="LXU61" s="366"/>
      <c r="LXV61" s="366"/>
      <c r="LXW61" s="366"/>
      <c r="LXX61" s="366"/>
      <c r="LXY61" s="366"/>
      <c r="LXZ61" s="366"/>
      <c r="LYA61" s="366"/>
      <c r="LYB61" s="366"/>
      <c r="LYC61" s="366"/>
      <c r="LYD61" s="366"/>
      <c r="LYE61" s="366"/>
      <c r="LYF61" s="366"/>
      <c r="LYG61" s="366"/>
      <c r="LYH61" s="366"/>
      <c r="LYI61" s="366"/>
      <c r="LYJ61" s="366"/>
      <c r="LYK61" s="366"/>
      <c r="LYL61" s="366"/>
      <c r="LYM61" s="366"/>
      <c r="LYN61" s="366"/>
      <c r="LYO61" s="366"/>
      <c r="LYP61" s="366"/>
      <c r="LYQ61" s="366"/>
      <c r="LYR61" s="366"/>
      <c r="LYS61" s="366"/>
      <c r="LYT61" s="366"/>
      <c r="LYU61" s="366"/>
      <c r="LYV61" s="366"/>
      <c r="LYW61" s="366"/>
      <c r="LYX61" s="366"/>
      <c r="LYY61" s="366"/>
      <c r="LYZ61" s="366"/>
      <c r="LZA61" s="366"/>
      <c r="LZB61" s="366"/>
      <c r="LZC61" s="366"/>
      <c r="LZD61" s="366"/>
      <c r="LZE61" s="366"/>
      <c r="LZF61" s="366"/>
      <c r="LZG61" s="366"/>
      <c r="LZH61" s="366"/>
      <c r="LZI61" s="366"/>
      <c r="LZJ61" s="366"/>
      <c r="LZK61" s="366"/>
      <c r="LZL61" s="366"/>
      <c r="LZM61" s="366"/>
      <c r="LZN61" s="366"/>
      <c r="LZO61" s="366"/>
      <c r="LZP61" s="366"/>
      <c r="LZQ61" s="366"/>
      <c r="LZR61" s="366"/>
      <c r="LZS61" s="366"/>
      <c r="LZT61" s="366"/>
      <c r="LZU61" s="366"/>
      <c r="LZV61" s="366"/>
      <c r="LZW61" s="366"/>
      <c r="LZX61" s="366"/>
      <c r="LZY61" s="366"/>
      <c r="LZZ61" s="366"/>
      <c r="MAA61" s="366"/>
      <c r="MAB61" s="366"/>
      <c r="MAC61" s="366"/>
      <c r="MAD61" s="366"/>
      <c r="MAE61" s="366"/>
      <c r="MAF61" s="366"/>
      <c r="MAG61" s="366"/>
      <c r="MAH61" s="366"/>
      <c r="MAI61" s="366"/>
      <c r="MAJ61" s="366"/>
      <c r="MAK61" s="366"/>
      <c r="MAL61" s="366"/>
      <c r="MAM61" s="366"/>
      <c r="MAN61" s="366"/>
      <c r="MAO61" s="366"/>
      <c r="MAP61" s="366"/>
      <c r="MAQ61" s="366"/>
      <c r="MAR61" s="366"/>
      <c r="MAS61" s="366"/>
      <c r="MAT61" s="366"/>
      <c r="MAU61" s="366"/>
      <c r="MAV61" s="366"/>
      <c r="MAW61" s="366"/>
      <c r="MAX61" s="366"/>
      <c r="MAY61" s="366"/>
      <c r="MAZ61" s="366"/>
      <c r="MBA61" s="366"/>
      <c r="MBB61" s="366"/>
      <c r="MBC61" s="366"/>
      <c r="MBD61" s="366"/>
      <c r="MBE61" s="366"/>
      <c r="MBF61" s="366"/>
      <c r="MBG61" s="366"/>
      <c r="MBH61" s="366"/>
      <c r="MBI61" s="366"/>
      <c r="MBJ61" s="366"/>
      <c r="MBK61" s="366"/>
      <c r="MBL61" s="366"/>
      <c r="MBM61" s="366"/>
      <c r="MBN61" s="366"/>
      <c r="MBO61" s="366"/>
      <c r="MBP61" s="366"/>
      <c r="MBQ61" s="366"/>
      <c r="MBR61" s="366"/>
      <c r="MBS61" s="366"/>
      <c r="MBT61" s="366"/>
      <c r="MBU61" s="366"/>
      <c r="MBV61" s="366"/>
      <c r="MBW61" s="366"/>
      <c r="MBX61" s="366"/>
      <c r="MBY61" s="366"/>
      <c r="MBZ61" s="366"/>
      <c r="MCA61" s="366"/>
      <c r="MCB61" s="366"/>
      <c r="MCC61" s="366"/>
      <c r="MCD61" s="366"/>
      <c r="MCE61" s="366"/>
      <c r="MCF61" s="366"/>
      <c r="MCG61" s="366"/>
      <c r="MCH61" s="366"/>
      <c r="MCI61" s="366"/>
      <c r="MCJ61" s="366"/>
      <c r="MCK61" s="366"/>
      <c r="MCL61" s="366"/>
      <c r="MCM61" s="366"/>
      <c r="MCN61" s="366"/>
      <c r="MCO61" s="366"/>
      <c r="MCP61" s="366"/>
      <c r="MCQ61" s="366"/>
      <c r="MCR61" s="366"/>
      <c r="MCS61" s="366"/>
      <c r="MCT61" s="366"/>
      <c r="MCU61" s="366"/>
      <c r="MCV61" s="366"/>
      <c r="MCW61" s="366"/>
      <c r="MCX61" s="366"/>
      <c r="MCY61" s="366"/>
      <c r="MCZ61" s="366"/>
      <c r="MDA61" s="366"/>
      <c r="MDB61" s="366"/>
      <c r="MDC61" s="366"/>
      <c r="MDD61" s="366"/>
      <c r="MDE61" s="366"/>
      <c r="MDF61" s="366"/>
      <c r="MDG61" s="366"/>
      <c r="MDH61" s="366"/>
      <c r="MDI61" s="366"/>
      <c r="MDJ61" s="366"/>
      <c r="MDK61" s="366"/>
      <c r="MDL61" s="366"/>
      <c r="MDM61" s="366"/>
      <c r="MDN61" s="366"/>
      <c r="MDO61" s="366"/>
      <c r="MDP61" s="366"/>
      <c r="MDQ61" s="366"/>
      <c r="MDR61" s="366"/>
      <c r="MDS61" s="366"/>
      <c r="MDT61" s="366"/>
      <c r="MDU61" s="366"/>
      <c r="MDV61" s="366"/>
      <c r="MDW61" s="366"/>
      <c r="MDX61" s="366"/>
      <c r="MDY61" s="366"/>
      <c r="MDZ61" s="366"/>
      <c r="MEA61" s="366"/>
      <c r="MEB61" s="366"/>
      <c r="MEC61" s="366"/>
      <c r="MED61" s="366"/>
      <c r="MEE61" s="366"/>
      <c r="MEF61" s="366"/>
      <c r="MEG61" s="366"/>
      <c r="MEH61" s="366"/>
      <c r="MEI61" s="366"/>
      <c r="MEJ61" s="366"/>
      <c r="MEK61" s="366"/>
      <c r="MEL61" s="366"/>
      <c r="MEM61" s="366"/>
      <c r="MEN61" s="366"/>
      <c r="MEO61" s="366"/>
      <c r="MEP61" s="366"/>
      <c r="MEQ61" s="366"/>
      <c r="MER61" s="366"/>
      <c r="MES61" s="366"/>
      <c r="MET61" s="366"/>
      <c r="MEU61" s="366"/>
      <c r="MEV61" s="366"/>
      <c r="MEW61" s="366"/>
      <c r="MEX61" s="366"/>
      <c r="MEY61" s="366"/>
      <c r="MEZ61" s="366"/>
      <c r="MFA61" s="366"/>
      <c r="MFB61" s="366"/>
      <c r="MFC61" s="366"/>
      <c r="MFD61" s="366"/>
      <c r="MFE61" s="366"/>
      <c r="MFF61" s="366"/>
      <c r="MFG61" s="366"/>
      <c r="MFH61" s="366"/>
      <c r="MFI61" s="366"/>
      <c r="MFJ61" s="366"/>
      <c r="MFK61" s="366"/>
      <c r="MFL61" s="366"/>
      <c r="MFM61" s="366"/>
      <c r="MFN61" s="366"/>
      <c r="MFO61" s="366"/>
      <c r="MFP61" s="366"/>
      <c r="MFQ61" s="366"/>
      <c r="MFR61" s="366"/>
      <c r="MFS61" s="366"/>
      <c r="MFT61" s="366"/>
      <c r="MFU61" s="366"/>
      <c r="MFV61" s="366"/>
      <c r="MFW61" s="366"/>
      <c r="MFX61" s="366"/>
      <c r="MFY61" s="366"/>
      <c r="MFZ61" s="366"/>
      <c r="MGA61" s="366"/>
      <c r="MGB61" s="366"/>
      <c r="MGC61" s="366"/>
      <c r="MGD61" s="366"/>
      <c r="MGE61" s="366"/>
      <c r="MGF61" s="366"/>
      <c r="MGG61" s="366"/>
      <c r="MGH61" s="366"/>
      <c r="MGI61" s="366"/>
      <c r="MGJ61" s="366"/>
      <c r="MGK61" s="366"/>
      <c r="MGL61" s="366"/>
      <c r="MGM61" s="366"/>
      <c r="MGN61" s="366"/>
      <c r="MGO61" s="366"/>
      <c r="MGP61" s="366"/>
      <c r="MGQ61" s="366"/>
      <c r="MGR61" s="366"/>
      <c r="MGS61" s="366"/>
      <c r="MGT61" s="366"/>
      <c r="MGU61" s="366"/>
      <c r="MGV61" s="366"/>
      <c r="MGW61" s="366"/>
      <c r="MGX61" s="366"/>
      <c r="MGY61" s="366"/>
      <c r="MGZ61" s="366"/>
      <c r="MHA61" s="366"/>
      <c r="MHB61" s="366"/>
      <c r="MHC61" s="366"/>
      <c r="MHD61" s="366"/>
      <c r="MHE61" s="366"/>
      <c r="MHF61" s="366"/>
      <c r="MHG61" s="366"/>
      <c r="MHH61" s="366"/>
      <c r="MHI61" s="366"/>
      <c r="MHJ61" s="366"/>
      <c r="MHK61" s="366"/>
      <c r="MHL61" s="366"/>
      <c r="MHM61" s="366"/>
      <c r="MHN61" s="366"/>
      <c r="MHO61" s="366"/>
      <c r="MHP61" s="366"/>
      <c r="MHQ61" s="366"/>
      <c r="MHR61" s="366"/>
      <c r="MHS61" s="366"/>
      <c r="MHT61" s="366"/>
      <c r="MHU61" s="366"/>
      <c r="MHV61" s="366"/>
      <c r="MHW61" s="366"/>
      <c r="MHX61" s="366"/>
      <c r="MHY61" s="366"/>
      <c r="MHZ61" s="366"/>
      <c r="MIA61" s="366"/>
      <c r="MIB61" s="366"/>
      <c r="MIC61" s="366"/>
      <c r="MID61" s="366"/>
      <c r="MIE61" s="366"/>
      <c r="MIF61" s="366"/>
      <c r="MIG61" s="366"/>
      <c r="MIH61" s="366"/>
      <c r="MII61" s="366"/>
      <c r="MIJ61" s="366"/>
      <c r="MIK61" s="366"/>
      <c r="MIL61" s="366"/>
      <c r="MIM61" s="366"/>
      <c r="MIN61" s="366"/>
      <c r="MIO61" s="366"/>
      <c r="MIP61" s="366"/>
      <c r="MIQ61" s="366"/>
      <c r="MIR61" s="366"/>
      <c r="MIS61" s="366"/>
      <c r="MIT61" s="366"/>
      <c r="MIU61" s="366"/>
      <c r="MIV61" s="366"/>
      <c r="MIW61" s="366"/>
      <c r="MIX61" s="366"/>
      <c r="MIY61" s="366"/>
      <c r="MIZ61" s="366"/>
      <c r="MJA61" s="366"/>
      <c r="MJB61" s="366"/>
      <c r="MJC61" s="366"/>
      <c r="MJD61" s="366"/>
      <c r="MJE61" s="366"/>
      <c r="MJF61" s="366"/>
      <c r="MJG61" s="366"/>
      <c r="MJH61" s="366"/>
      <c r="MJI61" s="366"/>
      <c r="MJJ61" s="366"/>
      <c r="MJK61" s="366"/>
      <c r="MJL61" s="366"/>
      <c r="MJM61" s="366"/>
      <c r="MJN61" s="366"/>
      <c r="MJO61" s="366"/>
      <c r="MJP61" s="366"/>
      <c r="MJQ61" s="366"/>
      <c r="MJR61" s="366"/>
      <c r="MJS61" s="366"/>
      <c r="MJT61" s="366"/>
      <c r="MJU61" s="366"/>
      <c r="MJV61" s="366"/>
      <c r="MJW61" s="366"/>
      <c r="MJX61" s="366"/>
      <c r="MJY61" s="366"/>
      <c r="MJZ61" s="366"/>
      <c r="MKA61" s="366"/>
      <c r="MKB61" s="366"/>
      <c r="MKC61" s="366"/>
      <c r="MKD61" s="366"/>
      <c r="MKE61" s="366"/>
      <c r="MKF61" s="366"/>
      <c r="MKG61" s="366"/>
      <c r="MKH61" s="366"/>
      <c r="MKI61" s="366"/>
      <c r="MKJ61" s="366"/>
      <c r="MKK61" s="366"/>
      <c r="MKL61" s="366"/>
      <c r="MKM61" s="366"/>
      <c r="MKN61" s="366"/>
      <c r="MKO61" s="366"/>
      <c r="MKP61" s="366"/>
      <c r="MKQ61" s="366"/>
      <c r="MKR61" s="366"/>
      <c r="MKS61" s="366"/>
      <c r="MKT61" s="366"/>
      <c r="MKU61" s="366"/>
      <c r="MKV61" s="366"/>
      <c r="MKW61" s="366"/>
      <c r="MKX61" s="366"/>
      <c r="MKY61" s="366"/>
      <c r="MKZ61" s="366"/>
      <c r="MLA61" s="366"/>
      <c r="MLB61" s="366"/>
      <c r="MLC61" s="366"/>
      <c r="MLD61" s="366"/>
      <c r="MLE61" s="366"/>
      <c r="MLF61" s="366"/>
      <c r="MLG61" s="366"/>
      <c r="MLH61" s="366"/>
      <c r="MLI61" s="366"/>
      <c r="MLJ61" s="366"/>
      <c r="MLK61" s="366"/>
      <c r="MLL61" s="366"/>
      <c r="MLM61" s="366"/>
      <c r="MLN61" s="366"/>
      <c r="MLO61" s="366"/>
      <c r="MLP61" s="366"/>
      <c r="MLQ61" s="366"/>
      <c r="MLR61" s="366"/>
      <c r="MLS61" s="366"/>
      <c r="MLT61" s="366"/>
      <c r="MLU61" s="366"/>
      <c r="MLV61" s="366"/>
      <c r="MLW61" s="366"/>
      <c r="MLX61" s="366"/>
      <c r="MLY61" s="366"/>
      <c r="MLZ61" s="366"/>
      <c r="MMA61" s="366"/>
      <c r="MMB61" s="366"/>
      <c r="MMC61" s="366"/>
      <c r="MMD61" s="366"/>
      <c r="MME61" s="366"/>
      <c r="MMF61" s="366"/>
      <c r="MMG61" s="366"/>
      <c r="MMH61" s="366"/>
      <c r="MMI61" s="366"/>
      <c r="MMJ61" s="366"/>
      <c r="MMK61" s="366"/>
      <c r="MML61" s="366"/>
      <c r="MMM61" s="366"/>
      <c r="MMN61" s="366"/>
      <c r="MMO61" s="366"/>
      <c r="MMP61" s="366"/>
      <c r="MMQ61" s="366"/>
      <c r="MMR61" s="366"/>
      <c r="MMS61" s="366"/>
      <c r="MMT61" s="366"/>
      <c r="MMU61" s="366"/>
      <c r="MMV61" s="366"/>
      <c r="MMW61" s="366"/>
      <c r="MMX61" s="366"/>
      <c r="MMY61" s="366"/>
      <c r="MMZ61" s="366"/>
      <c r="MNA61" s="366"/>
      <c r="MNB61" s="366"/>
      <c r="MNC61" s="366"/>
      <c r="MND61" s="366"/>
      <c r="MNE61" s="366"/>
      <c r="MNF61" s="366"/>
      <c r="MNG61" s="366"/>
      <c r="MNH61" s="366"/>
      <c r="MNI61" s="366"/>
      <c r="MNJ61" s="366"/>
      <c r="MNK61" s="366"/>
      <c r="MNL61" s="366"/>
      <c r="MNM61" s="366"/>
      <c r="MNN61" s="366"/>
      <c r="MNO61" s="366"/>
      <c r="MNP61" s="366"/>
      <c r="MNQ61" s="366"/>
      <c r="MNR61" s="366"/>
      <c r="MNS61" s="366"/>
      <c r="MNT61" s="366"/>
      <c r="MNU61" s="366"/>
      <c r="MNV61" s="366"/>
      <c r="MNW61" s="366"/>
      <c r="MNX61" s="366"/>
      <c r="MNY61" s="366"/>
      <c r="MNZ61" s="366"/>
      <c r="MOA61" s="366"/>
      <c r="MOB61" s="366"/>
      <c r="MOC61" s="366"/>
      <c r="MOD61" s="366"/>
      <c r="MOE61" s="366"/>
      <c r="MOF61" s="366"/>
      <c r="MOG61" s="366"/>
      <c r="MOH61" s="366"/>
      <c r="MOI61" s="366"/>
      <c r="MOJ61" s="366"/>
      <c r="MOK61" s="366"/>
      <c r="MOL61" s="366"/>
      <c r="MOM61" s="366"/>
      <c r="MON61" s="366"/>
      <c r="MOO61" s="366"/>
      <c r="MOP61" s="366"/>
      <c r="MOQ61" s="366"/>
      <c r="MOR61" s="366"/>
      <c r="MOS61" s="366"/>
      <c r="MOT61" s="366"/>
      <c r="MOU61" s="366"/>
      <c r="MOV61" s="366"/>
      <c r="MOW61" s="366"/>
      <c r="MOX61" s="366"/>
      <c r="MOY61" s="366"/>
      <c r="MOZ61" s="366"/>
      <c r="MPA61" s="366"/>
      <c r="MPB61" s="366"/>
      <c r="MPC61" s="366"/>
      <c r="MPD61" s="366"/>
      <c r="MPE61" s="366"/>
      <c r="MPF61" s="366"/>
      <c r="MPG61" s="366"/>
      <c r="MPH61" s="366"/>
      <c r="MPI61" s="366"/>
      <c r="MPJ61" s="366"/>
      <c r="MPK61" s="366"/>
      <c r="MPL61" s="366"/>
      <c r="MPM61" s="366"/>
      <c r="MPN61" s="366"/>
      <c r="MPO61" s="366"/>
      <c r="MPP61" s="366"/>
      <c r="MPQ61" s="366"/>
      <c r="MPR61" s="366"/>
      <c r="MPS61" s="366"/>
      <c r="MPT61" s="366"/>
      <c r="MPU61" s="366"/>
      <c r="MPV61" s="366"/>
      <c r="MPW61" s="366"/>
      <c r="MPX61" s="366"/>
      <c r="MPY61" s="366"/>
      <c r="MPZ61" s="366"/>
      <c r="MQA61" s="366"/>
      <c r="MQB61" s="366"/>
      <c r="MQC61" s="366"/>
      <c r="MQD61" s="366"/>
      <c r="MQE61" s="366"/>
      <c r="MQF61" s="366"/>
      <c r="MQG61" s="366"/>
      <c r="MQH61" s="366"/>
      <c r="MQI61" s="366"/>
      <c r="MQJ61" s="366"/>
      <c r="MQK61" s="366"/>
      <c r="MQL61" s="366"/>
      <c r="MQM61" s="366"/>
      <c r="MQN61" s="366"/>
      <c r="MQO61" s="366"/>
      <c r="MQP61" s="366"/>
      <c r="MQQ61" s="366"/>
      <c r="MQR61" s="366"/>
      <c r="MQS61" s="366"/>
      <c r="MQT61" s="366"/>
      <c r="MQU61" s="366"/>
      <c r="MQV61" s="366"/>
      <c r="MQW61" s="366"/>
      <c r="MQX61" s="366"/>
      <c r="MQY61" s="366"/>
      <c r="MQZ61" s="366"/>
      <c r="MRA61" s="366"/>
      <c r="MRB61" s="366"/>
      <c r="MRC61" s="366"/>
      <c r="MRD61" s="366"/>
      <c r="MRE61" s="366"/>
      <c r="MRF61" s="366"/>
      <c r="MRG61" s="366"/>
      <c r="MRH61" s="366"/>
      <c r="MRI61" s="366"/>
      <c r="MRJ61" s="366"/>
      <c r="MRK61" s="366"/>
      <c r="MRL61" s="366"/>
      <c r="MRM61" s="366"/>
      <c r="MRN61" s="366"/>
      <c r="MRO61" s="366"/>
      <c r="MRP61" s="366"/>
      <c r="MRQ61" s="366"/>
      <c r="MRR61" s="366"/>
      <c r="MRS61" s="366"/>
      <c r="MRT61" s="366"/>
      <c r="MRU61" s="366"/>
      <c r="MRV61" s="366"/>
      <c r="MRW61" s="366"/>
      <c r="MRX61" s="366"/>
      <c r="MRY61" s="366"/>
      <c r="MRZ61" s="366"/>
      <c r="MSA61" s="366"/>
      <c r="MSB61" s="366"/>
      <c r="MSC61" s="366"/>
      <c r="MSD61" s="366"/>
      <c r="MSE61" s="366"/>
      <c r="MSF61" s="366"/>
      <c r="MSG61" s="366"/>
      <c r="MSH61" s="366"/>
      <c r="MSI61" s="366"/>
      <c r="MSJ61" s="366"/>
      <c r="MSK61" s="366"/>
      <c r="MSL61" s="366"/>
      <c r="MSM61" s="366"/>
      <c r="MSN61" s="366"/>
      <c r="MSO61" s="366"/>
      <c r="MSP61" s="366"/>
      <c r="MSQ61" s="366"/>
      <c r="MSR61" s="366"/>
      <c r="MSS61" s="366"/>
      <c r="MST61" s="366"/>
      <c r="MSU61" s="366"/>
      <c r="MSV61" s="366"/>
      <c r="MSW61" s="366"/>
      <c r="MSX61" s="366"/>
      <c r="MSY61" s="366"/>
      <c r="MSZ61" s="366"/>
      <c r="MTA61" s="366"/>
      <c r="MTB61" s="366"/>
      <c r="MTC61" s="366"/>
      <c r="MTD61" s="366"/>
      <c r="MTE61" s="366"/>
      <c r="MTF61" s="366"/>
      <c r="MTG61" s="366"/>
      <c r="MTH61" s="366"/>
      <c r="MTI61" s="366"/>
      <c r="MTJ61" s="366"/>
      <c r="MTK61" s="366"/>
      <c r="MTL61" s="366"/>
      <c r="MTM61" s="366"/>
      <c r="MTN61" s="366"/>
      <c r="MTO61" s="366"/>
      <c r="MTP61" s="366"/>
      <c r="MTQ61" s="366"/>
      <c r="MTR61" s="366"/>
      <c r="MTS61" s="366"/>
      <c r="MTT61" s="366"/>
      <c r="MTU61" s="366"/>
      <c r="MTV61" s="366"/>
      <c r="MTW61" s="366"/>
      <c r="MTX61" s="366"/>
      <c r="MTY61" s="366"/>
      <c r="MTZ61" s="366"/>
      <c r="MUA61" s="366"/>
      <c r="MUB61" s="366"/>
      <c r="MUC61" s="366"/>
      <c r="MUD61" s="366"/>
      <c r="MUE61" s="366"/>
      <c r="MUF61" s="366"/>
      <c r="MUG61" s="366"/>
      <c r="MUH61" s="366"/>
      <c r="MUI61" s="366"/>
      <c r="MUJ61" s="366"/>
      <c r="MUK61" s="366"/>
      <c r="MUL61" s="366"/>
      <c r="MUM61" s="366"/>
      <c r="MUN61" s="366"/>
      <c r="MUO61" s="366"/>
      <c r="MUP61" s="366"/>
      <c r="MUQ61" s="366"/>
      <c r="MUR61" s="366"/>
      <c r="MUS61" s="366"/>
      <c r="MUT61" s="366"/>
      <c r="MUU61" s="366"/>
      <c r="MUV61" s="366"/>
      <c r="MUW61" s="366"/>
      <c r="MUX61" s="366"/>
      <c r="MUY61" s="366"/>
      <c r="MUZ61" s="366"/>
      <c r="MVA61" s="366"/>
      <c r="MVB61" s="366"/>
      <c r="MVC61" s="366"/>
      <c r="MVD61" s="366"/>
      <c r="MVE61" s="366"/>
      <c r="MVF61" s="366"/>
      <c r="MVG61" s="366"/>
      <c r="MVH61" s="366"/>
      <c r="MVI61" s="366"/>
      <c r="MVJ61" s="366"/>
      <c r="MVK61" s="366"/>
      <c r="MVL61" s="366"/>
      <c r="MVM61" s="366"/>
      <c r="MVN61" s="366"/>
      <c r="MVO61" s="366"/>
      <c r="MVP61" s="366"/>
      <c r="MVQ61" s="366"/>
      <c r="MVR61" s="366"/>
      <c r="MVS61" s="366"/>
      <c r="MVT61" s="366"/>
      <c r="MVU61" s="366"/>
      <c r="MVV61" s="366"/>
      <c r="MVW61" s="366"/>
      <c r="MVX61" s="366"/>
      <c r="MVY61" s="366"/>
      <c r="MVZ61" s="366"/>
      <c r="MWA61" s="366"/>
      <c r="MWB61" s="366"/>
      <c r="MWC61" s="366"/>
      <c r="MWD61" s="366"/>
      <c r="MWE61" s="366"/>
      <c r="MWF61" s="366"/>
      <c r="MWG61" s="366"/>
      <c r="MWH61" s="366"/>
      <c r="MWI61" s="366"/>
      <c r="MWJ61" s="366"/>
      <c r="MWK61" s="366"/>
      <c r="MWL61" s="366"/>
      <c r="MWM61" s="366"/>
      <c r="MWN61" s="366"/>
      <c r="MWO61" s="366"/>
      <c r="MWP61" s="366"/>
      <c r="MWQ61" s="366"/>
      <c r="MWR61" s="366"/>
      <c r="MWS61" s="366"/>
      <c r="MWT61" s="366"/>
      <c r="MWU61" s="366"/>
      <c r="MWV61" s="366"/>
      <c r="MWW61" s="366"/>
      <c r="MWX61" s="366"/>
      <c r="MWY61" s="366"/>
      <c r="MWZ61" s="366"/>
      <c r="MXA61" s="366"/>
      <c r="MXB61" s="366"/>
      <c r="MXC61" s="366"/>
      <c r="MXD61" s="366"/>
      <c r="MXE61" s="366"/>
      <c r="MXF61" s="366"/>
      <c r="MXG61" s="366"/>
      <c r="MXH61" s="366"/>
      <c r="MXI61" s="366"/>
      <c r="MXJ61" s="366"/>
      <c r="MXK61" s="366"/>
      <c r="MXL61" s="366"/>
      <c r="MXM61" s="366"/>
      <c r="MXN61" s="366"/>
      <c r="MXO61" s="366"/>
      <c r="MXP61" s="366"/>
      <c r="MXQ61" s="366"/>
      <c r="MXR61" s="366"/>
      <c r="MXS61" s="366"/>
      <c r="MXT61" s="366"/>
      <c r="MXU61" s="366"/>
      <c r="MXV61" s="366"/>
      <c r="MXW61" s="366"/>
      <c r="MXX61" s="366"/>
      <c r="MXY61" s="366"/>
      <c r="MXZ61" s="366"/>
      <c r="MYA61" s="366"/>
      <c r="MYB61" s="366"/>
      <c r="MYC61" s="366"/>
      <c r="MYD61" s="366"/>
      <c r="MYE61" s="366"/>
      <c r="MYF61" s="366"/>
      <c r="MYG61" s="366"/>
      <c r="MYH61" s="366"/>
      <c r="MYI61" s="366"/>
      <c r="MYJ61" s="366"/>
      <c r="MYK61" s="366"/>
      <c r="MYL61" s="366"/>
      <c r="MYM61" s="366"/>
      <c r="MYN61" s="366"/>
      <c r="MYO61" s="366"/>
      <c r="MYP61" s="366"/>
      <c r="MYQ61" s="366"/>
      <c r="MYR61" s="366"/>
      <c r="MYS61" s="366"/>
      <c r="MYT61" s="366"/>
      <c r="MYU61" s="366"/>
      <c r="MYV61" s="366"/>
      <c r="MYW61" s="366"/>
      <c r="MYX61" s="366"/>
      <c r="MYY61" s="366"/>
      <c r="MYZ61" s="366"/>
      <c r="MZA61" s="366"/>
      <c r="MZB61" s="366"/>
      <c r="MZC61" s="366"/>
      <c r="MZD61" s="366"/>
      <c r="MZE61" s="366"/>
      <c r="MZF61" s="366"/>
      <c r="MZG61" s="366"/>
      <c r="MZH61" s="366"/>
      <c r="MZI61" s="366"/>
      <c r="MZJ61" s="366"/>
      <c r="MZK61" s="366"/>
      <c r="MZL61" s="366"/>
      <c r="MZM61" s="366"/>
      <c r="MZN61" s="366"/>
      <c r="MZO61" s="366"/>
      <c r="MZP61" s="366"/>
      <c r="MZQ61" s="366"/>
      <c r="MZR61" s="366"/>
      <c r="MZS61" s="366"/>
      <c r="MZT61" s="366"/>
      <c r="MZU61" s="366"/>
      <c r="MZV61" s="366"/>
      <c r="MZW61" s="366"/>
      <c r="MZX61" s="366"/>
      <c r="MZY61" s="366"/>
      <c r="MZZ61" s="366"/>
      <c r="NAA61" s="366"/>
      <c r="NAB61" s="366"/>
      <c r="NAC61" s="366"/>
      <c r="NAD61" s="366"/>
      <c r="NAE61" s="366"/>
      <c r="NAF61" s="366"/>
      <c r="NAG61" s="366"/>
      <c r="NAH61" s="366"/>
      <c r="NAI61" s="366"/>
      <c r="NAJ61" s="366"/>
      <c r="NAK61" s="366"/>
      <c r="NAL61" s="366"/>
      <c r="NAM61" s="366"/>
      <c r="NAN61" s="366"/>
      <c r="NAO61" s="366"/>
      <c r="NAP61" s="366"/>
      <c r="NAQ61" s="366"/>
      <c r="NAR61" s="366"/>
      <c r="NAS61" s="366"/>
      <c r="NAT61" s="366"/>
      <c r="NAU61" s="366"/>
      <c r="NAV61" s="366"/>
      <c r="NAW61" s="366"/>
      <c r="NAX61" s="366"/>
      <c r="NAY61" s="366"/>
      <c r="NAZ61" s="366"/>
      <c r="NBA61" s="366"/>
      <c r="NBB61" s="366"/>
      <c r="NBC61" s="366"/>
      <c r="NBD61" s="366"/>
      <c r="NBE61" s="366"/>
      <c r="NBF61" s="366"/>
      <c r="NBG61" s="366"/>
      <c r="NBH61" s="366"/>
      <c r="NBI61" s="366"/>
      <c r="NBJ61" s="366"/>
      <c r="NBK61" s="366"/>
      <c r="NBL61" s="366"/>
      <c r="NBM61" s="366"/>
      <c r="NBN61" s="366"/>
      <c r="NBO61" s="366"/>
      <c r="NBP61" s="366"/>
      <c r="NBQ61" s="366"/>
      <c r="NBR61" s="366"/>
      <c r="NBS61" s="366"/>
      <c r="NBT61" s="366"/>
      <c r="NBU61" s="366"/>
      <c r="NBV61" s="366"/>
      <c r="NBW61" s="366"/>
      <c r="NBX61" s="366"/>
      <c r="NBY61" s="366"/>
      <c r="NBZ61" s="366"/>
      <c r="NCA61" s="366"/>
      <c r="NCB61" s="366"/>
      <c r="NCC61" s="366"/>
      <c r="NCD61" s="366"/>
      <c r="NCE61" s="366"/>
      <c r="NCF61" s="366"/>
      <c r="NCG61" s="366"/>
      <c r="NCH61" s="366"/>
      <c r="NCI61" s="366"/>
      <c r="NCJ61" s="366"/>
      <c r="NCK61" s="366"/>
      <c r="NCL61" s="366"/>
      <c r="NCM61" s="366"/>
      <c r="NCN61" s="366"/>
      <c r="NCO61" s="366"/>
      <c r="NCP61" s="366"/>
      <c r="NCQ61" s="366"/>
      <c r="NCR61" s="366"/>
      <c r="NCS61" s="366"/>
      <c r="NCT61" s="366"/>
      <c r="NCU61" s="366"/>
      <c r="NCV61" s="366"/>
      <c r="NCW61" s="366"/>
      <c r="NCX61" s="366"/>
      <c r="NCY61" s="366"/>
      <c r="NCZ61" s="366"/>
      <c r="NDA61" s="366"/>
      <c r="NDB61" s="366"/>
      <c r="NDC61" s="366"/>
      <c r="NDD61" s="366"/>
      <c r="NDE61" s="366"/>
      <c r="NDF61" s="366"/>
      <c r="NDG61" s="366"/>
      <c r="NDH61" s="366"/>
      <c r="NDI61" s="366"/>
      <c r="NDJ61" s="366"/>
      <c r="NDK61" s="366"/>
      <c r="NDL61" s="366"/>
      <c r="NDM61" s="366"/>
      <c r="NDN61" s="366"/>
      <c r="NDO61" s="366"/>
      <c r="NDP61" s="366"/>
      <c r="NDQ61" s="366"/>
      <c r="NDR61" s="366"/>
      <c r="NDS61" s="366"/>
      <c r="NDT61" s="366"/>
      <c r="NDU61" s="366"/>
      <c r="NDV61" s="366"/>
      <c r="NDW61" s="366"/>
      <c r="NDX61" s="366"/>
      <c r="NDY61" s="366"/>
      <c r="NDZ61" s="366"/>
      <c r="NEA61" s="366"/>
      <c r="NEB61" s="366"/>
      <c r="NEC61" s="366"/>
      <c r="NED61" s="366"/>
      <c r="NEE61" s="366"/>
      <c r="NEF61" s="366"/>
      <c r="NEG61" s="366"/>
      <c r="NEH61" s="366"/>
      <c r="NEI61" s="366"/>
      <c r="NEJ61" s="366"/>
      <c r="NEK61" s="366"/>
      <c r="NEL61" s="366"/>
      <c r="NEM61" s="366"/>
      <c r="NEN61" s="366"/>
      <c r="NEO61" s="366"/>
      <c r="NEP61" s="366"/>
      <c r="NEQ61" s="366"/>
      <c r="NER61" s="366"/>
      <c r="NES61" s="366"/>
      <c r="NET61" s="366"/>
      <c r="NEU61" s="366"/>
      <c r="NEV61" s="366"/>
      <c r="NEW61" s="366"/>
      <c r="NEX61" s="366"/>
      <c r="NEY61" s="366"/>
      <c r="NEZ61" s="366"/>
      <c r="NFA61" s="366"/>
      <c r="NFB61" s="366"/>
      <c r="NFC61" s="366"/>
      <c r="NFD61" s="366"/>
      <c r="NFE61" s="366"/>
      <c r="NFF61" s="366"/>
      <c r="NFG61" s="366"/>
      <c r="NFH61" s="366"/>
      <c r="NFI61" s="366"/>
      <c r="NFJ61" s="366"/>
      <c r="NFK61" s="366"/>
      <c r="NFL61" s="366"/>
      <c r="NFM61" s="366"/>
      <c r="NFN61" s="366"/>
      <c r="NFO61" s="366"/>
      <c r="NFP61" s="366"/>
      <c r="NFQ61" s="366"/>
      <c r="NFR61" s="366"/>
      <c r="NFS61" s="366"/>
      <c r="NFT61" s="366"/>
      <c r="NFU61" s="366"/>
      <c r="NFV61" s="366"/>
      <c r="NFW61" s="366"/>
      <c r="NFX61" s="366"/>
      <c r="NFY61" s="366"/>
      <c r="NFZ61" s="366"/>
      <c r="NGA61" s="366"/>
      <c r="NGB61" s="366"/>
      <c r="NGC61" s="366"/>
      <c r="NGD61" s="366"/>
      <c r="NGE61" s="366"/>
      <c r="NGF61" s="366"/>
      <c r="NGG61" s="366"/>
      <c r="NGH61" s="366"/>
      <c r="NGI61" s="366"/>
      <c r="NGJ61" s="366"/>
      <c r="NGK61" s="366"/>
      <c r="NGL61" s="366"/>
      <c r="NGM61" s="366"/>
      <c r="NGN61" s="366"/>
      <c r="NGO61" s="366"/>
      <c r="NGP61" s="366"/>
      <c r="NGQ61" s="366"/>
      <c r="NGR61" s="366"/>
      <c r="NGS61" s="366"/>
      <c r="NGT61" s="366"/>
      <c r="NGU61" s="366"/>
      <c r="NGV61" s="366"/>
      <c r="NGW61" s="366"/>
      <c r="NGX61" s="366"/>
      <c r="NGY61" s="366"/>
      <c r="NGZ61" s="366"/>
      <c r="NHA61" s="366"/>
      <c r="NHB61" s="366"/>
      <c r="NHC61" s="366"/>
      <c r="NHD61" s="366"/>
      <c r="NHE61" s="366"/>
      <c r="NHF61" s="366"/>
      <c r="NHG61" s="366"/>
      <c r="NHH61" s="366"/>
      <c r="NHI61" s="366"/>
      <c r="NHJ61" s="366"/>
      <c r="NHK61" s="366"/>
      <c r="NHL61" s="366"/>
      <c r="NHM61" s="366"/>
      <c r="NHN61" s="366"/>
      <c r="NHO61" s="366"/>
      <c r="NHP61" s="366"/>
      <c r="NHQ61" s="366"/>
      <c r="NHR61" s="366"/>
      <c r="NHS61" s="366"/>
      <c r="NHT61" s="366"/>
      <c r="NHU61" s="366"/>
      <c r="NHV61" s="366"/>
      <c r="NHW61" s="366"/>
      <c r="NHX61" s="366"/>
      <c r="NHY61" s="366"/>
      <c r="NHZ61" s="366"/>
      <c r="NIA61" s="366"/>
      <c r="NIB61" s="366"/>
      <c r="NIC61" s="366"/>
      <c r="NID61" s="366"/>
      <c r="NIE61" s="366"/>
      <c r="NIF61" s="366"/>
      <c r="NIG61" s="366"/>
      <c r="NIH61" s="366"/>
      <c r="NII61" s="366"/>
      <c r="NIJ61" s="366"/>
      <c r="NIK61" s="366"/>
      <c r="NIL61" s="366"/>
      <c r="NIM61" s="366"/>
      <c r="NIN61" s="366"/>
      <c r="NIO61" s="366"/>
      <c r="NIP61" s="366"/>
      <c r="NIQ61" s="366"/>
      <c r="NIR61" s="366"/>
      <c r="NIS61" s="366"/>
      <c r="NIT61" s="366"/>
      <c r="NIU61" s="366"/>
      <c r="NIV61" s="366"/>
      <c r="NIW61" s="366"/>
      <c r="NIX61" s="366"/>
      <c r="NIY61" s="366"/>
      <c r="NIZ61" s="366"/>
      <c r="NJA61" s="366"/>
      <c r="NJB61" s="366"/>
      <c r="NJC61" s="366"/>
      <c r="NJD61" s="366"/>
      <c r="NJE61" s="366"/>
      <c r="NJF61" s="366"/>
      <c r="NJG61" s="366"/>
      <c r="NJH61" s="366"/>
      <c r="NJI61" s="366"/>
      <c r="NJJ61" s="366"/>
      <c r="NJK61" s="366"/>
      <c r="NJL61" s="366"/>
      <c r="NJM61" s="366"/>
      <c r="NJN61" s="366"/>
      <c r="NJO61" s="366"/>
      <c r="NJP61" s="366"/>
      <c r="NJQ61" s="366"/>
      <c r="NJR61" s="366"/>
      <c r="NJS61" s="366"/>
      <c r="NJT61" s="366"/>
      <c r="NJU61" s="366"/>
      <c r="NJV61" s="366"/>
      <c r="NJW61" s="366"/>
      <c r="NJX61" s="366"/>
      <c r="NJY61" s="366"/>
      <c r="NJZ61" s="366"/>
      <c r="NKA61" s="366"/>
      <c r="NKB61" s="366"/>
      <c r="NKC61" s="366"/>
      <c r="NKD61" s="366"/>
      <c r="NKE61" s="366"/>
      <c r="NKF61" s="366"/>
      <c r="NKG61" s="366"/>
      <c r="NKH61" s="366"/>
      <c r="NKI61" s="366"/>
      <c r="NKJ61" s="366"/>
      <c r="NKK61" s="366"/>
      <c r="NKL61" s="366"/>
      <c r="NKM61" s="366"/>
      <c r="NKN61" s="366"/>
      <c r="NKO61" s="366"/>
      <c r="NKP61" s="366"/>
      <c r="NKQ61" s="366"/>
      <c r="NKR61" s="366"/>
      <c r="NKS61" s="366"/>
      <c r="NKT61" s="366"/>
      <c r="NKU61" s="366"/>
      <c r="NKV61" s="366"/>
      <c r="NKW61" s="366"/>
      <c r="NKX61" s="366"/>
      <c r="NKY61" s="366"/>
      <c r="NKZ61" s="366"/>
      <c r="NLA61" s="366"/>
      <c r="NLB61" s="366"/>
      <c r="NLC61" s="366"/>
      <c r="NLD61" s="366"/>
      <c r="NLE61" s="366"/>
      <c r="NLF61" s="366"/>
      <c r="NLG61" s="366"/>
      <c r="NLH61" s="366"/>
      <c r="NLI61" s="366"/>
      <c r="NLJ61" s="366"/>
      <c r="NLK61" s="366"/>
      <c r="NLL61" s="366"/>
      <c r="NLM61" s="366"/>
      <c r="NLN61" s="366"/>
      <c r="NLO61" s="366"/>
      <c r="NLP61" s="366"/>
      <c r="NLQ61" s="366"/>
      <c r="NLR61" s="366"/>
      <c r="NLS61" s="366"/>
      <c r="NLT61" s="366"/>
      <c r="NLU61" s="366"/>
      <c r="NLV61" s="366"/>
      <c r="NLW61" s="366"/>
      <c r="NLX61" s="366"/>
      <c r="NLY61" s="366"/>
      <c r="NLZ61" s="366"/>
      <c r="NMA61" s="366"/>
      <c r="NMB61" s="366"/>
      <c r="NMC61" s="366"/>
      <c r="NMD61" s="366"/>
      <c r="NME61" s="366"/>
      <c r="NMF61" s="366"/>
      <c r="NMG61" s="366"/>
      <c r="NMH61" s="366"/>
      <c r="NMI61" s="366"/>
      <c r="NMJ61" s="366"/>
      <c r="NMK61" s="366"/>
      <c r="NML61" s="366"/>
      <c r="NMM61" s="366"/>
      <c r="NMN61" s="366"/>
      <c r="NMO61" s="366"/>
      <c r="NMP61" s="366"/>
      <c r="NMQ61" s="366"/>
      <c r="NMR61" s="366"/>
      <c r="NMS61" s="366"/>
      <c r="NMT61" s="366"/>
      <c r="NMU61" s="366"/>
      <c r="NMV61" s="366"/>
      <c r="NMW61" s="366"/>
      <c r="NMX61" s="366"/>
      <c r="NMY61" s="366"/>
      <c r="NMZ61" s="366"/>
      <c r="NNA61" s="366"/>
      <c r="NNB61" s="366"/>
      <c r="NNC61" s="366"/>
      <c r="NND61" s="366"/>
      <c r="NNE61" s="366"/>
      <c r="NNF61" s="366"/>
      <c r="NNG61" s="366"/>
      <c r="NNH61" s="366"/>
      <c r="NNI61" s="366"/>
      <c r="NNJ61" s="366"/>
      <c r="NNK61" s="366"/>
      <c r="NNL61" s="366"/>
      <c r="NNM61" s="366"/>
      <c r="NNN61" s="366"/>
      <c r="NNO61" s="366"/>
      <c r="NNP61" s="366"/>
      <c r="NNQ61" s="366"/>
      <c r="NNR61" s="366"/>
      <c r="NNS61" s="366"/>
      <c r="NNT61" s="366"/>
      <c r="NNU61" s="366"/>
      <c r="NNV61" s="366"/>
      <c r="NNW61" s="366"/>
      <c r="NNX61" s="366"/>
      <c r="NNY61" s="366"/>
      <c r="NNZ61" s="366"/>
      <c r="NOA61" s="366"/>
      <c r="NOB61" s="366"/>
      <c r="NOC61" s="366"/>
      <c r="NOD61" s="366"/>
      <c r="NOE61" s="366"/>
      <c r="NOF61" s="366"/>
      <c r="NOG61" s="366"/>
      <c r="NOH61" s="366"/>
      <c r="NOI61" s="366"/>
      <c r="NOJ61" s="366"/>
      <c r="NOK61" s="366"/>
      <c r="NOL61" s="366"/>
      <c r="NOM61" s="366"/>
      <c r="NON61" s="366"/>
      <c r="NOO61" s="366"/>
      <c r="NOP61" s="366"/>
      <c r="NOQ61" s="366"/>
      <c r="NOR61" s="366"/>
      <c r="NOS61" s="366"/>
      <c r="NOT61" s="366"/>
      <c r="NOU61" s="366"/>
      <c r="NOV61" s="366"/>
      <c r="NOW61" s="366"/>
      <c r="NOX61" s="366"/>
      <c r="NOY61" s="366"/>
      <c r="NOZ61" s="366"/>
      <c r="NPA61" s="366"/>
      <c r="NPB61" s="366"/>
      <c r="NPC61" s="366"/>
      <c r="NPD61" s="366"/>
      <c r="NPE61" s="366"/>
      <c r="NPF61" s="366"/>
      <c r="NPG61" s="366"/>
      <c r="NPH61" s="366"/>
      <c r="NPI61" s="366"/>
      <c r="NPJ61" s="366"/>
      <c r="NPK61" s="366"/>
      <c r="NPL61" s="366"/>
      <c r="NPM61" s="366"/>
      <c r="NPN61" s="366"/>
      <c r="NPO61" s="366"/>
      <c r="NPP61" s="366"/>
      <c r="NPQ61" s="366"/>
      <c r="NPR61" s="366"/>
      <c r="NPS61" s="366"/>
      <c r="NPT61" s="366"/>
      <c r="NPU61" s="366"/>
      <c r="NPV61" s="366"/>
      <c r="NPW61" s="366"/>
      <c r="NPX61" s="366"/>
      <c r="NPY61" s="366"/>
      <c r="NPZ61" s="366"/>
      <c r="NQA61" s="366"/>
      <c r="NQB61" s="366"/>
      <c r="NQC61" s="366"/>
      <c r="NQD61" s="366"/>
      <c r="NQE61" s="366"/>
      <c r="NQF61" s="366"/>
      <c r="NQG61" s="366"/>
      <c r="NQH61" s="366"/>
      <c r="NQI61" s="366"/>
      <c r="NQJ61" s="366"/>
      <c r="NQK61" s="366"/>
      <c r="NQL61" s="366"/>
      <c r="NQM61" s="366"/>
      <c r="NQN61" s="366"/>
      <c r="NQO61" s="366"/>
      <c r="NQP61" s="366"/>
      <c r="NQQ61" s="366"/>
      <c r="NQR61" s="366"/>
      <c r="NQS61" s="366"/>
      <c r="NQT61" s="366"/>
      <c r="NQU61" s="366"/>
      <c r="NQV61" s="366"/>
      <c r="NQW61" s="366"/>
      <c r="NQX61" s="366"/>
      <c r="NQY61" s="366"/>
      <c r="NQZ61" s="366"/>
      <c r="NRA61" s="366"/>
      <c r="NRB61" s="366"/>
      <c r="NRC61" s="366"/>
      <c r="NRD61" s="366"/>
      <c r="NRE61" s="366"/>
      <c r="NRF61" s="366"/>
      <c r="NRG61" s="366"/>
      <c r="NRH61" s="366"/>
      <c r="NRI61" s="366"/>
      <c r="NRJ61" s="366"/>
      <c r="NRK61" s="366"/>
      <c r="NRL61" s="366"/>
      <c r="NRM61" s="366"/>
      <c r="NRN61" s="366"/>
      <c r="NRO61" s="366"/>
      <c r="NRP61" s="366"/>
      <c r="NRQ61" s="366"/>
      <c r="NRR61" s="366"/>
      <c r="NRS61" s="366"/>
      <c r="NRT61" s="366"/>
      <c r="NRU61" s="366"/>
      <c r="NRV61" s="366"/>
      <c r="NRW61" s="366"/>
      <c r="NRX61" s="366"/>
      <c r="NRY61" s="366"/>
      <c r="NRZ61" s="366"/>
      <c r="NSA61" s="366"/>
      <c r="NSB61" s="366"/>
      <c r="NSC61" s="366"/>
      <c r="NSD61" s="366"/>
      <c r="NSE61" s="366"/>
      <c r="NSF61" s="366"/>
      <c r="NSG61" s="366"/>
      <c r="NSH61" s="366"/>
      <c r="NSI61" s="366"/>
      <c r="NSJ61" s="366"/>
      <c r="NSK61" s="366"/>
      <c r="NSL61" s="366"/>
      <c r="NSM61" s="366"/>
      <c r="NSN61" s="366"/>
      <c r="NSO61" s="366"/>
      <c r="NSP61" s="366"/>
      <c r="NSQ61" s="366"/>
      <c r="NSR61" s="366"/>
      <c r="NSS61" s="366"/>
      <c r="NST61" s="366"/>
      <c r="NSU61" s="366"/>
      <c r="NSV61" s="366"/>
      <c r="NSW61" s="366"/>
      <c r="NSX61" s="366"/>
      <c r="NSY61" s="366"/>
      <c r="NSZ61" s="366"/>
      <c r="NTA61" s="366"/>
      <c r="NTB61" s="366"/>
      <c r="NTC61" s="366"/>
      <c r="NTD61" s="366"/>
      <c r="NTE61" s="366"/>
      <c r="NTF61" s="366"/>
      <c r="NTG61" s="366"/>
      <c r="NTH61" s="366"/>
      <c r="NTI61" s="366"/>
      <c r="NTJ61" s="366"/>
      <c r="NTK61" s="366"/>
      <c r="NTL61" s="366"/>
      <c r="NTM61" s="366"/>
      <c r="NTN61" s="366"/>
      <c r="NTO61" s="366"/>
      <c r="NTP61" s="366"/>
      <c r="NTQ61" s="366"/>
      <c r="NTR61" s="366"/>
      <c r="NTS61" s="366"/>
      <c r="NTT61" s="366"/>
      <c r="NTU61" s="366"/>
      <c r="NTV61" s="366"/>
      <c r="NTW61" s="366"/>
      <c r="NTX61" s="366"/>
      <c r="NTY61" s="366"/>
      <c r="NTZ61" s="366"/>
      <c r="NUA61" s="366"/>
      <c r="NUB61" s="366"/>
      <c r="NUC61" s="366"/>
      <c r="NUD61" s="366"/>
      <c r="NUE61" s="366"/>
      <c r="NUF61" s="366"/>
      <c r="NUG61" s="366"/>
      <c r="NUH61" s="366"/>
      <c r="NUI61" s="366"/>
      <c r="NUJ61" s="366"/>
      <c r="NUK61" s="366"/>
      <c r="NUL61" s="366"/>
      <c r="NUM61" s="366"/>
      <c r="NUN61" s="366"/>
      <c r="NUO61" s="366"/>
      <c r="NUP61" s="366"/>
      <c r="NUQ61" s="366"/>
      <c r="NUR61" s="366"/>
      <c r="NUS61" s="366"/>
      <c r="NUT61" s="366"/>
      <c r="NUU61" s="366"/>
      <c r="NUV61" s="366"/>
      <c r="NUW61" s="366"/>
      <c r="NUX61" s="366"/>
      <c r="NUY61" s="366"/>
      <c r="NUZ61" s="366"/>
      <c r="NVA61" s="366"/>
      <c r="NVB61" s="366"/>
      <c r="NVC61" s="366"/>
      <c r="NVD61" s="366"/>
      <c r="NVE61" s="366"/>
      <c r="NVF61" s="366"/>
      <c r="NVG61" s="366"/>
      <c r="NVH61" s="366"/>
      <c r="NVI61" s="366"/>
      <c r="NVJ61" s="366"/>
      <c r="NVK61" s="366"/>
      <c r="NVL61" s="366"/>
      <c r="NVM61" s="366"/>
      <c r="NVN61" s="366"/>
      <c r="NVO61" s="366"/>
      <c r="NVP61" s="366"/>
      <c r="NVQ61" s="366"/>
      <c r="NVR61" s="366"/>
      <c r="NVS61" s="366"/>
      <c r="NVT61" s="366"/>
      <c r="NVU61" s="366"/>
      <c r="NVV61" s="366"/>
      <c r="NVW61" s="366"/>
      <c r="NVX61" s="366"/>
      <c r="NVY61" s="366"/>
      <c r="NVZ61" s="366"/>
      <c r="NWA61" s="366"/>
      <c r="NWB61" s="366"/>
      <c r="NWC61" s="366"/>
      <c r="NWD61" s="366"/>
      <c r="NWE61" s="366"/>
      <c r="NWF61" s="366"/>
      <c r="NWG61" s="366"/>
      <c r="NWH61" s="366"/>
      <c r="NWI61" s="366"/>
      <c r="NWJ61" s="366"/>
      <c r="NWK61" s="366"/>
      <c r="NWL61" s="366"/>
      <c r="NWM61" s="366"/>
      <c r="NWN61" s="366"/>
      <c r="NWO61" s="366"/>
      <c r="NWP61" s="366"/>
      <c r="NWQ61" s="366"/>
      <c r="NWR61" s="366"/>
      <c r="NWS61" s="366"/>
      <c r="NWT61" s="366"/>
      <c r="NWU61" s="366"/>
      <c r="NWV61" s="366"/>
      <c r="NWW61" s="366"/>
      <c r="NWX61" s="366"/>
      <c r="NWY61" s="366"/>
      <c r="NWZ61" s="366"/>
      <c r="NXA61" s="366"/>
      <c r="NXB61" s="366"/>
      <c r="NXC61" s="366"/>
      <c r="NXD61" s="366"/>
      <c r="NXE61" s="366"/>
      <c r="NXF61" s="366"/>
      <c r="NXG61" s="366"/>
      <c r="NXH61" s="366"/>
      <c r="NXI61" s="366"/>
      <c r="NXJ61" s="366"/>
      <c r="NXK61" s="366"/>
      <c r="NXL61" s="366"/>
      <c r="NXM61" s="366"/>
      <c r="NXN61" s="366"/>
      <c r="NXO61" s="366"/>
      <c r="NXP61" s="366"/>
      <c r="NXQ61" s="366"/>
      <c r="NXR61" s="366"/>
      <c r="NXS61" s="366"/>
      <c r="NXT61" s="366"/>
      <c r="NXU61" s="366"/>
      <c r="NXV61" s="366"/>
      <c r="NXW61" s="366"/>
      <c r="NXX61" s="366"/>
      <c r="NXY61" s="366"/>
      <c r="NXZ61" s="366"/>
      <c r="NYA61" s="366"/>
      <c r="NYB61" s="366"/>
      <c r="NYC61" s="366"/>
      <c r="NYD61" s="366"/>
      <c r="NYE61" s="366"/>
      <c r="NYF61" s="366"/>
      <c r="NYG61" s="366"/>
      <c r="NYH61" s="366"/>
      <c r="NYI61" s="366"/>
      <c r="NYJ61" s="366"/>
      <c r="NYK61" s="366"/>
      <c r="NYL61" s="366"/>
      <c r="NYM61" s="366"/>
      <c r="NYN61" s="366"/>
      <c r="NYO61" s="366"/>
      <c r="NYP61" s="366"/>
      <c r="NYQ61" s="366"/>
      <c r="NYR61" s="366"/>
      <c r="NYS61" s="366"/>
      <c r="NYT61" s="366"/>
      <c r="NYU61" s="366"/>
      <c r="NYV61" s="366"/>
      <c r="NYW61" s="366"/>
      <c r="NYX61" s="366"/>
      <c r="NYY61" s="366"/>
      <c r="NYZ61" s="366"/>
      <c r="NZA61" s="366"/>
      <c r="NZB61" s="366"/>
      <c r="NZC61" s="366"/>
      <c r="NZD61" s="366"/>
      <c r="NZE61" s="366"/>
      <c r="NZF61" s="366"/>
      <c r="NZG61" s="366"/>
      <c r="NZH61" s="366"/>
      <c r="NZI61" s="366"/>
      <c r="NZJ61" s="366"/>
      <c r="NZK61" s="366"/>
      <c r="NZL61" s="366"/>
      <c r="NZM61" s="366"/>
      <c r="NZN61" s="366"/>
      <c r="NZO61" s="366"/>
      <c r="NZP61" s="366"/>
      <c r="NZQ61" s="366"/>
      <c r="NZR61" s="366"/>
      <c r="NZS61" s="366"/>
      <c r="NZT61" s="366"/>
      <c r="NZU61" s="366"/>
      <c r="NZV61" s="366"/>
      <c r="NZW61" s="366"/>
      <c r="NZX61" s="366"/>
      <c r="NZY61" s="366"/>
      <c r="NZZ61" s="366"/>
      <c r="OAA61" s="366"/>
      <c r="OAB61" s="366"/>
      <c r="OAC61" s="366"/>
      <c r="OAD61" s="366"/>
      <c r="OAE61" s="366"/>
      <c r="OAF61" s="366"/>
      <c r="OAG61" s="366"/>
      <c r="OAH61" s="366"/>
      <c r="OAI61" s="366"/>
      <c r="OAJ61" s="366"/>
      <c r="OAK61" s="366"/>
      <c r="OAL61" s="366"/>
      <c r="OAM61" s="366"/>
      <c r="OAN61" s="366"/>
      <c r="OAO61" s="366"/>
      <c r="OAP61" s="366"/>
      <c r="OAQ61" s="366"/>
      <c r="OAR61" s="366"/>
      <c r="OAS61" s="366"/>
      <c r="OAT61" s="366"/>
      <c r="OAU61" s="366"/>
      <c r="OAV61" s="366"/>
      <c r="OAW61" s="366"/>
      <c r="OAX61" s="366"/>
      <c r="OAY61" s="366"/>
      <c r="OAZ61" s="366"/>
      <c r="OBA61" s="366"/>
      <c r="OBB61" s="366"/>
      <c r="OBC61" s="366"/>
      <c r="OBD61" s="366"/>
      <c r="OBE61" s="366"/>
      <c r="OBF61" s="366"/>
      <c r="OBG61" s="366"/>
      <c r="OBH61" s="366"/>
      <c r="OBI61" s="366"/>
      <c r="OBJ61" s="366"/>
      <c r="OBK61" s="366"/>
      <c r="OBL61" s="366"/>
      <c r="OBM61" s="366"/>
      <c r="OBN61" s="366"/>
      <c r="OBO61" s="366"/>
      <c r="OBP61" s="366"/>
      <c r="OBQ61" s="366"/>
      <c r="OBR61" s="366"/>
      <c r="OBS61" s="366"/>
      <c r="OBT61" s="366"/>
      <c r="OBU61" s="366"/>
      <c r="OBV61" s="366"/>
      <c r="OBW61" s="366"/>
      <c r="OBX61" s="366"/>
      <c r="OBY61" s="366"/>
      <c r="OBZ61" s="366"/>
      <c r="OCA61" s="366"/>
      <c r="OCB61" s="366"/>
      <c r="OCC61" s="366"/>
      <c r="OCD61" s="366"/>
      <c r="OCE61" s="366"/>
      <c r="OCF61" s="366"/>
      <c r="OCG61" s="366"/>
      <c r="OCH61" s="366"/>
      <c r="OCI61" s="366"/>
      <c r="OCJ61" s="366"/>
      <c r="OCK61" s="366"/>
      <c r="OCL61" s="366"/>
      <c r="OCM61" s="366"/>
      <c r="OCN61" s="366"/>
      <c r="OCO61" s="366"/>
      <c r="OCP61" s="366"/>
      <c r="OCQ61" s="366"/>
      <c r="OCR61" s="366"/>
      <c r="OCS61" s="366"/>
      <c r="OCT61" s="366"/>
      <c r="OCU61" s="366"/>
      <c r="OCV61" s="366"/>
      <c r="OCW61" s="366"/>
      <c r="OCX61" s="366"/>
      <c r="OCY61" s="366"/>
      <c r="OCZ61" s="366"/>
      <c r="ODA61" s="366"/>
      <c r="ODB61" s="366"/>
      <c r="ODC61" s="366"/>
      <c r="ODD61" s="366"/>
      <c r="ODE61" s="366"/>
      <c r="ODF61" s="366"/>
      <c r="ODG61" s="366"/>
      <c r="ODH61" s="366"/>
      <c r="ODI61" s="366"/>
      <c r="ODJ61" s="366"/>
      <c r="ODK61" s="366"/>
      <c r="ODL61" s="366"/>
      <c r="ODM61" s="366"/>
      <c r="ODN61" s="366"/>
      <c r="ODO61" s="366"/>
      <c r="ODP61" s="366"/>
      <c r="ODQ61" s="366"/>
      <c r="ODR61" s="366"/>
      <c r="ODS61" s="366"/>
      <c r="ODT61" s="366"/>
      <c r="ODU61" s="366"/>
      <c r="ODV61" s="366"/>
      <c r="ODW61" s="366"/>
      <c r="ODX61" s="366"/>
      <c r="ODY61" s="366"/>
      <c r="ODZ61" s="366"/>
      <c r="OEA61" s="366"/>
      <c r="OEB61" s="366"/>
      <c r="OEC61" s="366"/>
      <c r="OED61" s="366"/>
      <c r="OEE61" s="366"/>
      <c r="OEF61" s="366"/>
      <c r="OEG61" s="366"/>
      <c r="OEH61" s="366"/>
      <c r="OEI61" s="366"/>
      <c r="OEJ61" s="366"/>
      <c r="OEK61" s="366"/>
      <c r="OEL61" s="366"/>
      <c r="OEM61" s="366"/>
      <c r="OEN61" s="366"/>
      <c r="OEO61" s="366"/>
      <c r="OEP61" s="366"/>
      <c r="OEQ61" s="366"/>
      <c r="OER61" s="366"/>
      <c r="OES61" s="366"/>
      <c r="OET61" s="366"/>
      <c r="OEU61" s="366"/>
      <c r="OEV61" s="366"/>
      <c r="OEW61" s="366"/>
      <c r="OEX61" s="366"/>
      <c r="OEY61" s="366"/>
      <c r="OEZ61" s="366"/>
      <c r="OFA61" s="366"/>
      <c r="OFB61" s="366"/>
      <c r="OFC61" s="366"/>
      <c r="OFD61" s="366"/>
      <c r="OFE61" s="366"/>
      <c r="OFF61" s="366"/>
      <c r="OFG61" s="366"/>
      <c r="OFH61" s="366"/>
      <c r="OFI61" s="366"/>
      <c r="OFJ61" s="366"/>
      <c r="OFK61" s="366"/>
      <c r="OFL61" s="366"/>
      <c r="OFM61" s="366"/>
      <c r="OFN61" s="366"/>
      <c r="OFO61" s="366"/>
      <c r="OFP61" s="366"/>
      <c r="OFQ61" s="366"/>
      <c r="OFR61" s="366"/>
      <c r="OFS61" s="366"/>
      <c r="OFT61" s="366"/>
      <c r="OFU61" s="366"/>
      <c r="OFV61" s="366"/>
      <c r="OFW61" s="366"/>
      <c r="OFX61" s="366"/>
      <c r="OFY61" s="366"/>
      <c r="OFZ61" s="366"/>
      <c r="OGA61" s="366"/>
      <c r="OGB61" s="366"/>
      <c r="OGC61" s="366"/>
      <c r="OGD61" s="366"/>
      <c r="OGE61" s="366"/>
      <c r="OGF61" s="366"/>
      <c r="OGG61" s="366"/>
      <c r="OGH61" s="366"/>
      <c r="OGI61" s="366"/>
      <c r="OGJ61" s="366"/>
      <c r="OGK61" s="366"/>
      <c r="OGL61" s="366"/>
      <c r="OGM61" s="366"/>
      <c r="OGN61" s="366"/>
      <c r="OGO61" s="366"/>
      <c r="OGP61" s="366"/>
      <c r="OGQ61" s="366"/>
      <c r="OGR61" s="366"/>
      <c r="OGS61" s="366"/>
      <c r="OGT61" s="366"/>
      <c r="OGU61" s="366"/>
      <c r="OGV61" s="366"/>
      <c r="OGW61" s="366"/>
      <c r="OGX61" s="366"/>
      <c r="OGY61" s="366"/>
      <c r="OGZ61" s="366"/>
      <c r="OHA61" s="366"/>
      <c r="OHB61" s="366"/>
      <c r="OHC61" s="366"/>
      <c r="OHD61" s="366"/>
      <c r="OHE61" s="366"/>
      <c r="OHF61" s="366"/>
      <c r="OHG61" s="366"/>
      <c r="OHH61" s="366"/>
      <c r="OHI61" s="366"/>
      <c r="OHJ61" s="366"/>
      <c r="OHK61" s="366"/>
      <c r="OHL61" s="366"/>
      <c r="OHM61" s="366"/>
      <c r="OHN61" s="366"/>
      <c r="OHO61" s="366"/>
      <c r="OHP61" s="366"/>
      <c r="OHQ61" s="366"/>
      <c r="OHR61" s="366"/>
      <c r="OHS61" s="366"/>
      <c r="OHT61" s="366"/>
      <c r="OHU61" s="366"/>
      <c r="OHV61" s="366"/>
      <c r="OHW61" s="366"/>
      <c r="OHX61" s="366"/>
      <c r="OHY61" s="366"/>
      <c r="OHZ61" s="366"/>
      <c r="OIA61" s="366"/>
      <c r="OIB61" s="366"/>
      <c r="OIC61" s="366"/>
      <c r="OID61" s="366"/>
      <c r="OIE61" s="366"/>
      <c r="OIF61" s="366"/>
      <c r="OIG61" s="366"/>
      <c r="OIH61" s="366"/>
      <c r="OII61" s="366"/>
      <c r="OIJ61" s="366"/>
      <c r="OIK61" s="366"/>
      <c r="OIL61" s="366"/>
      <c r="OIM61" s="366"/>
      <c r="OIN61" s="366"/>
      <c r="OIO61" s="366"/>
      <c r="OIP61" s="366"/>
      <c r="OIQ61" s="366"/>
      <c r="OIR61" s="366"/>
      <c r="OIS61" s="366"/>
      <c r="OIT61" s="366"/>
      <c r="OIU61" s="366"/>
      <c r="OIV61" s="366"/>
      <c r="OIW61" s="366"/>
      <c r="OIX61" s="366"/>
      <c r="OIY61" s="366"/>
      <c r="OIZ61" s="366"/>
      <c r="OJA61" s="366"/>
      <c r="OJB61" s="366"/>
      <c r="OJC61" s="366"/>
      <c r="OJD61" s="366"/>
      <c r="OJE61" s="366"/>
      <c r="OJF61" s="366"/>
      <c r="OJG61" s="366"/>
      <c r="OJH61" s="366"/>
      <c r="OJI61" s="366"/>
      <c r="OJJ61" s="366"/>
      <c r="OJK61" s="366"/>
      <c r="OJL61" s="366"/>
      <c r="OJM61" s="366"/>
      <c r="OJN61" s="366"/>
      <c r="OJO61" s="366"/>
      <c r="OJP61" s="366"/>
      <c r="OJQ61" s="366"/>
      <c r="OJR61" s="366"/>
      <c r="OJS61" s="366"/>
      <c r="OJT61" s="366"/>
      <c r="OJU61" s="366"/>
      <c r="OJV61" s="366"/>
      <c r="OJW61" s="366"/>
      <c r="OJX61" s="366"/>
      <c r="OJY61" s="366"/>
      <c r="OJZ61" s="366"/>
      <c r="OKA61" s="366"/>
      <c r="OKB61" s="366"/>
      <c r="OKC61" s="366"/>
      <c r="OKD61" s="366"/>
      <c r="OKE61" s="366"/>
      <c r="OKF61" s="366"/>
      <c r="OKG61" s="366"/>
      <c r="OKH61" s="366"/>
      <c r="OKI61" s="366"/>
      <c r="OKJ61" s="366"/>
      <c r="OKK61" s="366"/>
      <c r="OKL61" s="366"/>
      <c r="OKM61" s="366"/>
      <c r="OKN61" s="366"/>
      <c r="OKO61" s="366"/>
      <c r="OKP61" s="366"/>
      <c r="OKQ61" s="366"/>
      <c r="OKR61" s="366"/>
      <c r="OKS61" s="366"/>
      <c r="OKT61" s="366"/>
      <c r="OKU61" s="366"/>
      <c r="OKV61" s="366"/>
      <c r="OKW61" s="366"/>
      <c r="OKX61" s="366"/>
      <c r="OKY61" s="366"/>
      <c r="OKZ61" s="366"/>
      <c r="OLA61" s="366"/>
      <c r="OLB61" s="366"/>
      <c r="OLC61" s="366"/>
      <c r="OLD61" s="366"/>
      <c r="OLE61" s="366"/>
      <c r="OLF61" s="366"/>
      <c r="OLG61" s="366"/>
      <c r="OLH61" s="366"/>
      <c r="OLI61" s="366"/>
      <c r="OLJ61" s="366"/>
      <c r="OLK61" s="366"/>
      <c r="OLL61" s="366"/>
      <c r="OLM61" s="366"/>
      <c r="OLN61" s="366"/>
      <c r="OLO61" s="366"/>
      <c r="OLP61" s="366"/>
      <c r="OLQ61" s="366"/>
      <c r="OLR61" s="366"/>
      <c r="OLS61" s="366"/>
      <c r="OLT61" s="366"/>
      <c r="OLU61" s="366"/>
      <c r="OLV61" s="366"/>
      <c r="OLW61" s="366"/>
      <c r="OLX61" s="366"/>
      <c r="OLY61" s="366"/>
      <c r="OLZ61" s="366"/>
      <c r="OMA61" s="366"/>
      <c r="OMB61" s="366"/>
      <c r="OMC61" s="366"/>
      <c r="OMD61" s="366"/>
      <c r="OME61" s="366"/>
      <c r="OMF61" s="366"/>
      <c r="OMG61" s="366"/>
      <c r="OMH61" s="366"/>
      <c r="OMI61" s="366"/>
      <c r="OMJ61" s="366"/>
      <c r="OMK61" s="366"/>
      <c r="OML61" s="366"/>
      <c r="OMM61" s="366"/>
      <c r="OMN61" s="366"/>
      <c r="OMO61" s="366"/>
      <c r="OMP61" s="366"/>
      <c r="OMQ61" s="366"/>
      <c r="OMR61" s="366"/>
      <c r="OMS61" s="366"/>
      <c r="OMT61" s="366"/>
      <c r="OMU61" s="366"/>
      <c r="OMV61" s="366"/>
      <c r="OMW61" s="366"/>
      <c r="OMX61" s="366"/>
      <c r="OMY61" s="366"/>
      <c r="OMZ61" s="366"/>
      <c r="ONA61" s="366"/>
      <c r="ONB61" s="366"/>
      <c r="ONC61" s="366"/>
      <c r="OND61" s="366"/>
      <c r="ONE61" s="366"/>
      <c r="ONF61" s="366"/>
      <c r="ONG61" s="366"/>
      <c r="ONH61" s="366"/>
      <c r="ONI61" s="366"/>
      <c r="ONJ61" s="366"/>
      <c r="ONK61" s="366"/>
      <c r="ONL61" s="366"/>
      <c r="ONM61" s="366"/>
      <c r="ONN61" s="366"/>
      <c r="ONO61" s="366"/>
      <c r="ONP61" s="366"/>
      <c r="ONQ61" s="366"/>
      <c r="ONR61" s="366"/>
      <c r="ONS61" s="366"/>
      <c r="ONT61" s="366"/>
      <c r="ONU61" s="366"/>
      <c r="ONV61" s="366"/>
      <c r="ONW61" s="366"/>
      <c r="ONX61" s="366"/>
      <c r="ONY61" s="366"/>
      <c r="ONZ61" s="366"/>
      <c r="OOA61" s="366"/>
      <c r="OOB61" s="366"/>
      <c r="OOC61" s="366"/>
      <c r="OOD61" s="366"/>
      <c r="OOE61" s="366"/>
      <c r="OOF61" s="366"/>
      <c r="OOG61" s="366"/>
      <c r="OOH61" s="366"/>
      <c r="OOI61" s="366"/>
      <c r="OOJ61" s="366"/>
      <c r="OOK61" s="366"/>
      <c r="OOL61" s="366"/>
      <c r="OOM61" s="366"/>
      <c r="OON61" s="366"/>
      <c r="OOO61" s="366"/>
      <c r="OOP61" s="366"/>
      <c r="OOQ61" s="366"/>
      <c r="OOR61" s="366"/>
      <c r="OOS61" s="366"/>
      <c r="OOT61" s="366"/>
      <c r="OOU61" s="366"/>
      <c r="OOV61" s="366"/>
      <c r="OOW61" s="366"/>
      <c r="OOX61" s="366"/>
      <c r="OOY61" s="366"/>
      <c r="OOZ61" s="366"/>
      <c r="OPA61" s="366"/>
      <c r="OPB61" s="366"/>
      <c r="OPC61" s="366"/>
      <c r="OPD61" s="366"/>
      <c r="OPE61" s="366"/>
      <c r="OPF61" s="366"/>
      <c r="OPG61" s="366"/>
      <c r="OPH61" s="366"/>
      <c r="OPI61" s="366"/>
      <c r="OPJ61" s="366"/>
      <c r="OPK61" s="366"/>
      <c r="OPL61" s="366"/>
      <c r="OPM61" s="366"/>
      <c r="OPN61" s="366"/>
      <c r="OPO61" s="366"/>
      <c r="OPP61" s="366"/>
      <c r="OPQ61" s="366"/>
      <c r="OPR61" s="366"/>
      <c r="OPS61" s="366"/>
      <c r="OPT61" s="366"/>
      <c r="OPU61" s="366"/>
      <c r="OPV61" s="366"/>
      <c r="OPW61" s="366"/>
      <c r="OPX61" s="366"/>
      <c r="OPY61" s="366"/>
      <c r="OPZ61" s="366"/>
      <c r="OQA61" s="366"/>
      <c r="OQB61" s="366"/>
      <c r="OQC61" s="366"/>
      <c r="OQD61" s="366"/>
      <c r="OQE61" s="366"/>
      <c r="OQF61" s="366"/>
      <c r="OQG61" s="366"/>
      <c r="OQH61" s="366"/>
      <c r="OQI61" s="366"/>
      <c r="OQJ61" s="366"/>
      <c r="OQK61" s="366"/>
      <c r="OQL61" s="366"/>
      <c r="OQM61" s="366"/>
      <c r="OQN61" s="366"/>
      <c r="OQO61" s="366"/>
      <c r="OQP61" s="366"/>
      <c r="OQQ61" s="366"/>
      <c r="OQR61" s="366"/>
      <c r="OQS61" s="366"/>
      <c r="OQT61" s="366"/>
      <c r="OQU61" s="366"/>
      <c r="OQV61" s="366"/>
      <c r="OQW61" s="366"/>
      <c r="OQX61" s="366"/>
      <c r="OQY61" s="366"/>
      <c r="OQZ61" s="366"/>
      <c r="ORA61" s="366"/>
      <c r="ORB61" s="366"/>
      <c r="ORC61" s="366"/>
      <c r="ORD61" s="366"/>
      <c r="ORE61" s="366"/>
      <c r="ORF61" s="366"/>
      <c r="ORG61" s="366"/>
      <c r="ORH61" s="366"/>
      <c r="ORI61" s="366"/>
      <c r="ORJ61" s="366"/>
      <c r="ORK61" s="366"/>
      <c r="ORL61" s="366"/>
      <c r="ORM61" s="366"/>
      <c r="ORN61" s="366"/>
      <c r="ORO61" s="366"/>
      <c r="ORP61" s="366"/>
      <c r="ORQ61" s="366"/>
      <c r="ORR61" s="366"/>
      <c r="ORS61" s="366"/>
      <c r="ORT61" s="366"/>
      <c r="ORU61" s="366"/>
      <c r="ORV61" s="366"/>
      <c r="ORW61" s="366"/>
      <c r="ORX61" s="366"/>
      <c r="ORY61" s="366"/>
      <c r="ORZ61" s="366"/>
      <c r="OSA61" s="366"/>
      <c r="OSB61" s="366"/>
      <c r="OSC61" s="366"/>
      <c r="OSD61" s="366"/>
      <c r="OSE61" s="366"/>
      <c r="OSF61" s="366"/>
      <c r="OSG61" s="366"/>
      <c r="OSH61" s="366"/>
      <c r="OSI61" s="366"/>
      <c r="OSJ61" s="366"/>
      <c r="OSK61" s="366"/>
      <c r="OSL61" s="366"/>
      <c r="OSM61" s="366"/>
      <c r="OSN61" s="366"/>
      <c r="OSO61" s="366"/>
      <c r="OSP61" s="366"/>
      <c r="OSQ61" s="366"/>
      <c r="OSR61" s="366"/>
      <c r="OSS61" s="366"/>
      <c r="OST61" s="366"/>
      <c r="OSU61" s="366"/>
      <c r="OSV61" s="366"/>
      <c r="OSW61" s="366"/>
      <c r="OSX61" s="366"/>
      <c r="OSY61" s="366"/>
      <c r="OSZ61" s="366"/>
      <c r="OTA61" s="366"/>
      <c r="OTB61" s="366"/>
      <c r="OTC61" s="366"/>
      <c r="OTD61" s="366"/>
      <c r="OTE61" s="366"/>
      <c r="OTF61" s="366"/>
      <c r="OTG61" s="366"/>
      <c r="OTH61" s="366"/>
      <c r="OTI61" s="366"/>
      <c r="OTJ61" s="366"/>
      <c r="OTK61" s="366"/>
      <c r="OTL61" s="366"/>
      <c r="OTM61" s="366"/>
      <c r="OTN61" s="366"/>
      <c r="OTO61" s="366"/>
      <c r="OTP61" s="366"/>
      <c r="OTQ61" s="366"/>
      <c r="OTR61" s="366"/>
      <c r="OTS61" s="366"/>
      <c r="OTT61" s="366"/>
      <c r="OTU61" s="366"/>
      <c r="OTV61" s="366"/>
      <c r="OTW61" s="366"/>
      <c r="OTX61" s="366"/>
      <c r="OTY61" s="366"/>
      <c r="OTZ61" s="366"/>
      <c r="OUA61" s="366"/>
      <c r="OUB61" s="366"/>
      <c r="OUC61" s="366"/>
      <c r="OUD61" s="366"/>
      <c r="OUE61" s="366"/>
      <c r="OUF61" s="366"/>
      <c r="OUG61" s="366"/>
      <c r="OUH61" s="366"/>
      <c r="OUI61" s="366"/>
      <c r="OUJ61" s="366"/>
      <c r="OUK61" s="366"/>
      <c r="OUL61" s="366"/>
      <c r="OUM61" s="366"/>
      <c r="OUN61" s="366"/>
      <c r="OUO61" s="366"/>
      <c r="OUP61" s="366"/>
      <c r="OUQ61" s="366"/>
      <c r="OUR61" s="366"/>
      <c r="OUS61" s="366"/>
      <c r="OUT61" s="366"/>
      <c r="OUU61" s="366"/>
      <c r="OUV61" s="366"/>
      <c r="OUW61" s="366"/>
      <c r="OUX61" s="366"/>
      <c r="OUY61" s="366"/>
      <c r="OUZ61" s="366"/>
      <c r="OVA61" s="366"/>
      <c r="OVB61" s="366"/>
      <c r="OVC61" s="366"/>
      <c r="OVD61" s="366"/>
      <c r="OVE61" s="366"/>
      <c r="OVF61" s="366"/>
      <c r="OVG61" s="366"/>
      <c r="OVH61" s="366"/>
      <c r="OVI61" s="366"/>
      <c r="OVJ61" s="366"/>
      <c r="OVK61" s="366"/>
      <c r="OVL61" s="366"/>
      <c r="OVM61" s="366"/>
      <c r="OVN61" s="366"/>
      <c r="OVO61" s="366"/>
      <c r="OVP61" s="366"/>
      <c r="OVQ61" s="366"/>
      <c r="OVR61" s="366"/>
      <c r="OVS61" s="366"/>
      <c r="OVT61" s="366"/>
      <c r="OVU61" s="366"/>
      <c r="OVV61" s="366"/>
      <c r="OVW61" s="366"/>
      <c r="OVX61" s="366"/>
      <c r="OVY61" s="366"/>
      <c r="OVZ61" s="366"/>
      <c r="OWA61" s="366"/>
      <c r="OWB61" s="366"/>
      <c r="OWC61" s="366"/>
      <c r="OWD61" s="366"/>
      <c r="OWE61" s="366"/>
      <c r="OWF61" s="366"/>
      <c r="OWG61" s="366"/>
      <c r="OWH61" s="366"/>
      <c r="OWI61" s="366"/>
      <c r="OWJ61" s="366"/>
      <c r="OWK61" s="366"/>
      <c r="OWL61" s="366"/>
      <c r="OWM61" s="366"/>
      <c r="OWN61" s="366"/>
      <c r="OWO61" s="366"/>
      <c r="OWP61" s="366"/>
      <c r="OWQ61" s="366"/>
      <c r="OWR61" s="366"/>
      <c r="OWS61" s="366"/>
      <c r="OWT61" s="366"/>
      <c r="OWU61" s="366"/>
      <c r="OWV61" s="366"/>
      <c r="OWW61" s="366"/>
      <c r="OWX61" s="366"/>
      <c r="OWY61" s="366"/>
      <c r="OWZ61" s="366"/>
      <c r="OXA61" s="366"/>
      <c r="OXB61" s="366"/>
      <c r="OXC61" s="366"/>
      <c r="OXD61" s="366"/>
      <c r="OXE61" s="366"/>
      <c r="OXF61" s="366"/>
      <c r="OXG61" s="366"/>
      <c r="OXH61" s="366"/>
      <c r="OXI61" s="366"/>
      <c r="OXJ61" s="366"/>
      <c r="OXK61" s="366"/>
      <c r="OXL61" s="366"/>
      <c r="OXM61" s="366"/>
      <c r="OXN61" s="366"/>
      <c r="OXO61" s="366"/>
      <c r="OXP61" s="366"/>
      <c r="OXQ61" s="366"/>
      <c r="OXR61" s="366"/>
      <c r="OXS61" s="366"/>
      <c r="OXT61" s="366"/>
      <c r="OXU61" s="366"/>
      <c r="OXV61" s="366"/>
      <c r="OXW61" s="366"/>
      <c r="OXX61" s="366"/>
      <c r="OXY61" s="366"/>
      <c r="OXZ61" s="366"/>
      <c r="OYA61" s="366"/>
      <c r="OYB61" s="366"/>
      <c r="OYC61" s="366"/>
      <c r="OYD61" s="366"/>
      <c r="OYE61" s="366"/>
      <c r="OYF61" s="366"/>
      <c r="OYG61" s="366"/>
      <c r="OYH61" s="366"/>
      <c r="OYI61" s="366"/>
      <c r="OYJ61" s="366"/>
      <c r="OYK61" s="366"/>
      <c r="OYL61" s="366"/>
      <c r="OYM61" s="366"/>
      <c r="OYN61" s="366"/>
      <c r="OYO61" s="366"/>
      <c r="OYP61" s="366"/>
      <c r="OYQ61" s="366"/>
      <c r="OYR61" s="366"/>
      <c r="OYS61" s="366"/>
      <c r="OYT61" s="366"/>
      <c r="OYU61" s="366"/>
      <c r="OYV61" s="366"/>
      <c r="OYW61" s="366"/>
      <c r="OYX61" s="366"/>
      <c r="OYY61" s="366"/>
      <c r="OYZ61" s="366"/>
      <c r="OZA61" s="366"/>
      <c r="OZB61" s="366"/>
      <c r="OZC61" s="366"/>
      <c r="OZD61" s="366"/>
      <c r="OZE61" s="366"/>
      <c r="OZF61" s="366"/>
      <c r="OZG61" s="366"/>
      <c r="OZH61" s="366"/>
      <c r="OZI61" s="366"/>
      <c r="OZJ61" s="366"/>
      <c r="OZK61" s="366"/>
      <c r="OZL61" s="366"/>
      <c r="OZM61" s="366"/>
      <c r="OZN61" s="366"/>
      <c r="OZO61" s="366"/>
      <c r="OZP61" s="366"/>
      <c r="OZQ61" s="366"/>
      <c r="OZR61" s="366"/>
      <c r="OZS61" s="366"/>
      <c r="OZT61" s="366"/>
      <c r="OZU61" s="366"/>
      <c r="OZV61" s="366"/>
      <c r="OZW61" s="366"/>
      <c r="OZX61" s="366"/>
      <c r="OZY61" s="366"/>
      <c r="OZZ61" s="366"/>
      <c r="PAA61" s="366"/>
      <c r="PAB61" s="366"/>
      <c r="PAC61" s="366"/>
      <c r="PAD61" s="366"/>
      <c r="PAE61" s="366"/>
      <c r="PAF61" s="366"/>
      <c r="PAG61" s="366"/>
      <c r="PAH61" s="366"/>
      <c r="PAI61" s="366"/>
      <c r="PAJ61" s="366"/>
      <c r="PAK61" s="366"/>
      <c r="PAL61" s="366"/>
      <c r="PAM61" s="366"/>
      <c r="PAN61" s="366"/>
      <c r="PAO61" s="366"/>
      <c r="PAP61" s="366"/>
      <c r="PAQ61" s="366"/>
      <c r="PAR61" s="366"/>
      <c r="PAS61" s="366"/>
      <c r="PAT61" s="366"/>
      <c r="PAU61" s="366"/>
      <c r="PAV61" s="366"/>
      <c r="PAW61" s="366"/>
      <c r="PAX61" s="366"/>
      <c r="PAY61" s="366"/>
      <c r="PAZ61" s="366"/>
      <c r="PBA61" s="366"/>
      <c r="PBB61" s="366"/>
      <c r="PBC61" s="366"/>
      <c r="PBD61" s="366"/>
      <c r="PBE61" s="366"/>
      <c r="PBF61" s="366"/>
      <c r="PBG61" s="366"/>
      <c r="PBH61" s="366"/>
      <c r="PBI61" s="366"/>
      <c r="PBJ61" s="366"/>
      <c r="PBK61" s="366"/>
      <c r="PBL61" s="366"/>
      <c r="PBM61" s="366"/>
      <c r="PBN61" s="366"/>
      <c r="PBO61" s="366"/>
      <c r="PBP61" s="366"/>
      <c r="PBQ61" s="366"/>
      <c r="PBR61" s="366"/>
      <c r="PBS61" s="366"/>
      <c r="PBT61" s="366"/>
      <c r="PBU61" s="366"/>
      <c r="PBV61" s="366"/>
      <c r="PBW61" s="366"/>
      <c r="PBX61" s="366"/>
      <c r="PBY61" s="366"/>
      <c r="PBZ61" s="366"/>
      <c r="PCA61" s="366"/>
      <c r="PCB61" s="366"/>
      <c r="PCC61" s="366"/>
      <c r="PCD61" s="366"/>
      <c r="PCE61" s="366"/>
      <c r="PCF61" s="366"/>
      <c r="PCG61" s="366"/>
      <c r="PCH61" s="366"/>
      <c r="PCI61" s="366"/>
      <c r="PCJ61" s="366"/>
      <c r="PCK61" s="366"/>
      <c r="PCL61" s="366"/>
      <c r="PCM61" s="366"/>
      <c r="PCN61" s="366"/>
      <c r="PCO61" s="366"/>
      <c r="PCP61" s="366"/>
      <c r="PCQ61" s="366"/>
      <c r="PCR61" s="366"/>
      <c r="PCS61" s="366"/>
      <c r="PCT61" s="366"/>
      <c r="PCU61" s="366"/>
      <c r="PCV61" s="366"/>
      <c r="PCW61" s="366"/>
      <c r="PCX61" s="366"/>
      <c r="PCY61" s="366"/>
      <c r="PCZ61" s="366"/>
      <c r="PDA61" s="366"/>
      <c r="PDB61" s="366"/>
      <c r="PDC61" s="366"/>
      <c r="PDD61" s="366"/>
      <c r="PDE61" s="366"/>
      <c r="PDF61" s="366"/>
      <c r="PDG61" s="366"/>
      <c r="PDH61" s="366"/>
      <c r="PDI61" s="366"/>
      <c r="PDJ61" s="366"/>
      <c r="PDK61" s="366"/>
      <c r="PDL61" s="366"/>
      <c r="PDM61" s="366"/>
      <c r="PDN61" s="366"/>
      <c r="PDO61" s="366"/>
      <c r="PDP61" s="366"/>
      <c r="PDQ61" s="366"/>
      <c r="PDR61" s="366"/>
      <c r="PDS61" s="366"/>
      <c r="PDT61" s="366"/>
      <c r="PDU61" s="366"/>
      <c r="PDV61" s="366"/>
      <c r="PDW61" s="366"/>
      <c r="PDX61" s="366"/>
      <c r="PDY61" s="366"/>
      <c r="PDZ61" s="366"/>
      <c r="PEA61" s="366"/>
      <c r="PEB61" s="366"/>
      <c r="PEC61" s="366"/>
      <c r="PED61" s="366"/>
      <c r="PEE61" s="366"/>
      <c r="PEF61" s="366"/>
      <c r="PEG61" s="366"/>
      <c r="PEH61" s="366"/>
      <c r="PEI61" s="366"/>
      <c r="PEJ61" s="366"/>
      <c r="PEK61" s="366"/>
      <c r="PEL61" s="366"/>
      <c r="PEM61" s="366"/>
      <c r="PEN61" s="366"/>
      <c r="PEO61" s="366"/>
      <c r="PEP61" s="366"/>
      <c r="PEQ61" s="366"/>
      <c r="PER61" s="366"/>
      <c r="PES61" s="366"/>
      <c r="PET61" s="366"/>
      <c r="PEU61" s="366"/>
      <c r="PEV61" s="366"/>
      <c r="PEW61" s="366"/>
      <c r="PEX61" s="366"/>
      <c r="PEY61" s="366"/>
      <c r="PEZ61" s="366"/>
      <c r="PFA61" s="366"/>
      <c r="PFB61" s="366"/>
      <c r="PFC61" s="366"/>
      <c r="PFD61" s="366"/>
      <c r="PFE61" s="366"/>
      <c r="PFF61" s="366"/>
      <c r="PFG61" s="366"/>
      <c r="PFH61" s="366"/>
      <c r="PFI61" s="366"/>
      <c r="PFJ61" s="366"/>
      <c r="PFK61" s="366"/>
      <c r="PFL61" s="366"/>
      <c r="PFM61" s="366"/>
      <c r="PFN61" s="366"/>
      <c r="PFO61" s="366"/>
      <c r="PFP61" s="366"/>
      <c r="PFQ61" s="366"/>
      <c r="PFR61" s="366"/>
      <c r="PFS61" s="366"/>
      <c r="PFT61" s="366"/>
      <c r="PFU61" s="366"/>
      <c r="PFV61" s="366"/>
      <c r="PFW61" s="366"/>
      <c r="PFX61" s="366"/>
      <c r="PFY61" s="366"/>
      <c r="PFZ61" s="366"/>
      <c r="PGA61" s="366"/>
      <c r="PGB61" s="366"/>
      <c r="PGC61" s="366"/>
      <c r="PGD61" s="366"/>
      <c r="PGE61" s="366"/>
      <c r="PGF61" s="366"/>
      <c r="PGG61" s="366"/>
      <c r="PGH61" s="366"/>
      <c r="PGI61" s="366"/>
      <c r="PGJ61" s="366"/>
      <c r="PGK61" s="366"/>
      <c r="PGL61" s="366"/>
      <c r="PGM61" s="366"/>
      <c r="PGN61" s="366"/>
      <c r="PGO61" s="366"/>
      <c r="PGP61" s="366"/>
      <c r="PGQ61" s="366"/>
      <c r="PGR61" s="366"/>
      <c r="PGS61" s="366"/>
      <c r="PGT61" s="366"/>
      <c r="PGU61" s="366"/>
      <c r="PGV61" s="366"/>
      <c r="PGW61" s="366"/>
      <c r="PGX61" s="366"/>
      <c r="PGY61" s="366"/>
      <c r="PGZ61" s="366"/>
      <c r="PHA61" s="366"/>
      <c r="PHB61" s="366"/>
      <c r="PHC61" s="366"/>
      <c r="PHD61" s="366"/>
      <c r="PHE61" s="366"/>
      <c r="PHF61" s="366"/>
      <c r="PHG61" s="366"/>
      <c r="PHH61" s="366"/>
      <c r="PHI61" s="366"/>
      <c r="PHJ61" s="366"/>
      <c r="PHK61" s="366"/>
      <c r="PHL61" s="366"/>
      <c r="PHM61" s="366"/>
      <c r="PHN61" s="366"/>
      <c r="PHO61" s="366"/>
      <c r="PHP61" s="366"/>
      <c r="PHQ61" s="366"/>
      <c r="PHR61" s="366"/>
      <c r="PHS61" s="366"/>
      <c r="PHT61" s="366"/>
      <c r="PHU61" s="366"/>
      <c r="PHV61" s="366"/>
      <c r="PHW61" s="366"/>
      <c r="PHX61" s="366"/>
      <c r="PHY61" s="366"/>
      <c r="PHZ61" s="366"/>
      <c r="PIA61" s="366"/>
      <c r="PIB61" s="366"/>
      <c r="PIC61" s="366"/>
      <c r="PID61" s="366"/>
      <c r="PIE61" s="366"/>
      <c r="PIF61" s="366"/>
      <c r="PIG61" s="366"/>
      <c r="PIH61" s="366"/>
      <c r="PII61" s="366"/>
      <c r="PIJ61" s="366"/>
      <c r="PIK61" s="366"/>
      <c r="PIL61" s="366"/>
      <c r="PIM61" s="366"/>
      <c r="PIN61" s="366"/>
      <c r="PIO61" s="366"/>
      <c r="PIP61" s="366"/>
      <c r="PIQ61" s="366"/>
      <c r="PIR61" s="366"/>
      <c r="PIS61" s="366"/>
      <c r="PIT61" s="366"/>
      <c r="PIU61" s="366"/>
      <c r="PIV61" s="366"/>
      <c r="PIW61" s="366"/>
      <c r="PIX61" s="366"/>
      <c r="PIY61" s="366"/>
      <c r="PIZ61" s="366"/>
      <c r="PJA61" s="366"/>
      <c r="PJB61" s="366"/>
      <c r="PJC61" s="366"/>
      <c r="PJD61" s="366"/>
      <c r="PJE61" s="366"/>
      <c r="PJF61" s="366"/>
      <c r="PJG61" s="366"/>
      <c r="PJH61" s="366"/>
      <c r="PJI61" s="366"/>
      <c r="PJJ61" s="366"/>
      <c r="PJK61" s="366"/>
      <c r="PJL61" s="366"/>
      <c r="PJM61" s="366"/>
      <c r="PJN61" s="366"/>
      <c r="PJO61" s="366"/>
      <c r="PJP61" s="366"/>
      <c r="PJQ61" s="366"/>
      <c r="PJR61" s="366"/>
      <c r="PJS61" s="366"/>
      <c r="PJT61" s="366"/>
      <c r="PJU61" s="366"/>
      <c r="PJV61" s="366"/>
      <c r="PJW61" s="366"/>
      <c r="PJX61" s="366"/>
      <c r="PJY61" s="366"/>
      <c r="PJZ61" s="366"/>
      <c r="PKA61" s="366"/>
      <c r="PKB61" s="366"/>
      <c r="PKC61" s="366"/>
      <c r="PKD61" s="366"/>
      <c r="PKE61" s="366"/>
      <c r="PKF61" s="366"/>
      <c r="PKG61" s="366"/>
      <c r="PKH61" s="366"/>
      <c r="PKI61" s="366"/>
      <c r="PKJ61" s="366"/>
      <c r="PKK61" s="366"/>
      <c r="PKL61" s="366"/>
      <c r="PKM61" s="366"/>
      <c r="PKN61" s="366"/>
      <c r="PKO61" s="366"/>
      <c r="PKP61" s="366"/>
      <c r="PKQ61" s="366"/>
      <c r="PKR61" s="366"/>
      <c r="PKS61" s="366"/>
      <c r="PKT61" s="366"/>
      <c r="PKU61" s="366"/>
      <c r="PKV61" s="366"/>
      <c r="PKW61" s="366"/>
      <c r="PKX61" s="366"/>
      <c r="PKY61" s="366"/>
      <c r="PKZ61" s="366"/>
      <c r="PLA61" s="366"/>
      <c r="PLB61" s="366"/>
      <c r="PLC61" s="366"/>
      <c r="PLD61" s="366"/>
      <c r="PLE61" s="366"/>
      <c r="PLF61" s="366"/>
      <c r="PLG61" s="366"/>
      <c r="PLH61" s="366"/>
      <c r="PLI61" s="366"/>
      <c r="PLJ61" s="366"/>
      <c r="PLK61" s="366"/>
      <c r="PLL61" s="366"/>
      <c r="PLM61" s="366"/>
      <c r="PLN61" s="366"/>
      <c r="PLO61" s="366"/>
      <c r="PLP61" s="366"/>
      <c r="PLQ61" s="366"/>
      <c r="PLR61" s="366"/>
      <c r="PLS61" s="366"/>
      <c r="PLT61" s="366"/>
      <c r="PLU61" s="366"/>
      <c r="PLV61" s="366"/>
      <c r="PLW61" s="366"/>
      <c r="PLX61" s="366"/>
      <c r="PLY61" s="366"/>
      <c r="PLZ61" s="366"/>
      <c r="PMA61" s="366"/>
      <c r="PMB61" s="366"/>
      <c r="PMC61" s="366"/>
      <c r="PMD61" s="366"/>
      <c r="PME61" s="366"/>
      <c r="PMF61" s="366"/>
      <c r="PMG61" s="366"/>
      <c r="PMH61" s="366"/>
      <c r="PMI61" s="366"/>
      <c r="PMJ61" s="366"/>
      <c r="PMK61" s="366"/>
      <c r="PML61" s="366"/>
      <c r="PMM61" s="366"/>
      <c r="PMN61" s="366"/>
      <c r="PMO61" s="366"/>
      <c r="PMP61" s="366"/>
      <c r="PMQ61" s="366"/>
      <c r="PMR61" s="366"/>
      <c r="PMS61" s="366"/>
      <c r="PMT61" s="366"/>
      <c r="PMU61" s="366"/>
      <c r="PMV61" s="366"/>
      <c r="PMW61" s="366"/>
      <c r="PMX61" s="366"/>
      <c r="PMY61" s="366"/>
      <c r="PMZ61" s="366"/>
      <c r="PNA61" s="366"/>
      <c r="PNB61" s="366"/>
      <c r="PNC61" s="366"/>
      <c r="PND61" s="366"/>
      <c r="PNE61" s="366"/>
      <c r="PNF61" s="366"/>
      <c r="PNG61" s="366"/>
      <c r="PNH61" s="366"/>
      <c r="PNI61" s="366"/>
      <c r="PNJ61" s="366"/>
      <c r="PNK61" s="366"/>
      <c r="PNL61" s="366"/>
      <c r="PNM61" s="366"/>
      <c r="PNN61" s="366"/>
      <c r="PNO61" s="366"/>
      <c r="PNP61" s="366"/>
      <c r="PNQ61" s="366"/>
      <c r="PNR61" s="366"/>
      <c r="PNS61" s="366"/>
      <c r="PNT61" s="366"/>
      <c r="PNU61" s="366"/>
      <c r="PNV61" s="366"/>
      <c r="PNW61" s="366"/>
      <c r="PNX61" s="366"/>
      <c r="PNY61" s="366"/>
      <c r="PNZ61" s="366"/>
      <c r="POA61" s="366"/>
      <c r="POB61" s="366"/>
      <c r="POC61" s="366"/>
      <c r="POD61" s="366"/>
      <c r="POE61" s="366"/>
      <c r="POF61" s="366"/>
      <c r="POG61" s="366"/>
      <c r="POH61" s="366"/>
      <c r="POI61" s="366"/>
      <c r="POJ61" s="366"/>
      <c r="POK61" s="366"/>
      <c r="POL61" s="366"/>
      <c r="POM61" s="366"/>
      <c r="PON61" s="366"/>
      <c r="POO61" s="366"/>
      <c r="POP61" s="366"/>
      <c r="POQ61" s="366"/>
      <c r="POR61" s="366"/>
      <c r="POS61" s="366"/>
      <c r="POT61" s="366"/>
      <c r="POU61" s="366"/>
      <c r="POV61" s="366"/>
      <c r="POW61" s="366"/>
      <c r="POX61" s="366"/>
      <c r="POY61" s="366"/>
      <c r="POZ61" s="366"/>
      <c r="PPA61" s="366"/>
      <c r="PPB61" s="366"/>
      <c r="PPC61" s="366"/>
      <c r="PPD61" s="366"/>
      <c r="PPE61" s="366"/>
      <c r="PPF61" s="366"/>
      <c r="PPG61" s="366"/>
      <c r="PPH61" s="366"/>
      <c r="PPI61" s="366"/>
      <c r="PPJ61" s="366"/>
      <c r="PPK61" s="366"/>
      <c r="PPL61" s="366"/>
      <c r="PPM61" s="366"/>
      <c r="PPN61" s="366"/>
      <c r="PPO61" s="366"/>
      <c r="PPP61" s="366"/>
      <c r="PPQ61" s="366"/>
      <c r="PPR61" s="366"/>
      <c r="PPS61" s="366"/>
      <c r="PPT61" s="366"/>
      <c r="PPU61" s="366"/>
      <c r="PPV61" s="366"/>
      <c r="PPW61" s="366"/>
      <c r="PPX61" s="366"/>
      <c r="PPY61" s="366"/>
      <c r="PPZ61" s="366"/>
      <c r="PQA61" s="366"/>
      <c r="PQB61" s="366"/>
      <c r="PQC61" s="366"/>
      <c r="PQD61" s="366"/>
      <c r="PQE61" s="366"/>
      <c r="PQF61" s="366"/>
      <c r="PQG61" s="366"/>
      <c r="PQH61" s="366"/>
      <c r="PQI61" s="366"/>
      <c r="PQJ61" s="366"/>
      <c r="PQK61" s="366"/>
      <c r="PQL61" s="366"/>
      <c r="PQM61" s="366"/>
      <c r="PQN61" s="366"/>
      <c r="PQO61" s="366"/>
      <c r="PQP61" s="366"/>
      <c r="PQQ61" s="366"/>
      <c r="PQR61" s="366"/>
      <c r="PQS61" s="366"/>
      <c r="PQT61" s="366"/>
      <c r="PQU61" s="366"/>
      <c r="PQV61" s="366"/>
      <c r="PQW61" s="366"/>
      <c r="PQX61" s="366"/>
      <c r="PQY61" s="366"/>
      <c r="PQZ61" s="366"/>
      <c r="PRA61" s="366"/>
      <c r="PRB61" s="366"/>
      <c r="PRC61" s="366"/>
      <c r="PRD61" s="366"/>
      <c r="PRE61" s="366"/>
      <c r="PRF61" s="366"/>
      <c r="PRG61" s="366"/>
      <c r="PRH61" s="366"/>
      <c r="PRI61" s="366"/>
      <c r="PRJ61" s="366"/>
      <c r="PRK61" s="366"/>
      <c r="PRL61" s="366"/>
      <c r="PRM61" s="366"/>
      <c r="PRN61" s="366"/>
      <c r="PRO61" s="366"/>
      <c r="PRP61" s="366"/>
      <c r="PRQ61" s="366"/>
      <c r="PRR61" s="366"/>
      <c r="PRS61" s="366"/>
      <c r="PRT61" s="366"/>
      <c r="PRU61" s="366"/>
      <c r="PRV61" s="366"/>
      <c r="PRW61" s="366"/>
      <c r="PRX61" s="366"/>
      <c r="PRY61" s="366"/>
      <c r="PRZ61" s="366"/>
      <c r="PSA61" s="366"/>
      <c r="PSB61" s="366"/>
      <c r="PSC61" s="366"/>
      <c r="PSD61" s="366"/>
      <c r="PSE61" s="366"/>
      <c r="PSF61" s="366"/>
      <c r="PSG61" s="366"/>
      <c r="PSH61" s="366"/>
      <c r="PSI61" s="366"/>
      <c r="PSJ61" s="366"/>
      <c r="PSK61" s="366"/>
      <c r="PSL61" s="366"/>
      <c r="PSM61" s="366"/>
      <c r="PSN61" s="366"/>
      <c r="PSO61" s="366"/>
      <c r="PSP61" s="366"/>
      <c r="PSQ61" s="366"/>
      <c r="PSR61" s="366"/>
      <c r="PSS61" s="366"/>
      <c r="PST61" s="366"/>
      <c r="PSU61" s="366"/>
      <c r="PSV61" s="366"/>
      <c r="PSW61" s="366"/>
      <c r="PSX61" s="366"/>
      <c r="PSY61" s="366"/>
      <c r="PSZ61" s="366"/>
      <c r="PTA61" s="366"/>
      <c r="PTB61" s="366"/>
      <c r="PTC61" s="366"/>
      <c r="PTD61" s="366"/>
      <c r="PTE61" s="366"/>
      <c r="PTF61" s="366"/>
      <c r="PTG61" s="366"/>
      <c r="PTH61" s="366"/>
      <c r="PTI61" s="366"/>
      <c r="PTJ61" s="366"/>
      <c r="PTK61" s="366"/>
      <c r="PTL61" s="366"/>
      <c r="PTM61" s="366"/>
      <c r="PTN61" s="366"/>
      <c r="PTO61" s="366"/>
      <c r="PTP61" s="366"/>
      <c r="PTQ61" s="366"/>
      <c r="PTR61" s="366"/>
      <c r="PTS61" s="366"/>
      <c r="PTT61" s="366"/>
      <c r="PTU61" s="366"/>
      <c r="PTV61" s="366"/>
      <c r="PTW61" s="366"/>
      <c r="PTX61" s="366"/>
      <c r="PTY61" s="366"/>
      <c r="PTZ61" s="366"/>
      <c r="PUA61" s="366"/>
      <c r="PUB61" s="366"/>
      <c r="PUC61" s="366"/>
      <c r="PUD61" s="366"/>
      <c r="PUE61" s="366"/>
      <c r="PUF61" s="366"/>
      <c r="PUG61" s="366"/>
      <c r="PUH61" s="366"/>
      <c r="PUI61" s="366"/>
      <c r="PUJ61" s="366"/>
      <c r="PUK61" s="366"/>
      <c r="PUL61" s="366"/>
      <c r="PUM61" s="366"/>
      <c r="PUN61" s="366"/>
      <c r="PUO61" s="366"/>
      <c r="PUP61" s="366"/>
      <c r="PUQ61" s="366"/>
      <c r="PUR61" s="366"/>
      <c r="PUS61" s="366"/>
      <c r="PUT61" s="366"/>
      <c r="PUU61" s="366"/>
      <c r="PUV61" s="366"/>
      <c r="PUW61" s="366"/>
      <c r="PUX61" s="366"/>
      <c r="PUY61" s="366"/>
      <c r="PUZ61" s="366"/>
      <c r="PVA61" s="366"/>
      <c r="PVB61" s="366"/>
      <c r="PVC61" s="366"/>
      <c r="PVD61" s="366"/>
      <c r="PVE61" s="366"/>
      <c r="PVF61" s="366"/>
      <c r="PVG61" s="366"/>
      <c r="PVH61" s="366"/>
      <c r="PVI61" s="366"/>
      <c r="PVJ61" s="366"/>
      <c r="PVK61" s="366"/>
      <c r="PVL61" s="366"/>
      <c r="PVM61" s="366"/>
      <c r="PVN61" s="366"/>
      <c r="PVO61" s="366"/>
      <c r="PVP61" s="366"/>
      <c r="PVQ61" s="366"/>
      <c r="PVR61" s="366"/>
      <c r="PVS61" s="366"/>
      <c r="PVT61" s="366"/>
      <c r="PVU61" s="366"/>
      <c r="PVV61" s="366"/>
      <c r="PVW61" s="366"/>
      <c r="PVX61" s="366"/>
      <c r="PVY61" s="366"/>
      <c r="PVZ61" s="366"/>
      <c r="PWA61" s="366"/>
      <c r="PWB61" s="366"/>
      <c r="PWC61" s="366"/>
      <c r="PWD61" s="366"/>
      <c r="PWE61" s="366"/>
      <c r="PWF61" s="366"/>
      <c r="PWG61" s="366"/>
      <c r="PWH61" s="366"/>
      <c r="PWI61" s="366"/>
      <c r="PWJ61" s="366"/>
      <c r="PWK61" s="366"/>
      <c r="PWL61" s="366"/>
      <c r="PWM61" s="366"/>
      <c r="PWN61" s="366"/>
      <c r="PWO61" s="366"/>
      <c r="PWP61" s="366"/>
      <c r="PWQ61" s="366"/>
      <c r="PWR61" s="366"/>
      <c r="PWS61" s="366"/>
      <c r="PWT61" s="366"/>
      <c r="PWU61" s="366"/>
      <c r="PWV61" s="366"/>
      <c r="PWW61" s="366"/>
      <c r="PWX61" s="366"/>
      <c r="PWY61" s="366"/>
      <c r="PWZ61" s="366"/>
      <c r="PXA61" s="366"/>
      <c r="PXB61" s="366"/>
      <c r="PXC61" s="366"/>
      <c r="PXD61" s="366"/>
      <c r="PXE61" s="366"/>
      <c r="PXF61" s="366"/>
      <c r="PXG61" s="366"/>
      <c r="PXH61" s="366"/>
      <c r="PXI61" s="366"/>
      <c r="PXJ61" s="366"/>
      <c r="PXK61" s="366"/>
      <c r="PXL61" s="366"/>
      <c r="PXM61" s="366"/>
      <c r="PXN61" s="366"/>
      <c r="PXO61" s="366"/>
      <c r="PXP61" s="366"/>
      <c r="PXQ61" s="366"/>
      <c r="PXR61" s="366"/>
      <c r="PXS61" s="366"/>
      <c r="PXT61" s="366"/>
      <c r="PXU61" s="366"/>
      <c r="PXV61" s="366"/>
      <c r="PXW61" s="366"/>
      <c r="PXX61" s="366"/>
      <c r="PXY61" s="366"/>
      <c r="PXZ61" s="366"/>
      <c r="PYA61" s="366"/>
      <c r="PYB61" s="366"/>
      <c r="PYC61" s="366"/>
      <c r="PYD61" s="366"/>
      <c r="PYE61" s="366"/>
      <c r="PYF61" s="366"/>
      <c r="PYG61" s="366"/>
      <c r="PYH61" s="366"/>
      <c r="PYI61" s="366"/>
      <c r="PYJ61" s="366"/>
      <c r="PYK61" s="366"/>
      <c r="PYL61" s="366"/>
      <c r="PYM61" s="366"/>
      <c r="PYN61" s="366"/>
      <c r="PYO61" s="366"/>
      <c r="PYP61" s="366"/>
      <c r="PYQ61" s="366"/>
      <c r="PYR61" s="366"/>
      <c r="PYS61" s="366"/>
      <c r="PYT61" s="366"/>
      <c r="PYU61" s="366"/>
      <c r="PYV61" s="366"/>
      <c r="PYW61" s="366"/>
      <c r="PYX61" s="366"/>
      <c r="PYY61" s="366"/>
      <c r="PYZ61" s="366"/>
      <c r="PZA61" s="366"/>
      <c r="PZB61" s="366"/>
      <c r="PZC61" s="366"/>
      <c r="PZD61" s="366"/>
      <c r="PZE61" s="366"/>
      <c r="PZF61" s="366"/>
      <c r="PZG61" s="366"/>
      <c r="PZH61" s="366"/>
      <c r="PZI61" s="366"/>
      <c r="PZJ61" s="366"/>
      <c r="PZK61" s="366"/>
      <c r="PZL61" s="366"/>
      <c r="PZM61" s="366"/>
      <c r="PZN61" s="366"/>
      <c r="PZO61" s="366"/>
      <c r="PZP61" s="366"/>
      <c r="PZQ61" s="366"/>
      <c r="PZR61" s="366"/>
      <c r="PZS61" s="366"/>
      <c r="PZT61" s="366"/>
      <c r="PZU61" s="366"/>
      <c r="PZV61" s="366"/>
      <c r="PZW61" s="366"/>
      <c r="PZX61" s="366"/>
      <c r="PZY61" s="366"/>
      <c r="PZZ61" s="366"/>
      <c r="QAA61" s="366"/>
      <c r="QAB61" s="366"/>
      <c r="QAC61" s="366"/>
      <c r="QAD61" s="366"/>
      <c r="QAE61" s="366"/>
      <c r="QAF61" s="366"/>
      <c r="QAG61" s="366"/>
      <c r="QAH61" s="366"/>
      <c r="QAI61" s="366"/>
      <c r="QAJ61" s="366"/>
      <c r="QAK61" s="366"/>
      <c r="QAL61" s="366"/>
      <c r="QAM61" s="366"/>
      <c r="QAN61" s="366"/>
      <c r="QAO61" s="366"/>
      <c r="QAP61" s="366"/>
      <c r="QAQ61" s="366"/>
      <c r="QAR61" s="366"/>
      <c r="QAS61" s="366"/>
      <c r="QAT61" s="366"/>
      <c r="QAU61" s="366"/>
      <c r="QAV61" s="366"/>
      <c r="QAW61" s="366"/>
      <c r="QAX61" s="366"/>
      <c r="QAY61" s="366"/>
      <c r="QAZ61" s="366"/>
      <c r="QBA61" s="366"/>
      <c r="QBB61" s="366"/>
      <c r="QBC61" s="366"/>
      <c r="QBD61" s="366"/>
      <c r="QBE61" s="366"/>
      <c r="QBF61" s="366"/>
      <c r="QBG61" s="366"/>
      <c r="QBH61" s="366"/>
      <c r="QBI61" s="366"/>
      <c r="QBJ61" s="366"/>
      <c r="QBK61" s="366"/>
      <c r="QBL61" s="366"/>
      <c r="QBM61" s="366"/>
      <c r="QBN61" s="366"/>
      <c r="QBO61" s="366"/>
      <c r="QBP61" s="366"/>
      <c r="QBQ61" s="366"/>
      <c r="QBR61" s="366"/>
      <c r="QBS61" s="366"/>
      <c r="QBT61" s="366"/>
      <c r="QBU61" s="366"/>
      <c r="QBV61" s="366"/>
      <c r="QBW61" s="366"/>
      <c r="QBX61" s="366"/>
      <c r="QBY61" s="366"/>
      <c r="QBZ61" s="366"/>
      <c r="QCA61" s="366"/>
      <c r="QCB61" s="366"/>
      <c r="QCC61" s="366"/>
      <c r="QCD61" s="366"/>
      <c r="QCE61" s="366"/>
      <c r="QCF61" s="366"/>
      <c r="QCG61" s="366"/>
      <c r="QCH61" s="366"/>
      <c r="QCI61" s="366"/>
      <c r="QCJ61" s="366"/>
      <c r="QCK61" s="366"/>
      <c r="QCL61" s="366"/>
      <c r="QCM61" s="366"/>
      <c r="QCN61" s="366"/>
      <c r="QCO61" s="366"/>
      <c r="QCP61" s="366"/>
      <c r="QCQ61" s="366"/>
      <c r="QCR61" s="366"/>
      <c r="QCS61" s="366"/>
      <c r="QCT61" s="366"/>
      <c r="QCU61" s="366"/>
      <c r="QCV61" s="366"/>
      <c r="QCW61" s="366"/>
      <c r="QCX61" s="366"/>
      <c r="QCY61" s="366"/>
      <c r="QCZ61" s="366"/>
      <c r="QDA61" s="366"/>
      <c r="QDB61" s="366"/>
      <c r="QDC61" s="366"/>
      <c r="QDD61" s="366"/>
      <c r="QDE61" s="366"/>
      <c r="QDF61" s="366"/>
      <c r="QDG61" s="366"/>
      <c r="QDH61" s="366"/>
      <c r="QDI61" s="366"/>
      <c r="QDJ61" s="366"/>
      <c r="QDK61" s="366"/>
      <c r="QDL61" s="366"/>
      <c r="QDM61" s="366"/>
      <c r="QDN61" s="366"/>
      <c r="QDO61" s="366"/>
      <c r="QDP61" s="366"/>
      <c r="QDQ61" s="366"/>
      <c r="QDR61" s="366"/>
      <c r="QDS61" s="366"/>
      <c r="QDT61" s="366"/>
      <c r="QDU61" s="366"/>
      <c r="QDV61" s="366"/>
      <c r="QDW61" s="366"/>
      <c r="QDX61" s="366"/>
      <c r="QDY61" s="366"/>
      <c r="QDZ61" s="366"/>
      <c r="QEA61" s="366"/>
      <c r="QEB61" s="366"/>
      <c r="QEC61" s="366"/>
      <c r="QED61" s="366"/>
      <c r="QEE61" s="366"/>
      <c r="QEF61" s="366"/>
      <c r="QEG61" s="366"/>
      <c r="QEH61" s="366"/>
      <c r="QEI61" s="366"/>
      <c r="QEJ61" s="366"/>
      <c r="QEK61" s="366"/>
      <c r="QEL61" s="366"/>
      <c r="QEM61" s="366"/>
      <c r="QEN61" s="366"/>
      <c r="QEO61" s="366"/>
      <c r="QEP61" s="366"/>
      <c r="QEQ61" s="366"/>
      <c r="QER61" s="366"/>
      <c r="QES61" s="366"/>
      <c r="QET61" s="366"/>
      <c r="QEU61" s="366"/>
      <c r="QEV61" s="366"/>
      <c r="QEW61" s="366"/>
      <c r="QEX61" s="366"/>
      <c r="QEY61" s="366"/>
      <c r="QEZ61" s="366"/>
      <c r="QFA61" s="366"/>
      <c r="QFB61" s="366"/>
      <c r="QFC61" s="366"/>
      <c r="QFD61" s="366"/>
      <c r="QFE61" s="366"/>
      <c r="QFF61" s="366"/>
      <c r="QFG61" s="366"/>
      <c r="QFH61" s="366"/>
      <c r="QFI61" s="366"/>
      <c r="QFJ61" s="366"/>
      <c r="QFK61" s="366"/>
      <c r="QFL61" s="366"/>
      <c r="QFM61" s="366"/>
      <c r="QFN61" s="366"/>
      <c r="QFO61" s="366"/>
      <c r="QFP61" s="366"/>
      <c r="QFQ61" s="366"/>
      <c r="QFR61" s="366"/>
      <c r="QFS61" s="366"/>
      <c r="QFT61" s="366"/>
      <c r="QFU61" s="366"/>
      <c r="QFV61" s="366"/>
      <c r="QFW61" s="366"/>
      <c r="QFX61" s="366"/>
      <c r="QFY61" s="366"/>
      <c r="QFZ61" s="366"/>
      <c r="QGA61" s="366"/>
      <c r="QGB61" s="366"/>
      <c r="QGC61" s="366"/>
      <c r="QGD61" s="366"/>
      <c r="QGE61" s="366"/>
      <c r="QGF61" s="366"/>
      <c r="QGG61" s="366"/>
      <c r="QGH61" s="366"/>
      <c r="QGI61" s="366"/>
      <c r="QGJ61" s="366"/>
      <c r="QGK61" s="366"/>
      <c r="QGL61" s="366"/>
      <c r="QGM61" s="366"/>
      <c r="QGN61" s="366"/>
      <c r="QGO61" s="366"/>
      <c r="QGP61" s="366"/>
      <c r="QGQ61" s="366"/>
      <c r="QGR61" s="366"/>
      <c r="QGS61" s="366"/>
      <c r="QGT61" s="366"/>
      <c r="QGU61" s="366"/>
      <c r="QGV61" s="366"/>
      <c r="QGW61" s="366"/>
      <c r="QGX61" s="366"/>
      <c r="QGY61" s="366"/>
      <c r="QGZ61" s="366"/>
      <c r="QHA61" s="366"/>
      <c r="QHB61" s="366"/>
      <c r="QHC61" s="366"/>
      <c r="QHD61" s="366"/>
      <c r="QHE61" s="366"/>
      <c r="QHF61" s="366"/>
      <c r="QHG61" s="366"/>
      <c r="QHH61" s="366"/>
      <c r="QHI61" s="366"/>
      <c r="QHJ61" s="366"/>
      <c r="QHK61" s="366"/>
      <c r="QHL61" s="366"/>
      <c r="QHM61" s="366"/>
      <c r="QHN61" s="366"/>
      <c r="QHO61" s="366"/>
      <c r="QHP61" s="366"/>
      <c r="QHQ61" s="366"/>
      <c r="QHR61" s="366"/>
      <c r="QHS61" s="366"/>
      <c r="QHT61" s="366"/>
      <c r="QHU61" s="366"/>
      <c r="QHV61" s="366"/>
      <c r="QHW61" s="366"/>
      <c r="QHX61" s="366"/>
      <c r="QHY61" s="366"/>
      <c r="QHZ61" s="366"/>
      <c r="QIA61" s="366"/>
      <c r="QIB61" s="366"/>
      <c r="QIC61" s="366"/>
      <c r="QID61" s="366"/>
      <c r="QIE61" s="366"/>
      <c r="QIF61" s="366"/>
      <c r="QIG61" s="366"/>
      <c r="QIH61" s="366"/>
      <c r="QII61" s="366"/>
      <c r="QIJ61" s="366"/>
      <c r="QIK61" s="366"/>
      <c r="QIL61" s="366"/>
      <c r="QIM61" s="366"/>
      <c r="QIN61" s="366"/>
      <c r="QIO61" s="366"/>
      <c r="QIP61" s="366"/>
      <c r="QIQ61" s="366"/>
      <c r="QIR61" s="366"/>
      <c r="QIS61" s="366"/>
      <c r="QIT61" s="366"/>
      <c r="QIU61" s="366"/>
      <c r="QIV61" s="366"/>
      <c r="QIW61" s="366"/>
      <c r="QIX61" s="366"/>
      <c r="QIY61" s="366"/>
      <c r="QIZ61" s="366"/>
      <c r="QJA61" s="366"/>
      <c r="QJB61" s="366"/>
      <c r="QJC61" s="366"/>
      <c r="QJD61" s="366"/>
      <c r="QJE61" s="366"/>
      <c r="QJF61" s="366"/>
      <c r="QJG61" s="366"/>
      <c r="QJH61" s="366"/>
      <c r="QJI61" s="366"/>
      <c r="QJJ61" s="366"/>
      <c r="QJK61" s="366"/>
      <c r="QJL61" s="366"/>
      <c r="QJM61" s="366"/>
      <c r="QJN61" s="366"/>
      <c r="QJO61" s="366"/>
      <c r="QJP61" s="366"/>
      <c r="QJQ61" s="366"/>
      <c r="QJR61" s="366"/>
      <c r="QJS61" s="366"/>
      <c r="QJT61" s="366"/>
      <c r="QJU61" s="366"/>
      <c r="QJV61" s="366"/>
      <c r="QJW61" s="366"/>
      <c r="QJX61" s="366"/>
      <c r="QJY61" s="366"/>
      <c r="QJZ61" s="366"/>
      <c r="QKA61" s="366"/>
      <c r="QKB61" s="366"/>
      <c r="QKC61" s="366"/>
      <c r="QKD61" s="366"/>
      <c r="QKE61" s="366"/>
      <c r="QKF61" s="366"/>
      <c r="QKG61" s="366"/>
      <c r="QKH61" s="366"/>
      <c r="QKI61" s="366"/>
      <c r="QKJ61" s="366"/>
      <c r="QKK61" s="366"/>
      <c r="QKL61" s="366"/>
      <c r="QKM61" s="366"/>
      <c r="QKN61" s="366"/>
      <c r="QKO61" s="366"/>
      <c r="QKP61" s="366"/>
      <c r="QKQ61" s="366"/>
      <c r="QKR61" s="366"/>
      <c r="QKS61" s="366"/>
      <c r="QKT61" s="366"/>
      <c r="QKU61" s="366"/>
      <c r="QKV61" s="366"/>
      <c r="QKW61" s="366"/>
      <c r="QKX61" s="366"/>
      <c r="QKY61" s="366"/>
      <c r="QKZ61" s="366"/>
      <c r="QLA61" s="366"/>
      <c r="QLB61" s="366"/>
      <c r="QLC61" s="366"/>
      <c r="QLD61" s="366"/>
      <c r="QLE61" s="366"/>
      <c r="QLF61" s="366"/>
      <c r="QLG61" s="366"/>
      <c r="QLH61" s="366"/>
      <c r="QLI61" s="366"/>
      <c r="QLJ61" s="366"/>
      <c r="QLK61" s="366"/>
      <c r="QLL61" s="366"/>
      <c r="QLM61" s="366"/>
      <c r="QLN61" s="366"/>
      <c r="QLO61" s="366"/>
      <c r="QLP61" s="366"/>
      <c r="QLQ61" s="366"/>
      <c r="QLR61" s="366"/>
      <c r="QLS61" s="366"/>
      <c r="QLT61" s="366"/>
      <c r="QLU61" s="366"/>
      <c r="QLV61" s="366"/>
      <c r="QLW61" s="366"/>
      <c r="QLX61" s="366"/>
      <c r="QLY61" s="366"/>
      <c r="QLZ61" s="366"/>
      <c r="QMA61" s="366"/>
      <c r="QMB61" s="366"/>
      <c r="QMC61" s="366"/>
      <c r="QMD61" s="366"/>
      <c r="QME61" s="366"/>
      <c r="QMF61" s="366"/>
      <c r="QMG61" s="366"/>
      <c r="QMH61" s="366"/>
      <c r="QMI61" s="366"/>
      <c r="QMJ61" s="366"/>
      <c r="QMK61" s="366"/>
      <c r="QML61" s="366"/>
      <c r="QMM61" s="366"/>
      <c r="QMN61" s="366"/>
      <c r="QMO61" s="366"/>
      <c r="QMP61" s="366"/>
      <c r="QMQ61" s="366"/>
      <c r="QMR61" s="366"/>
      <c r="QMS61" s="366"/>
      <c r="QMT61" s="366"/>
      <c r="QMU61" s="366"/>
      <c r="QMV61" s="366"/>
      <c r="QMW61" s="366"/>
      <c r="QMX61" s="366"/>
      <c r="QMY61" s="366"/>
      <c r="QMZ61" s="366"/>
      <c r="QNA61" s="366"/>
      <c r="QNB61" s="366"/>
      <c r="QNC61" s="366"/>
      <c r="QND61" s="366"/>
      <c r="QNE61" s="366"/>
      <c r="QNF61" s="366"/>
      <c r="QNG61" s="366"/>
      <c r="QNH61" s="366"/>
      <c r="QNI61" s="366"/>
      <c r="QNJ61" s="366"/>
      <c r="QNK61" s="366"/>
      <c r="QNL61" s="366"/>
      <c r="QNM61" s="366"/>
      <c r="QNN61" s="366"/>
      <c r="QNO61" s="366"/>
      <c r="QNP61" s="366"/>
      <c r="QNQ61" s="366"/>
      <c r="QNR61" s="366"/>
      <c r="QNS61" s="366"/>
      <c r="QNT61" s="366"/>
      <c r="QNU61" s="366"/>
      <c r="QNV61" s="366"/>
      <c r="QNW61" s="366"/>
      <c r="QNX61" s="366"/>
      <c r="QNY61" s="366"/>
      <c r="QNZ61" s="366"/>
      <c r="QOA61" s="366"/>
      <c r="QOB61" s="366"/>
      <c r="QOC61" s="366"/>
      <c r="QOD61" s="366"/>
      <c r="QOE61" s="366"/>
      <c r="QOF61" s="366"/>
      <c r="QOG61" s="366"/>
      <c r="QOH61" s="366"/>
      <c r="QOI61" s="366"/>
      <c r="QOJ61" s="366"/>
      <c r="QOK61" s="366"/>
      <c r="QOL61" s="366"/>
      <c r="QOM61" s="366"/>
      <c r="QON61" s="366"/>
      <c r="QOO61" s="366"/>
      <c r="QOP61" s="366"/>
      <c r="QOQ61" s="366"/>
      <c r="QOR61" s="366"/>
      <c r="QOS61" s="366"/>
      <c r="QOT61" s="366"/>
      <c r="QOU61" s="366"/>
      <c r="QOV61" s="366"/>
      <c r="QOW61" s="366"/>
      <c r="QOX61" s="366"/>
      <c r="QOY61" s="366"/>
      <c r="QOZ61" s="366"/>
      <c r="QPA61" s="366"/>
      <c r="QPB61" s="366"/>
      <c r="QPC61" s="366"/>
      <c r="QPD61" s="366"/>
      <c r="QPE61" s="366"/>
      <c r="QPF61" s="366"/>
      <c r="QPG61" s="366"/>
      <c r="QPH61" s="366"/>
      <c r="QPI61" s="366"/>
      <c r="QPJ61" s="366"/>
      <c r="QPK61" s="366"/>
      <c r="QPL61" s="366"/>
      <c r="QPM61" s="366"/>
      <c r="QPN61" s="366"/>
      <c r="QPO61" s="366"/>
      <c r="QPP61" s="366"/>
      <c r="QPQ61" s="366"/>
      <c r="QPR61" s="366"/>
      <c r="QPS61" s="366"/>
      <c r="QPT61" s="366"/>
      <c r="QPU61" s="366"/>
      <c r="QPV61" s="366"/>
      <c r="QPW61" s="366"/>
      <c r="QPX61" s="366"/>
      <c r="QPY61" s="366"/>
      <c r="QPZ61" s="366"/>
      <c r="QQA61" s="366"/>
      <c r="QQB61" s="366"/>
      <c r="QQC61" s="366"/>
      <c r="QQD61" s="366"/>
      <c r="QQE61" s="366"/>
      <c r="QQF61" s="366"/>
      <c r="QQG61" s="366"/>
      <c r="QQH61" s="366"/>
      <c r="QQI61" s="366"/>
      <c r="QQJ61" s="366"/>
      <c r="QQK61" s="366"/>
      <c r="QQL61" s="366"/>
      <c r="QQM61" s="366"/>
      <c r="QQN61" s="366"/>
      <c r="QQO61" s="366"/>
      <c r="QQP61" s="366"/>
      <c r="QQQ61" s="366"/>
      <c r="QQR61" s="366"/>
      <c r="QQS61" s="366"/>
      <c r="QQT61" s="366"/>
      <c r="QQU61" s="366"/>
      <c r="QQV61" s="366"/>
      <c r="QQW61" s="366"/>
      <c r="QQX61" s="366"/>
      <c r="QQY61" s="366"/>
      <c r="QQZ61" s="366"/>
      <c r="QRA61" s="366"/>
      <c r="QRB61" s="366"/>
      <c r="QRC61" s="366"/>
      <c r="QRD61" s="366"/>
      <c r="QRE61" s="366"/>
      <c r="QRF61" s="366"/>
      <c r="QRG61" s="366"/>
      <c r="QRH61" s="366"/>
      <c r="QRI61" s="366"/>
      <c r="QRJ61" s="366"/>
      <c r="QRK61" s="366"/>
      <c r="QRL61" s="366"/>
      <c r="QRM61" s="366"/>
      <c r="QRN61" s="366"/>
      <c r="QRO61" s="366"/>
      <c r="QRP61" s="366"/>
      <c r="QRQ61" s="366"/>
      <c r="QRR61" s="366"/>
      <c r="QRS61" s="366"/>
      <c r="QRT61" s="366"/>
      <c r="QRU61" s="366"/>
      <c r="QRV61" s="366"/>
      <c r="QRW61" s="366"/>
      <c r="QRX61" s="366"/>
      <c r="QRY61" s="366"/>
      <c r="QRZ61" s="366"/>
      <c r="QSA61" s="366"/>
      <c r="QSB61" s="366"/>
      <c r="QSC61" s="366"/>
      <c r="QSD61" s="366"/>
      <c r="QSE61" s="366"/>
      <c r="QSF61" s="366"/>
      <c r="QSG61" s="366"/>
      <c r="QSH61" s="366"/>
      <c r="QSI61" s="366"/>
      <c r="QSJ61" s="366"/>
      <c r="QSK61" s="366"/>
      <c r="QSL61" s="366"/>
      <c r="QSM61" s="366"/>
      <c r="QSN61" s="366"/>
      <c r="QSO61" s="366"/>
      <c r="QSP61" s="366"/>
      <c r="QSQ61" s="366"/>
      <c r="QSR61" s="366"/>
      <c r="QSS61" s="366"/>
      <c r="QST61" s="366"/>
      <c r="QSU61" s="366"/>
      <c r="QSV61" s="366"/>
      <c r="QSW61" s="366"/>
      <c r="QSX61" s="366"/>
      <c r="QSY61" s="366"/>
      <c r="QSZ61" s="366"/>
      <c r="QTA61" s="366"/>
      <c r="QTB61" s="366"/>
      <c r="QTC61" s="366"/>
      <c r="QTD61" s="366"/>
      <c r="QTE61" s="366"/>
      <c r="QTF61" s="366"/>
      <c r="QTG61" s="366"/>
      <c r="QTH61" s="366"/>
      <c r="QTI61" s="366"/>
      <c r="QTJ61" s="366"/>
      <c r="QTK61" s="366"/>
      <c r="QTL61" s="366"/>
      <c r="QTM61" s="366"/>
      <c r="QTN61" s="366"/>
      <c r="QTO61" s="366"/>
      <c r="QTP61" s="366"/>
      <c r="QTQ61" s="366"/>
      <c r="QTR61" s="366"/>
      <c r="QTS61" s="366"/>
      <c r="QTT61" s="366"/>
      <c r="QTU61" s="366"/>
      <c r="QTV61" s="366"/>
      <c r="QTW61" s="366"/>
      <c r="QTX61" s="366"/>
      <c r="QTY61" s="366"/>
      <c r="QTZ61" s="366"/>
      <c r="QUA61" s="366"/>
      <c r="QUB61" s="366"/>
      <c r="QUC61" s="366"/>
      <c r="QUD61" s="366"/>
      <c r="QUE61" s="366"/>
      <c r="QUF61" s="366"/>
      <c r="QUG61" s="366"/>
      <c r="QUH61" s="366"/>
      <c r="QUI61" s="366"/>
      <c r="QUJ61" s="366"/>
      <c r="QUK61" s="366"/>
      <c r="QUL61" s="366"/>
      <c r="QUM61" s="366"/>
      <c r="QUN61" s="366"/>
      <c r="QUO61" s="366"/>
      <c r="QUP61" s="366"/>
      <c r="QUQ61" s="366"/>
      <c r="QUR61" s="366"/>
      <c r="QUS61" s="366"/>
      <c r="QUT61" s="366"/>
      <c r="QUU61" s="366"/>
      <c r="QUV61" s="366"/>
      <c r="QUW61" s="366"/>
      <c r="QUX61" s="366"/>
      <c r="QUY61" s="366"/>
      <c r="QUZ61" s="366"/>
      <c r="QVA61" s="366"/>
      <c r="QVB61" s="366"/>
      <c r="QVC61" s="366"/>
      <c r="QVD61" s="366"/>
      <c r="QVE61" s="366"/>
      <c r="QVF61" s="366"/>
      <c r="QVG61" s="366"/>
      <c r="QVH61" s="366"/>
      <c r="QVI61" s="366"/>
      <c r="QVJ61" s="366"/>
      <c r="QVK61" s="366"/>
      <c r="QVL61" s="366"/>
      <c r="QVM61" s="366"/>
      <c r="QVN61" s="366"/>
      <c r="QVO61" s="366"/>
      <c r="QVP61" s="366"/>
      <c r="QVQ61" s="366"/>
      <c r="QVR61" s="366"/>
      <c r="QVS61" s="366"/>
      <c r="QVT61" s="366"/>
      <c r="QVU61" s="366"/>
      <c r="QVV61" s="366"/>
      <c r="QVW61" s="366"/>
      <c r="QVX61" s="366"/>
      <c r="QVY61" s="366"/>
      <c r="QVZ61" s="366"/>
      <c r="QWA61" s="366"/>
      <c r="QWB61" s="366"/>
      <c r="QWC61" s="366"/>
      <c r="QWD61" s="366"/>
      <c r="QWE61" s="366"/>
      <c r="QWF61" s="366"/>
      <c r="QWG61" s="366"/>
      <c r="QWH61" s="366"/>
      <c r="QWI61" s="366"/>
      <c r="QWJ61" s="366"/>
      <c r="QWK61" s="366"/>
      <c r="QWL61" s="366"/>
      <c r="QWM61" s="366"/>
      <c r="QWN61" s="366"/>
      <c r="QWO61" s="366"/>
      <c r="QWP61" s="366"/>
      <c r="QWQ61" s="366"/>
      <c r="QWR61" s="366"/>
      <c r="QWS61" s="366"/>
      <c r="QWT61" s="366"/>
      <c r="QWU61" s="366"/>
      <c r="QWV61" s="366"/>
      <c r="QWW61" s="366"/>
      <c r="QWX61" s="366"/>
      <c r="QWY61" s="366"/>
      <c r="QWZ61" s="366"/>
      <c r="QXA61" s="366"/>
      <c r="QXB61" s="366"/>
      <c r="QXC61" s="366"/>
      <c r="QXD61" s="366"/>
      <c r="QXE61" s="366"/>
      <c r="QXF61" s="366"/>
      <c r="QXG61" s="366"/>
      <c r="QXH61" s="366"/>
      <c r="QXI61" s="366"/>
      <c r="QXJ61" s="366"/>
      <c r="QXK61" s="366"/>
      <c r="QXL61" s="366"/>
      <c r="QXM61" s="366"/>
      <c r="QXN61" s="366"/>
      <c r="QXO61" s="366"/>
      <c r="QXP61" s="366"/>
      <c r="QXQ61" s="366"/>
      <c r="QXR61" s="366"/>
      <c r="QXS61" s="366"/>
      <c r="QXT61" s="366"/>
      <c r="QXU61" s="366"/>
      <c r="QXV61" s="366"/>
      <c r="QXW61" s="366"/>
      <c r="QXX61" s="366"/>
      <c r="QXY61" s="366"/>
      <c r="QXZ61" s="366"/>
      <c r="QYA61" s="366"/>
      <c r="QYB61" s="366"/>
      <c r="QYC61" s="366"/>
      <c r="QYD61" s="366"/>
      <c r="QYE61" s="366"/>
      <c r="QYF61" s="366"/>
      <c r="QYG61" s="366"/>
      <c r="QYH61" s="366"/>
      <c r="QYI61" s="366"/>
      <c r="QYJ61" s="366"/>
      <c r="QYK61" s="366"/>
      <c r="QYL61" s="366"/>
      <c r="QYM61" s="366"/>
      <c r="QYN61" s="366"/>
      <c r="QYO61" s="366"/>
      <c r="QYP61" s="366"/>
      <c r="QYQ61" s="366"/>
      <c r="QYR61" s="366"/>
      <c r="QYS61" s="366"/>
      <c r="QYT61" s="366"/>
      <c r="QYU61" s="366"/>
      <c r="QYV61" s="366"/>
      <c r="QYW61" s="366"/>
      <c r="QYX61" s="366"/>
      <c r="QYY61" s="366"/>
      <c r="QYZ61" s="366"/>
      <c r="QZA61" s="366"/>
      <c r="QZB61" s="366"/>
      <c r="QZC61" s="366"/>
      <c r="QZD61" s="366"/>
      <c r="QZE61" s="366"/>
      <c r="QZF61" s="366"/>
      <c r="QZG61" s="366"/>
      <c r="QZH61" s="366"/>
      <c r="QZI61" s="366"/>
      <c r="QZJ61" s="366"/>
      <c r="QZK61" s="366"/>
      <c r="QZL61" s="366"/>
      <c r="QZM61" s="366"/>
      <c r="QZN61" s="366"/>
      <c r="QZO61" s="366"/>
      <c r="QZP61" s="366"/>
      <c r="QZQ61" s="366"/>
      <c r="QZR61" s="366"/>
      <c r="QZS61" s="366"/>
      <c r="QZT61" s="366"/>
      <c r="QZU61" s="366"/>
      <c r="QZV61" s="366"/>
      <c r="QZW61" s="366"/>
      <c r="QZX61" s="366"/>
      <c r="QZY61" s="366"/>
      <c r="QZZ61" s="366"/>
      <c r="RAA61" s="366"/>
      <c r="RAB61" s="366"/>
      <c r="RAC61" s="366"/>
      <c r="RAD61" s="366"/>
      <c r="RAE61" s="366"/>
      <c r="RAF61" s="366"/>
      <c r="RAG61" s="366"/>
      <c r="RAH61" s="366"/>
      <c r="RAI61" s="366"/>
      <c r="RAJ61" s="366"/>
      <c r="RAK61" s="366"/>
      <c r="RAL61" s="366"/>
      <c r="RAM61" s="366"/>
      <c r="RAN61" s="366"/>
      <c r="RAO61" s="366"/>
      <c r="RAP61" s="366"/>
      <c r="RAQ61" s="366"/>
      <c r="RAR61" s="366"/>
      <c r="RAS61" s="366"/>
      <c r="RAT61" s="366"/>
      <c r="RAU61" s="366"/>
      <c r="RAV61" s="366"/>
      <c r="RAW61" s="366"/>
      <c r="RAX61" s="366"/>
      <c r="RAY61" s="366"/>
      <c r="RAZ61" s="366"/>
      <c r="RBA61" s="366"/>
      <c r="RBB61" s="366"/>
      <c r="RBC61" s="366"/>
      <c r="RBD61" s="366"/>
      <c r="RBE61" s="366"/>
      <c r="RBF61" s="366"/>
      <c r="RBG61" s="366"/>
      <c r="RBH61" s="366"/>
      <c r="RBI61" s="366"/>
      <c r="RBJ61" s="366"/>
      <c r="RBK61" s="366"/>
      <c r="RBL61" s="366"/>
      <c r="RBM61" s="366"/>
      <c r="RBN61" s="366"/>
      <c r="RBO61" s="366"/>
      <c r="RBP61" s="366"/>
      <c r="RBQ61" s="366"/>
      <c r="RBR61" s="366"/>
      <c r="RBS61" s="366"/>
      <c r="RBT61" s="366"/>
      <c r="RBU61" s="366"/>
      <c r="RBV61" s="366"/>
      <c r="RBW61" s="366"/>
      <c r="RBX61" s="366"/>
      <c r="RBY61" s="366"/>
      <c r="RBZ61" s="366"/>
      <c r="RCA61" s="366"/>
      <c r="RCB61" s="366"/>
      <c r="RCC61" s="366"/>
      <c r="RCD61" s="366"/>
      <c r="RCE61" s="366"/>
      <c r="RCF61" s="366"/>
      <c r="RCG61" s="366"/>
      <c r="RCH61" s="366"/>
      <c r="RCI61" s="366"/>
      <c r="RCJ61" s="366"/>
      <c r="RCK61" s="366"/>
      <c r="RCL61" s="366"/>
      <c r="RCM61" s="366"/>
      <c r="RCN61" s="366"/>
      <c r="RCO61" s="366"/>
      <c r="RCP61" s="366"/>
      <c r="RCQ61" s="366"/>
      <c r="RCR61" s="366"/>
      <c r="RCS61" s="366"/>
      <c r="RCT61" s="366"/>
      <c r="RCU61" s="366"/>
      <c r="RCV61" s="366"/>
      <c r="RCW61" s="366"/>
      <c r="RCX61" s="366"/>
      <c r="RCY61" s="366"/>
      <c r="RCZ61" s="366"/>
      <c r="RDA61" s="366"/>
      <c r="RDB61" s="366"/>
      <c r="RDC61" s="366"/>
      <c r="RDD61" s="366"/>
      <c r="RDE61" s="366"/>
      <c r="RDF61" s="366"/>
      <c r="RDG61" s="366"/>
      <c r="RDH61" s="366"/>
      <c r="RDI61" s="366"/>
      <c r="RDJ61" s="366"/>
      <c r="RDK61" s="366"/>
      <c r="RDL61" s="366"/>
      <c r="RDM61" s="366"/>
      <c r="RDN61" s="366"/>
      <c r="RDO61" s="366"/>
      <c r="RDP61" s="366"/>
      <c r="RDQ61" s="366"/>
      <c r="RDR61" s="366"/>
      <c r="RDS61" s="366"/>
      <c r="RDT61" s="366"/>
      <c r="RDU61" s="366"/>
      <c r="RDV61" s="366"/>
      <c r="RDW61" s="366"/>
      <c r="RDX61" s="366"/>
      <c r="RDY61" s="366"/>
      <c r="RDZ61" s="366"/>
      <c r="REA61" s="366"/>
      <c r="REB61" s="366"/>
      <c r="REC61" s="366"/>
      <c r="RED61" s="366"/>
      <c r="REE61" s="366"/>
      <c r="REF61" s="366"/>
      <c r="REG61" s="366"/>
      <c r="REH61" s="366"/>
      <c r="REI61" s="366"/>
      <c r="REJ61" s="366"/>
      <c r="REK61" s="366"/>
      <c r="REL61" s="366"/>
      <c r="REM61" s="366"/>
      <c r="REN61" s="366"/>
      <c r="REO61" s="366"/>
      <c r="REP61" s="366"/>
      <c r="REQ61" s="366"/>
      <c r="RER61" s="366"/>
      <c r="RES61" s="366"/>
      <c r="RET61" s="366"/>
      <c r="REU61" s="366"/>
      <c r="REV61" s="366"/>
      <c r="REW61" s="366"/>
      <c r="REX61" s="366"/>
      <c r="REY61" s="366"/>
      <c r="REZ61" s="366"/>
      <c r="RFA61" s="366"/>
      <c r="RFB61" s="366"/>
      <c r="RFC61" s="366"/>
      <c r="RFD61" s="366"/>
      <c r="RFE61" s="366"/>
      <c r="RFF61" s="366"/>
      <c r="RFG61" s="366"/>
      <c r="RFH61" s="366"/>
      <c r="RFI61" s="366"/>
      <c r="RFJ61" s="366"/>
      <c r="RFK61" s="366"/>
      <c r="RFL61" s="366"/>
      <c r="RFM61" s="366"/>
      <c r="RFN61" s="366"/>
      <c r="RFO61" s="366"/>
      <c r="RFP61" s="366"/>
      <c r="RFQ61" s="366"/>
      <c r="RFR61" s="366"/>
      <c r="RFS61" s="366"/>
      <c r="RFT61" s="366"/>
      <c r="RFU61" s="366"/>
      <c r="RFV61" s="366"/>
      <c r="RFW61" s="366"/>
      <c r="RFX61" s="366"/>
      <c r="RFY61" s="366"/>
      <c r="RFZ61" s="366"/>
      <c r="RGA61" s="366"/>
      <c r="RGB61" s="366"/>
      <c r="RGC61" s="366"/>
      <c r="RGD61" s="366"/>
      <c r="RGE61" s="366"/>
      <c r="RGF61" s="366"/>
      <c r="RGG61" s="366"/>
      <c r="RGH61" s="366"/>
      <c r="RGI61" s="366"/>
      <c r="RGJ61" s="366"/>
      <c r="RGK61" s="366"/>
      <c r="RGL61" s="366"/>
      <c r="RGM61" s="366"/>
      <c r="RGN61" s="366"/>
      <c r="RGO61" s="366"/>
      <c r="RGP61" s="366"/>
      <c r="RGQ61" s="366"/>
      <c r="RGR61" s="366"/>
      <c r="RGS61" s="366"/>
      <c r="RGT61" s="366"/>
      <c r="RGU61" s="366"/>
      <c r="RGV61" s="366"/>
      <c r="RGW61" s="366"/>
      <c r="RGX61" s="366"/>
      <c r="RGY61" s="366"/>
      <c r="RGZ61" s="366"/>
      <c r="RHA61" s="366"/>
      <c r="RHB61" s="366"/>
      <c r="RHC61" s="366"/>
      <c r="RHD61" s="366"/>
      <c r="RHE61" s="366"/>
      <c r="RHF61" s="366"/>
      <c r="RHG61" s="366"/>
      <c r="RHH61" s="366"/>
      <c r="RHI61" s="366"/>
      <c r="RHJ61" s="366"/>
      <c r="RHK61" s="366"/>
      <c r="RHL61" s="366"/>
      <c r="RHM61" s="366"/>
      <c r="RHN61" s="366"/>
      <c r="RHO61" s="366"/>
      <c r="RHP61" s="366"/>
      <c r="RHQ61" s="366"/>
      <c r="RHR61" s="366"/>
      <c r="RHS61" s="366"/>
      <c r="RHT61" s="366"/>
      <c r="RHU61" s="366"/>
      <c r="RHV61" s="366"/>
      <c r="RHW61" s="366"/>
      <c r="RHX61" s="366"/>
      <c r="RHY61" s="366"/>
      <c r="RHZ61" s="366"/>
      <c r="RIA61" s="366"/>
      <c r="RIB61" s="366"/>
      <c r="RIC61" s="366"/>
      <c r="RID61" s="366"/>
      <c r="RIE61" s="366"/>
      <c r="RIF61" s="366"/>
      <c r="RIG61" s="366"/>
      <c r="RIH61" s="366"/>
      <c r="RII61" s="366"/>
      <c r="RIJ61" s="366"/>
      <c r="RIK61" s="366"/>
      <c r="RIL61" s="366"/>
      <c r="RIM61" s="366"/>
      <c r="RIN61" s="366"/>
      <c r="RIO61" s="366"/>
      <c r="RIP61" s="366"/>
      <c r="RIQ61" s="366"/>
      <c r="RIR61" s="366"/>
      <c r="RIS61" s="366"/>
      <c r="RIT61" s="366"/>
      <c r="RIU61" s="366"/>
      <c r="RIV61" s="366"/>
      <c r="RIW61" s="366"/>
      <c r="RIX61" s="366"/>
      <c r="RIY61" s="366"/>
      <c r="RIZ61" s="366"/>
      <c r="RJA61" s="366"/>
      <c r="RJB61" s="366"/>
      <c r="RJC61" s="366"/>
      <c r="RJD61" s="366"/>
      <c r="RJE61" s="366"/>
      <c r="RJF61" s="366"/>
      <c r="RJG61" s="366"/>
      <c r="RJH61" s="366"/>
      <c r="RJI61" s="366"/>
      <c r="RJJ61" s="366"/>
      <c r="RJK61" s="366"/>
      <c r="RJL61" s="366"/>
      <c r="RJM61" s="366"/>
      <c r="RJN61" s="366"/>
      <c r="RJO61" s="366"/>
      <c r="RJP61" s="366"/>
      <c r="RJQ61" s="366"/>
      <c r="RJR61" s="366"/>
      <c r="RJS61" s="366"/>
      <c r="RJT61" s="366"/>
      <c r="RJU61" s="366"/>
      <c r="RJV61" s="366"/>
      <c r="RJW61" s="366"/>
      <c r="RJX61" s="366"/>
      <c r="RJY61" s="366"/>
      <c r="RJZ61" s="366"/>
      <c r="RKA61" s="366"/>
      <c r="RKB61" s="366"/>
      <c r="RKC61" s="366"/>
      <c r="RKD61" s="366"/>
      <c r="RKE61" s="366"/>
      <c r="RKF61" s="366"/>
      <c r="RKG61" s="366"/>
      <c r="RKH61" s="366"/>
      <c r="RKI61" s="366"/>
      <c r="RKJ61" s="366"/>
      <c r="RKK61" s="366"/>
      <c r="RKL61" s="366"/>
      <c r="RKM61" s="366"/>
      <c r="RKN61" s="366"/>
      <c r="RKO61" s="366"/>
      <c r="RKP61" s="366"/>
      <c r="RKQ61" s="366"/>
      <c r="RKR61" s="366"/>
      <c r="RKS61" s="366"/>
      <c r="RKT61" s="366"/>
      <c r="RKU61" s="366"/>
      <c r="RKV61" s="366"/>
      <c r="RKW61" s="366"/>
      <c r="RKX61" s="366"/>
      <c r="RKY61" s="366"/>
      <c r="RKZ61" s="366"/>
      <c r="RLA61" s="366"/>
      <c r="RLB61" s="366"/>
      <c r="RLC61" s="366"/>
      <c r="RLD61" s="366"/>
      <c r="RLE61" s="366"/>
      <c r="RLF61" s="366"/>
      <c r="RLG61" s="366"/>
      <c r="RLH61" s="366"/>
      <c r="RLI61" s="366"/>
      <c r="RLJ61" s="366"/>
      <c r="RLK61" s="366"/>
      <c r="RLL61" s="366"/>
      <c r="RLM61" s="366"/>
      <c r="RLN61" s="366"/>
      <c r="RLO61" s="366"/>
      <c r="RLP61" s="366"/>
      <c r="RLQ61" s="366"/>
      <c r="RLR61" s="366"/>
      <c r="RLS61" s="366"/>
      <c r="RLT61" s="366"/>
      <c r="RLU61" s="366"/>
      <c r="RLV61" s="366"/>
      <c r="RLW61" s="366"/>
      <c r="RLX61" s="366"/>
      <c r="RLY61" s="366"/>
      <c r="RLZ61" s="366"/>
      <c r="RMA61" s="366"/>
      <c r="RMB61" s="366"/>
      <c r="RMC61" s="366"/>
      <c r="RMD61" s="366"/>
      <c r="RME61" s="366"/>
      <c r="RMF61" s="366"/>
      <c r="RMG61" s="366"/>
      <c r="RMH61" s="366"/>
      <c r="RMI61" s="366"/>
      <c r="RMJ61" s="366"/>
      <c r="RMK61" s="366"/>
      <c r="RML61" s="366"/>
      <c r="RMM61" s="366"/>
      <c r="RMN61" s="366"/>
      <c r="RMO61" s="366"/>
      <c r="RMP61" s="366"/>
      <c r="RMQ61" s="366"/>
      <c r="RMR61" s="366"/>
      <c r="RMS61" s="366"/>
      <c r="RMT61" s="366"/>
      <c r="RMU61" s="366"/>
      <c r="RMV61" s="366"/>
      <c r="RMW61" s="366"/>
      <c r="RMX61" s="366"/>
      <c r="RMY61" s="366"/>
      <c r="RMZ61" s="366"/>
      <c r="RNA61" s="366"/>
      <c r="RNB61" s="366"/>
      <c r="RNC61" s="366"/>
      <c r="RND61" s="366"/>
      <c r="RNE61" s="366"/>
      <c r="RNF61" s="366"/>
      <c r="RNG61" s="366"/>
      <c r="RNH61" s="366"/>
      <c r="RNI61" s="366"/>
      <c r="RNJ61" s="366"/>
      <c r="RNK61" s="366"/>
      <c r="RNL61" s="366"/>
      <c r="RNM61" s="366"/>
      <c r="RNN61" s="366"/>
      <c r="RNO61" s="366"/>
      <c r="RNP61" s="366"/>
      <c r="RNQ61" s="366"/>
      <c r="RNR61" s="366"/>
      <c r="RNS61" s="366"/>
      <c r="RNT61" s="366"/>
      <c r="RNU61" s="366"/>
      <c r="RNV61" s="366"/>
      <c r="RNW61" s="366"/>
      <c r="RNX61" s="366"/>
      <c r="RNY61" s="366"/>
      <c r="RNZ61" s="366"/>
      <c r="ROA61" s="366"/>
      <c r="ROB61" s="366"/>
      <c r="ROC61" s="366"/>
      <c r="ROD61" s="366"/>
      <c r="ROE61" s="366"/>
      <c r="ROF61" s="366"/>
      <c r="ROG61" s="366"/>
      <c r="ROH61" s="366"/>
      <c r="ROI61" s="366"/>
      <c r="ROJ61" s="366"/>
      <c r="ROK61" s="366"/>
      <c r="ROL61" s="366"/>
      <c r="ROM61" s="366"/>
      <c r="RON61" s="366"/>
      <c r="ROO61" s="366"/>
      <c r="ROP61" s="366"/>
      <c r="ROQ61" s="366"/>
      <c r="ROR61" s="366"/>
      <c r="ROS61" s="366"/>
      <c r="ROT61" s="366"/>
      <c r="ROU61" s="366"/>
      <c r="ROV61" s="366"/>
      <c r="ROW61" s="366"/>
      <c r="ROX61" s="366"/>
      <c r="ROY61" s="366"/>
      <c r="ROZ61" s="366"/>
      <c r="RPA61" s="366"/>
      <c r="RPB61" s="366"/>
      <c r="RPC61" s="366"/>
      <c r="RPD61" s="366"/>
      <c r="RPE61" s="366"/>
      <c r="RPF61" s="366"/>
      <c r="RPG61" s="366"/>
      <c r="RPH61" s="366"/>
      <c r="RPI61" s="366"/>
      <c r="RPJ61" s="366"/>
      <c r="RPK61" s="366"/>
      <c r="RPL61" s="366"/>
      <c r="RPM61" s="366"/>
      <c r="RPN61" s="366"/>
      <c r="RPO61" s="366"/>
      <c r="RPP61" s="366"/>
      <c r="RPQ61" s="366"/>
      <c r="RPR61" s="366"/>
      <c r="RPS61" s="366"/>
      <c r="RPT61" s="366"/>
      <c r="RPU61" s="366"/>
      <c r="RPV61" s="366"/>
      <c r="RPW61" s="366"/>
      <c r="RPX61" s="366"/>
      <c r="RPY61" s="366"/>
      <c r="RPZ61" s="366"/>
      <c r="RQA61" s="366"/>
      <c r="RQB61" s="366"/>
      <c r="RQC61" s="366"/>
      <c r="RQD61" s="366"/>
      <c r="RQE61" s="366"/>
      <c r="RQF61" s="366"/>
      <c r="RQG61" s="366"/>
      <c r="RQH61" s="366"/>
      <c r="RQI61" s="366"/>
      <c r="RQJ61" s="366"/>
      <c r="RQK61" s="366"/>
      <c r="RQL61" s="366"/>
      <c r="RQM61" s="366"/>
      <c r="RQN61" s="366"/>
      <c r="RQO61" s="366"/>
      <c r="RQP61" s="366"/>
      <c r="RQQ61" s="366"/>
      <c r="RQR61" s="366"/>
      <c r="RQS61" s="366"/>
      <c r="RQT61" s="366"/>
      <c r="RQU61" s="366"/>
      <c r="RQV61" s="366"/>
      <c r="RQW61" s="366"/>
      <c r="RQX61" s="366"/>
      <c r="RQY61" s="366"/>
      <c r="RQZ61" s="366"/>
      <c r="RRA61" s="366"/>
      <c r="RRB61" s="366"/>
      <c r="RRC61" s="366"/>
      <c r="RRD61" s="366"/>
      <c r="RRE61" s="366"/>
      <c r="RRF61" s="366"/>
      <c r="RRG61" s="366"/>
      <c r="RRH61" s="366"/>
      <c r="RRI61" s="366"/>
      <c r="RRJ61" s="366"/>
      <c r="RRK61" s="366"/>
      <c r="RRL61" s="366"/>
      <c r="RRM61" s="366"/>
      <c r="RRN61" s="366"/>
      <c r="RRO61" s="366"/>
      <c r="RRP61" s="366"/>
      <c r="RRQ61" s="366"/>
      <c r="RRR61" s="366"/>
      <c r="RRS61" s="366"/>
      <c r="RRT61" s="366"/>
      <c r="RRU61" s="366"/>
      <c r="RRV61" s="366"/>
      <c r="RRW61" s="366"/>
      <c r="RRX61" s="366"/>
      <c r="RRY61" s="366"/>
      <c r="RRZ61" s="366"/>
      <c r="RSA61" s="366"/>
      <c r="RSB61" s="366"/>
      <c r="RSC61" s="366"/>
      <c r="RSD61" s="366"/>
      <c r="RSE61" s="366"/>
      <c r="RSF61" s="366"/>
      <c r="RSG61" s="366"/>
      <c r="RSH61" s="366"/>
      <c r="RSI61" s="366"/>
      <c r="RSJ61" s="366"/>
      <c r="RSK61" s="366"/>
      <c r="RSL61" s="366"/>
      <c r="RSM61" s="366"/>
      <c r="RSN61" s="366"/>
      <c r="RSO61" s="366"/>
      <c r="RSP61" s="366"/>
      <c r="RSQ61" s="366"/>
      <c r="RSR61" s="366"/>
      <c r="RSS61" s="366"/>
      <c r="RST61" s="366"/>
      <c r="RSU61" s="366"/>
      <c r="RSV61" s="366"/>
      <c r="RSW61" s="366"/>
      <c r="RSX61" s="366"/>
      <c r="RSY61" s="366"/>
      <c r="RSZ61" s="366"/>
      <c r="RTA61" s="366"/>
      <c r="RTB61" s="366"/>
      <c r="RTC61" s="366"/>
      <c r="RTD61" s="366"/>
      <c r="RTE61" s="366"/>
      <c r="RTF61" s="366"/>
      <c r="RTG61" s="366"/>
      <c r="RTH61" s="366"/>
      <c r="RTI61" s="366"/>
      <c r="RTJ61" s="366"/>
      <c r="RTK61" s="366"/>
      <c r="RTL61" s="366"/>
      <c r="RTM61" s="366"/>
      <c r="RTN61" s="366"/>
      <c r="RTO61" s="366"/>
      <c r="RTP61" s="366"/>
      <c r="RTQ61" s="366"/>
      <c r="RTR61" s="366"/>
      <c r="RTS61" s="366"/>
      <c r="RTT61" s="366"/>
      <c r="RTU61" s="366"/>
      <c r="RTV61" s="366"/>
      <c r="RTW61" s="366"/>
      <c r="RTX61" s="366"/>
      <c r="RTY61" s="366"/>
      <c r="RTZ61" s="366"/>
      <c r="RUA61" s="366"/>
      <c r="RUB61" s="366"/>
      <c r="RUC61" s="366"/>
      <c r="RUD61" s="366"/>
      <c r="RUE61" s="366"/>
      <c r="RUF61" s="366"/>
      <c r="RUG61" s="366"/>
      <c r="RUH61" s="366"/>
      <c r="RUI61" s="366"/>
      <c r="RUJ61" s="366"/>
      <c r="RUK61" s="366"/>
      <c r="RUL61" s="366"/>
      <c r="RUM61" s="366"/>
      <c r="RUN61" s="366"/>
      <c r="RUO61" s="366"/>
      <c r="RUP61" s="366"/>
      <c r="RUQ61" s="366"/>
      <c r="RUR61" s="366"/>
      <c r="RUS61" s="366"/>
      <c r="RUT61" s="366"/>
      <c r="RUU61" s="366"/>
      <c r="RUV61" s="366"/>
      <c r="RUW61" s="366"/>
      <c r="RUX61" s="366"/>
      <c r="RUY61" s="366"/>
      <c r="RUZ61" s="366"/>
      <c r="RVA61" s="366"/>
      <c r="RVB61" s="366"/>
      <c r="RVC61" s="366"/>
      <c r="RVD61" s="366"/>
      <c r="RVE61" s="366"/>
      <c r="RVF61" s="366"/>
      <c r="RVG61" s="366"/>
      <c r="RVH61" s="366"/>
      <c r="RVI61" s="366"/>
      <c r="RVJ61" s="366"/>
      <c r="RVK61" s="366"/>
      <c r="RVL61" s="366"/>
      <c r="RVM61" s="366"/>
      <c r="RVN61" s="366"/>
      <c r="RVO61" s="366"/>
      <c r="RVP61" s="366"/>
      <c r="RVQ61" s="366"/>
      <c r="RVR61" s="366"/>
      <c r="RVS61" s="366"/>
      <c r="RVT61" s="366"/>
      <c r="RVU61" s="366"/>
      <c r="RVV61" s="366"/>
      <c r="RVW61" s="366"/>
      <c r="RVX61" s="366"/>
      <c r="RVY61" s="366"/>
      <c r="RVZ61" s="366"/>
      <c r="RWA61" s="366"/>
      <c r="RWB61" s="366"/>
      <c r="RWC61" s="366"/>
      <c r="RWD61" s="366"/>
      <c r="RWE61" s="366"/>
      <c r="RWF61" s="366"/>
      <c r="RWG61" s="366"/>
      <c r="RWH61" s="366"/>
      <c r="RWI61" s="366"/>
      <c r="RWJ61" s="366"/>
      <c r="RWK61" s="366"/>
      <c r="RWL61" s="366"/>
      <c r="RWM61" s="366"/>
      <c r="RWN61" s="366"/>
      <c r="RWO61" s="366"/>
      <c r="RWP61" s="366"/>
      <c r="RWQ61" s="366"/>
      <c r="RWR61" s="366"/>
      <c r="RWS61" s="366"/>
      <c r="RWT61" s="366"/>
      <c r="RWU61" s="366"/>
      <c r="RWV61" s="366"/>
      <c r="RWW61" s="366"/>
      <c r="RWX61" s="366"/>
      <c r="RWY61" s="366"/>
      <c r="RWZ61" s="366"/>
      <c r="RXA61" s="366"/>
      <c r="RXB61" s="366"/>
      <c r="RXC61" s="366"/>
      <c r="RXD61" s="366"/>
      <c r="RXE61" s="366"/>
      <c r="RXF61" s="366"/>
      <c r="RXG61" s="366"/>
      <c r="RXH61" s="366"/>
      <c r="RXI61" s="366"/>
      <c r="RXJ61" s="366"/>
      <c r="RXK61" s="366"/>
      <c r="RXL61" s="366"/>
      <c r="RXM61" s="366"/>
      <c r="RXN61" s="366"/>
      <c r="RXO61" s="366"/>
      <c r="RXP61" s="366"/>
      <c r="RXQ61" s="366"/>
      <c r="RXR61" s="366"/>
      <c r="RXS61" s="366"/>
      <c r="RXT61" s="366"/>
      <c r="RXU61" s="366"/>
      <c r="RXV61" s="366"/>
      <c r="RXW61" s="366"/>
      <c r="RXX61" s="366"/>
      <c r="RXY61" s="366"/>
      <c r="RXZ61" s="366"/>
      <c r="RYA61" s="366"/>
      <c r="RYB61" s="366"/>
      <c r="RYC61" s="366"/>
      <c r="RYD61" s="366"/>
      <c r="RYE61" s="366"/>
      <c r="RYF61" s="366"/>
      <c r="RYG61" s="366"/>
      <c r="RYH61" s="366"/>
      <c r="RYI61" s="366"/>
      <c r="RYJ61" s="366"/>
      <c r="RYK61" s="366"/>
      <c r="RYL61" s="366"/>
      <c r="RYM61" s="366"/>
      <c r="RYN61" s="366"/>
      <c r="RYO61" s="366"/>
      <c r="RYP61" s="366"/>
      <c r="RYQ61" s="366"/>
      <c r="RYR61" s="366"/>
      <c r="RYS61" s="366"/>
      <c r="RYT61" s="366"/>
      <c r="RYU61" s="366"/>
      <c r="RYV61" s="366"/>
      <c r="RYW61" s="366"/>
      <c r="RYX61" s="366"/>
      <c r="RYY61" s="366"/>
      <c r="RYZ61" s="366"/>
      <c r="RZA61" s="366"/>
      <c r="RZB61" s="366"/>
      <c r="RZC61" s="366"/>
      <c r="RZD61" s="366"/>
      <c r="RZE61" s="366"/>
      <c r="RZF61" s="366"/>
      <c r="RZG61" s="366"/>
      <c r="RZH61" s="366"/>
      <c r="RZI61" s="366"/>
      <c r="RZJ61" s="366"/>
      <c r="RZK61" s="366"/>
      <c r="RZL61" s="366"/>
      <c r="RZM61" s="366"/>
      <c r="RZN61" s="366"/>
      <c r="RZO61" s="366"/>
      <c r="RZP61" s="366"/>
      <c r="RZQ61" s="366"/>
      <c r="RZR61" s="366"/>
      <c r="RZS61" s="366"/>
      <c r="RZT61" s="366"/>
      <c r="RZU61" s="366"/>
      <c r="RZV61" s="366"/>
      <c r="RZW61" s="366"/>
      <c r="RZX61" s="366"/>
      <c r="RZY61" s="366"/>
      <c r="RZZ61" s="366"/>
      <c r="SAA61" s="366"/>
      <c r="SAB61" s="366"/>
      <c r="SAC61" s="366"/>
      <c r="SAD61" s="366"/>
      <c r="SAE61" s="366"/>
      <c r="SAF61" s="366"/>
      <c r="SAG61" s="366"/>
      <c r="SAH61" s="366"/>
      <c r="SAI61" s="366"/>
      <c r="SAJ61" s="366"/>
      <c r="SAK61" s="366"/>
      <c r="SAL61" s="366"/>
      <c r="SAM61" s="366"/>
      <c r="SAN61" s="366"/>
      <c r="SAO61" s="366"/>
      <c r="SAP61" s="366"/>
      <c r="SAQ61" s="366"/>
      <c r="SAR61" s="366"/>
      <c r="SAS61" s="366"/>
      <c r="SAT61" s="366"/>
      <c r="SAU61" s="366"/>
      <c r="SAV61" s="366"/>
      <c r="SAW61" s="366"/>
      <c r="SAX61" s="366"/>
      <c r="SAY61" s="366"/>
      <c r="SAZ61" s="366"/>
      <c r="SBA61" s="366"/>
      <c r="SBB61" s="366"/>
      <c r="SBC61" s="366"/>
      <c r="SBD61" s="366"/>
      <c r="SBE61" s="366"/>
      <c r="SBF61" s="366"/>
      <c r="SBG61" s="366"/>
      <c r="SBH61" s="366"/>
      <c r="SBI61" s="366"/>
      <c r="SBJ61" s="366"/>
      <c r="SBK61" s="366"/>
      <c r="SBL61" s="366"/>
      <c r="SBM61" s="366"/>
      <c r="SBN61" s="366"/>
      <c r="SBO61" s="366"/>
      <c r="SBP61" s="366"/>
      <c r="SBQ61" s="366"/>
      <c r="SBR61" s="366"/>
      <c r="SBS61" s="366"/>
      <c r="SBT61" s="366"/>
      <c r="SBU61" s="366"/>
      <c r="SBV61" s="366"/>
      <c r="SBW61" s="366"/>
      <c r="SBX61" s="366"/>
      <c r="SBY61" s="366"/>
      <c r="SBZ61" s="366"/>
      <c r="SCA61" s="366"/>
      <c r="SCB61" s="366"/>
      <c r="SCC61" s="366"/>
      <c r="SCD61" s="366"/>
      <c r="SCE61" s="366"/>
      <c r="SCF61" s="366"/>
      <c r="SCG61" s="366"/>
      <c r="SCH61" s="366"/>
      <c r="SCI61" s="366"/>
      <c r="SCJ61" s="366"/>
      <c r="SCK61" s="366"/>
      <c r="SCL61" s="366"/>
      <c r="SCM61" s="366"/>
      <c r="SCN61" s="366"/>
      <c r="SCO61" s="366"/>
      <c r="SCP61" s="366"/>
      <c r="SCQ61" s="366"/>
      <c r="SCR61" s="366"/>
      <c r="SCS61" s="366"/>
      <c r="SCT61" s="366"/>
      <c r="SCU61" s="366"/>
      <c r="SCV61" s="366"/>
      <c r="SCW61" s="366"/>
      <c r="SCX61" s="366"/>
      <c r="SCY61" s="366"/>
      <c r="SCZ61" s="366"/>
      <c r="SDA61" s="366"/>
      <c r="SDB61" s="366"/>
      <c r="SDC61" s="366"/>
      <c r="SDD61" s="366"/>
      <c r="SDE61" s="366"/>
      <c r="SDF61" s="366"/>
      <c r="SDG61" s="366"/>
      <c r="SDH61" s="366"/>
      <c r="SDI61" s="366"/>
      <c r="SDJ61" s="366"/>
      <c r="SDK61" s="366"/>
      <c r="SDL61" s="366"/>
      <c r="SDM61" s="366"/>
      <c r="SDN61" s="366"/>
      <c r="SDO61" s="366"/>
      <c r="SDP61" s="366"/>
      <c r="SDQ61" s="366"/>
      <c r="SDR61" s="366"/>
      <c r="SDS61" s="366"/>
      <c r="SDT61" s="366"/>
      <c r="SDU61" s="366"/>
      <c r="SDV61" s="366"/>
      <c r="SDW61" s="366"/>
      <c r="SDX61" s="366"/>
      <c r="SDY61" s="366"/>
      <c r="SDZ61" s="366"/>
      <c r="SEA61" s="366"/>
      <c r="SEB61" s="366"/>
      <c r="SEC61" s="366"/>
      <c r="SED61" s="366"/>
      <c r="SEE61" s="366"/>
      <c r="SEF61" s="366"/>
      <c r="SEG61" s="366"/>
      <c r="SEH61" s="366"/>
      <c r="SEI61" s="366"/>
      <c r="SEJ61" s="366"/>
      <c r="SEK61" s="366"/>
      <c r="SEL61" s="366"/>
      <c r="SEM61" s="366"/>
      <c r="SEN61" s="366"/>
      <c r="SEO61" s="366"/>
      <c r="SEP61" s="366"/>
      <c r="SEQ61" s="366"/>
      <c r="SER61" s="366"/>
      <c r="SES61" s="366"/>
      <c r="SET61" s="366"/>
      <c r="SEU61" s="366"/>
      <c r="SEV61" s="366"/>
      <c r="SEW61" s="366"/>
      <c r="SEX61" s="366"/>
      <c r="SEY61" s="366"/>
      <c r="SEZ61" s="366"/>
      <c r="SFA61" s="366"/>
      <c r="SFB61" s="366"/>
      <c r="SFC61" s="366"/>
      <c r="SFD61" s="366"/>
      <c r="SFE61" s="366"/>
      <c r="SFF61" s="366"/>
      <c r="SFG61" s="366"/>
      <c r="SFH61" s="366"/>
      <c r="SFI61" s="366"/>
      <c r="SFJ61" s="366"/>
      <c r="SFK61" s="366"/>
      <c r="SFL61" s="366"/>
      <c r="SFM61" s="366"/>
      <c r="SFN61" s="366"/>
      <c r="SFO61" s="366"/>
      <c r="SFP61" s="366"/>
      <c r="SFQ61" s="366"/>
      <c r="SFR61" s="366"/>
      <c r="SFS61" s="366"/>
      <c r="SFT61" s="366"/>
      <c r="SFU61" s="366"/>
      <c r="SFV61" s="366"/>
      <c r="SFW61" s="366"/>
      <c r="SFX61" s="366"/>
      <c r="SFY61" s="366"/>
      <c r="SFZ61" s="366"/>
      <c r="SGA61" s="366"/>
      <c r="SGB61" s="366"/>
      <c r="SGC61" s="366"/>
      <c r="SGD61" s="366"/>
      <c r="SGE61" s="366"/>
      <c r="SGF61" s="366"/>
      <c r="SGG61" s="366"/>
      <c r="SGH61" s="366"/>
      <c r="SGI61" s="366"/>
      <c r="SGJ61" s="366"/>
      <c r="SGK61" s="366"/>
      <c r="SGL61" s="366"/>
      <c r="SGM61" s="366"/>
      <c r="SGN61" s="366"/>
      <c r="SGO61" s="366"/>
      <c r="SGP61" s="366"/>
      <c r="SGQ61" s="366"/>
      <c r="SGR61" s="366"/>
      <c r="SGS61" s="366"/>
      <c r="SGT61" s="366"/>
      <c r="SGU61" s="366"/>
      <c r="SGV61" s="366"/>
      <c r="SGW61" s="366"/>
      <c r="SGX61" s="366"/>
      <c r="SGY61" s="366"/>
      <c r="SGZ61" s="366"/>
      <c r="SHA61" s="366"/>
      <c r="SHB61" s="366"/>
      <c r="SHC61" s="366"/>
      <c r="SHD61" s="366"/>
      <c r="SHE61" s="366"/>
      <c r="SHF61" s="366"/>
      <c r="SHG61" s="366"/>
      <c r="SHH61" s="366"/>
      <c r="SHI61" s="366"/>
      <c r="SHJ61" s="366"/>
      <c r="SHK61" s="366"/>
      <c r="SHL61" s="366"/>
      <c r="SHM61" s="366"/>
      <c r="SHN61" s="366"/>
      <c r="SHO61" s="366"/>
      <c r="SHP61" s="366"/>
      <c r="SHQ61" s="366"/>
      <c r="SHR61" s="366"/>
      <c r="SHS61" s="366"/>
      <c r="SHT61" s="366"/>
      <c r="SHU61" s="366"/>
      <c r="SHV61" s="366"/>
      <c r="SHW61" s="366"/>
      <c r="SHX61" s="366"/>
      <c r="SHY61" s="366"/>
      <c r="SHZ61" s="366"/>
      <c r="SIA61" s="366"/>
      <c r="SIB61" s="366"/>
      <c r="SIC61" s="366"/>
      <c r="SID61" s="366"/>
      <c r="SIE61" s="366"/>
      <c r="SIF61" s="366"/>
      <c r="SIG61" s="366"/>
      <c r="SIH61" s="366"/>
      <c r="SII61" s="366"/>
      <c r="SIJ61" s="366"/>
      <c r="SIK61" s="366"/>
      <c r="SIL61" s="366"/>
      <c r="SIM61" s="366"/>
      <c r="SIN61" s="366"/>
      <c r="SIO61" s="366"/>
      <c r="SIP61" s="366"/>
      <c r="SIQ61" s="366"/>
      <c r="SIR61" s="366"/>
      <c r="SIS61" s="366"/>
      <c r="SIT61" s="366"/>
      <c r="SIU61" s="366"/>
      <c r="SIV61" s="366"/>
      <c r="SIW61" s="366"/>
      <c r="SIX61" s="366"/>
      <c r="SIY61" s="366"/>
      <c r="SIZ61" s="366"/>
      <c r="SJA61" s="366"/>
      <c r="SJB61" s="366"/>
      <c r="SJC61" s="366"/>
      <c r="SJD61" s="366"/>
      <c r="SJE61" s="366"/>
      <c r="SJF61" s="366"/>
      <c r="SJG61" s="366"/>
      <c r="SJH61" s="366"/>
      <c r="SJI61" s="366"/>
      <c r="SJJ61" s="366"/>
      <c r="SJK61" s="366"/>
      <c r="SJL61" s="366"/>
      <c r="SJM61" s="366"/>
      <c r="SJN61" s="366"/>
      <c r="SJO61" s="366"/>
      <c r="SJP61" s="366"/>
      <c r="SJQ61" s="366"/>
      <c r="SJR61" s="366"/>
      <c r="SJS61" s="366"/>
      <c r="SJT61" s="366"/>
      <c r="SJU61" s="366"/>
      <c r="SJV61" s="366"/>
      <c r="SJW61" s="366"/>
      <c r="SJX61" s="366"/>
      <c r="SJY61" s="366"/>
      <c r="SJZ61" s="366"/>
      <c r="SKA61" s="366"/>
      <c r="SKB61" s="366"/>
      <c r="SKC61" s="366"/>
      <c r="SKD61" s="366"/>
      <c r="SKE61" s="366"/>
      <c r="SKF61" s="366"/>
      <c r="SKG61" s="366"/>
      <c r="SKH61" s="366"/>
      <c r="SKI61" s="366"/>
      <c r="SKJ61" s="366"/>
      <c r="SKK61" s="366"/>
      <c r="SKL61" s="366"/>
      <c r="SKM61" s="366"/>
      <c r="SKN61" s="366"/>
      <c r="SKO61" s="366"/>
      <c r="SKP61" s="366"/>
      <c r="SKQ61" s="366"/>
      <c r="SKR61" s="366"/>
      <c r="SKS61" s="366"/>
      <c r="SKT61" s="366"/>
      <c r="SKU61" s="366"/>
      <c r="SKV61" s="366"/>
      <c r="SKW61" s="366"/>
      <c r="SKX61" s="366"/>
      <c r="SKY61" s="366"/>
      <c r="SKZ61" s="366"/>
      <c r="SLA61" s="366"/>
      <c r="SLB61" s="366"/>
      <c r="SLC61" s="366"/>
      <c r="SLD61" s="366"/>
      <c r="SLE61" s="366"/>
      <c r="SLF61" s="366"/>
      <c r="SLG61" s="366"/>
      <c r="SLH61" s="366"/>
      <c r="SLI61" s="366"/>
      <c r="SLJ61" s="366"/>
      <c r="SLK61" s="366"/>
      <c r="SLL61" s="366"/>
      <c r="SLM61" s="366"/>
      <c r="SLN61" s="366"/>
      <c r="SLO61" s="366"/>
      <c r="SLP61" s="366"/>
      <c r="SLQ61" s="366"/>
      <c r="SLR61" s="366"/>
      <c r="SLS61" s="366"/>
      <c r="SLT61" s="366"/>
      <c r="SLU61" s="366"/>
      <c r="SLV61" s="366"/>
      <c r="SLW61" s="366"/>
      <c r="SLX61" s="366"/>
      <c r="SLY61" s="366"/>
      <c r="SLZ61" s="366"/>
      <c r="SMA61" s="366"/>
      <c r="SMB61" s="366"/>
      <c r="SMC61" s="366"/>
      <c r="SMD61" s="366"/>
      <c r="SME61" s="366"/>
      <c r="SMF61" s="366"/>
      <c r="SMG61" s="366"/>
      <c r="SMH61" s="366"/>
      <c r="SMI61" s="366"/>
      <c r="SMJ61" s="366"/>
      <c r="SMK61" s="366"/>
      <c r="SML61" s="366"/>
      <c r="SMM61" s="366"/>
      <c r="SMN61" s="366"/>
      <c r="SMO61" s="366"/>
      <c r="SMP61" s="366"/>
      <c r="SMQ61" s="366"/>
      <c r="SMR61" s="366"/>
      <c r="SMS61" s="366"/>
      <c r="SMT61" s="366"/>
      <c r="SMU61" s="366"/>
      <c r="SMV61" s="366"/>
      <c r="SMW61" s="366"/>
      <c r="SMX61" s="366"/>
      <c r="SMY61" s="366"/>
      <c r="SMZ61" s="366"/>
      <c r="SNA61" s="366"/>
      <c r="SNB61" s="366"/>
      <c r="SNC61" s="366"/>
      <c r="SND61" s="366"/>
      <c r="SNE61" s="366"/>
      <c r="SNF61" s="366"/>
      <c r="SNG61" s="366"/>
      <c r="SNH61" s="366"/>
      <c r="SNI61" s="366"/>
      <c r="SNJ61" s="366"/>
      <c r="SNK61" s="366"/>
      <c r="SNL61" s="366"/>
      <c r="SNM61" s="366"/>
      <c r="SNN61" s="366"/>
      <c r="SNO61" s="366"/>
      <c r="SNP61" s="366"/>
      <c r="SNQ61" s="366"/>
      <c r="SNR61" s="366"/>
      <c r="SNS61" s="366"/>
      <c r="SNT61" s="366"/>
      <c r="SNU61" s="366"/>
      <c r="SNV61" s="366"/>
      <c r="SNW61" s="366"/>
      <c r="SNX61" s="366"/>
      <c r="SNY61" s="366"/>
      <c r="SNZ61" s="366"/>
      <c r="SOA61" s="366"/>
      <c r="SOB61" s="366"/>
      <c r="SOC61" s="366"/>
      <c r="SOD61" s="366"/>
      <c r="SOE61" s="366"/>
      <c r="SOF61" s="366"/>
      <c r="SOG61" s="366"/>
      <c r="SOH61" s="366"/>
      <c r="SOI61" s="366"/>
      <c r="SOJ61" s="366"/>
      <c r="SOK61" s="366"/>
      <c r="SOL61" s="366"/>
      <c r="SOM61" s="366"/>
      <c r="SON61" s="366"/>
      <c r="SOO61" s="366"/>
      <c r="SOP61" s="366"/>
      <c r="SOQ61" s="366"/>
      <c r="SOR61" s="366"/>
      <c r="SOS61" s="366"/>
      <c r="SOT61" s="366"/>
      <c r="SOU61" s="366"/>
      <c r="SOV61" s="366"/>
      <c r="SOW61" s="366"/>
      <c r="SOX61" s="366"/>
      <c r="SOY61" s="366"/>
      <c r="SOZ61" s="366"/>
      <c r="SPA61" s="366"/>
      <c r="SPB61" s="366"/>
      <c r="SPC61" s="366"/>
      <c r="SPD61" s="366"/>
      <c r="SPE61" s="366"/>
      <c r="SPF61" s="366"/>
      <c r="SPG61" s="366"/>
      <c r="SPH61" s="366"/>
      <c r="SPI61" s="366"/>
      <c r="SPJ61" s="366"/>
      <c r="SPK61" s="366"/>
      <c r="SPL61" s="366"/>
      <c r="SPM61" s="366"/>
      <c r="SPN61" s="366"/>
      <c r="SPO61" s="366"/>
      <c r="SPP61" s="366"/>
      <c r="SPQ61" s="366"/>
      <c r="SPR61" s="366"/>
      <c r="SPS61" s="366"/>
      <c r="SPT61" s="366"/>
      <c r="SPU61" s="366"/>
      <c r="SPV61" s="366"/>
      <c r="SPW61" s="366"/>
      <c r="SPX61" s="366"/>
      <c r="SPY61" s="366"/>
      <c r="SPZ61" s="366"/>
      <c r="SQA61" s="366"/>
      <c r="SQB61" s="366"/>
      <c r="SQC61" s="366"/>
      <c r="SQD61" s="366"/>
      <c r="SQE61" s="366"/>
      <c r="SQF61" s="366"/>
      <c r="SQG61" s="366"/>
      <c r="SQH61" s="366"/>
      <c r="SQI61" s="366"/>
      <c r="SQJ61" s="366"/>
      <c r="SQK61" s="366"/>
      <c r="SQL61" s="366"/>
      <c r="SQM61" s="366"/>
      <c r="SQN61" s="366"/>
      <c r="SQO61" s="366"/>
      <c r="SQP61" s="366"/>
      <c r="SQQ61" s="366"/>
      <c r="SQR61" s="366"/>
      <c r="SQS61" s="366"/>
      <c r="SQT61" s="366"/>
      <c r="SQU61" s="366"/>
      <c r="SQV61" s="366"/>
      <c r="SQW61" s="366"/>
      <c r="SQX61" s="366"/>
      <c r="SQY61" s="366"/>
      <c r="SQZ61" s="366"/>
      <c r="SRA61" s="366"/>
      <c r="SRB61" s="366"/>
      <c r="SRC61" s="366"/>
      <c r="SRD61" s="366"/>
      <c r="SRE61" s="366"/>
      <c r="SRF61" s="366"/>
      <c r="SRG61" s="366"/>
      <c r="SRH61" s="366"/>
      <c r="SRI61" s="366"/>
      <c r="SRJ61" s="366"/>
      <c r="SRK61" s="366"/>
      <c r="SRL61" s="366"/>
      <c r="SRM61" s="366"/>
      <c r="SRN61" s="366"/>
      <c r="SRO61" s="366"/>
      <c r="SRP61" s="366"/>
      <c r="SRQ61" s="366"/>
      <c r="SRR61" s="366"/>
      <c r="SRS61" s="366"/>
      <c r="SRT61" s="366"/>
      <c r="SRU61" s="366"/>
      <c r="SRV61" s="366"/>
      <c r="SRW61" s="366"/>
      <c r="SRX61" s="366"/>
      <c r="SRY61" s="366"/>
      <c r="SRZ61" s="366"/>
      <c r="SSA61" s="366"/>
      <c r="SSB61" s="366"/>
      <c r="SSC61" s="366"/>
      <c r="SSD61" s="366"/>
      <c r="SSE61" s="366"/>
      <c r="SSF61" s="366"/>
      <c r="SSG61" s="366"/>
      <c r="SSH61" s="366"/>
      <c r="SSI61" s="366"/>
      <c r="SSJ61" s="366"/>
      <c r="SSK61" s="366"/>
      <c r="SSL61" s="366"/>
      <c r="SSM61" s="366"/>
      <c r="SSN61" s="366"/>
      <c r="SSO61" s="366"/>
      <c r="SSP61" s="366"/>
      <c r="SSQ61" s="366"/>
      <c r="SSR61" s="366"/>
      <c r="SSS61" s="366"/>
      <c r="SST61" s="366"/>
      <c r="SSU61" s="366"/>
      <c r="SSV61" s="366"/>
      <c r="SSW61" s="366"/>
      <c r="SSX61" s="366"/>
      <c r="SSY61" s="366"/>
      <c r="SSZ61" s="366"/>
      <c r="STA61" s="366"/>
      <c r="STB61" s="366"/>
      <c r="STC61" s="366"/>
      <c r="STD61" s="366"/>
      <c r="STE61" s="366"/>
      <c r="STF61" s="366"/>
      <c r="STG61" s="366"/>
      <c r="STH61" s="366"/>
      <c r="STI61" s="366"/>
      <c r="STJ61" s="366"/>
      <c r="STK61" s="366"/>
      <c r="STL61" s="366"/>
      <c r="STM61" s="366"/>
      <c r="STN61" s="366"/>
      <c r="STO61" s="366"/>
      <c r="STP61" s="366"/>
      <c r="STQ61" s="366"/>
      <c r="STR61" s="366"/>
      <c r="STS61" s="366"/>
      <c r="STT61" s="366"/>
      <c r="STU61" s="366"/>
      <c r="STV61" s="366"/>
      <c r="STW61" s="366"/>
      <c r="STX61" s="366"/>
      <c r="STY61" s="366"/>
      <c r="STZ61" s="366"/>
      <c r="SUA61" s="366"/>
      <c r="SUB61" s="366"/>
      <c r="SUC61" s="366"/>
      <c r="SUD61" s="366"/>
      <c r="SUE61" s="366"/>
      <c r="SUF61" s="366"/>
      <c r="SUG61" s="366"/>
      <c r="SUH61" s="366"/>
      <c r="SUI61" s="366"/>
      <c r="SUJ61" s="366"/>
      <c r="SUK61" s="366"/>
      <c r="SUL61" s="366"/>
      <c r="SUM61" s="366"/>
      <c r="SUN61" s="366"/>
      <c r="SUO61" s="366"/>
      <c r="SUP61" s="366"/>
      <c r="SUQ61" s="366"/>
      <c r="SUR61" s="366"/>
      <c r="SUS61" s="366"/>
      <c r="SUT61" s="366"/>
      <c r="SUU61" s="366"/>
      <c r="SUV61" s="366"/>
      <c r="SUW61" s="366"/>
      <c r="SUX61" s="366"/>
      <c r="SUY61" s="366"/>
      <c r="SUZ61" s="366"/>
      <c r="SVA61" s="366"/>
      <c r="SVB61" s="366"/>
      <c r="SVC61" s="366"/>
      <c r="SVD61" s="366"/>
      <c r="SVE61" s="366"/>
      <c r="SVF61" s="366"/>
      <c r="SVG61" s="366"/>
      <c r="SVH61" s="366"/>
      <c r="SVI61" s="366"/>
      <c r="SVJ61" s="366"/>
      <c r="SVK61" s="366"/>
      <c r="SVL61" s="366"/>
      <c r="SVM61" s="366"/>
      <c r="SVN61" s="366"/>
      <c r="SVO61" s="366"/>
      <c r="SVP61" s="366"/>
      <c r="SVQ61" s="366"/>
      <c r="SVR61" s="366"/>
      <c r="SVS61" s="366"/>
      <c r="SVT61" s="366"/>
      <c r="SVU61" s="366"/>
      <c r="SVV61" s="366"/>
      <c r="SVW61" s="366"/>
      <c r="SVX61" s="366"/>
      <c r="SVY61" s="366"/>
      <c r="SVZ61" s="366"/>
      <c r="SWA61" s="366"/>
      <c r="SWB61" s="366"/>
      <c r="SWC61" s="366"/>
      <c r="SWD61" s="366"/>
      <c r="SWE61" s="366"/>
      <c r="SWF61" s="366"/>
      <c r="SWG61" s="366"/>
      <c r="SWH61" s="366"/>
      <c r="SWI61" s="366"/>
      <c r="SWJ61" s="366"/>
      <c r="SWK61" s="366"/>
      <c r="SWL61" s="366"/>
      <c r="SWM61" s="366"/>
      <c r="SWN61" s="366"/>
      <c r="SWO61" s="366"/>
      <c r="SWP61" s="366"/>
      <c r="SWQ61" s="366"/>
      <c r="SWR61" s="366"/>
      <c r="SWS61" s="366"/>
      <c r="SWT61" s="366"/>
      <c r="SWU61" s="366"/>
      <c r="SWV61" s="366"/>
      <c r="SWW61" s="366"/>
      <c r="SWX61" s="366"/>
      <c r="SWY61" s="366"/>
      <c r="SWZ61" s="366"/>
      <c r="SXA61" s="366"/>
      <c r="SXB61" s="366"/>
      <c r="SXC61" s="366"/>
      <c r="SXD61" s="366"/>
      <c r="SXE61" s="366"/>
      <c r="SXF61" s="366"/>
      <c r="SXG61" s="366"/>
      <c r="SXH61" s="366"/>
      <c r="SXI61" s="366"/>
      <c r="SXJ61" s="366"/>
      <c r="SXK61" s="366"/>
      <c r="SXL61" s="366"/>
      <c r="SXM61" s="366"/>
      <c r="SXN61" s="366"/>
      <c r="SXO61" s="366"/>
      <c r="SXP61" s="366"/>
      <c r="SXQ61" s="366"/>
      <c r="SXR61" s="366"/>
      <c r="SXS61" s="366"/>
      <c r="SXT61" s="366"/>
      <c r="SXU61" s="366"/>
      <c r="SXV61" s="366"/>
      <c r="SXW61" s="366"/>
      <c r="SXX61" s="366"/>
      <c r="SXY61" s="366"/>
      <c r="SXZ61" s="366"/>
      <c r="SYA61" s="366"/>
      <c r="SYB61" s="366"/>
      <c r="SYC61" s="366"/>
      <c r="SYD61" s="366"/>
      <c r="SYE61" s="366"/>
      <c r="SYF61" s="366"/>
      <c r="SYG61" s="366"/>
      <c r="SYH61" s="366"/>
      <c r="SYI61" s="366"/>
      <c r="SYJ61" s="366"/>
      <c r="SYK61" s="366"/>
      <c r="SYL61" s="366"/>
      <c r="SYM61" s="366"/>
      <c r="SYN61" s="366"/>
      <c r="SYO61" s="366"/>
      <c r="SYP61" s="366"/>
      <c r="SYQ61" s="366"/>
      <c r="SYR61" s="366"/>
      <c r="SYS61" s="366"/>
      <c r="SYT61" s="366"/>
      <c r="SYU61" s="366"/>
      <c r="SYV61" s="366"/>
      <c r="SYW61" s="366"/>
      <c r="SYX61" s="366"/>
      <c r="SYY61" s="366"/>
      <c r="SYZ61" s="366"/>
      <c r="SZA61" s="366"/>
      <c r="SZB61" s="366"/>
      <c r="SZC61" s="366"/>
      <c r="SZD61" s="366"/>
      <c r="SZE61" s="366"/>
      <c r="SZF61" s="366"/>
      <c r="SZG61" s="366"/>
      <c r="SZH61" s="366"/>
      <c r="SZI61" s="366"/>
      <c r="SZJ61" s="366"/>
      <c r="SZK61" s="366"/>
      <c r="SZL61" s="366"/>
      <c r="SZM61" s="366"/>
      <c r="SZN61" s="366"/>
      <c r="SZO61" s="366"/>
      <c r="SZP61" s="366"/>
      <c r="SZQ61" s="366"/>
      <c r="SZR61" s="366"/>
      <c r="SZS61" s="366"/>
      <c r="SZT61" s="366"/>
      <c r="SZU61" s="366"/>
      <c r="SZV61" s="366"/>
      <c r="SZW61" s="366"/>
      <c r="SZX61" s="366"/>
      <c r="SZY61" s="366"/>
      <c r="SZZ61" s="366"/>
      <c r="TAA61" s="366"/>
      <c r="TAB61" s="366"/>
      <c r="TAC61" s="366"/>
      <c r="TAD61" s="366"/>
      <c r="TAE61" s="366"/>
      <c r="TAF61" s="366"/>
      <c r="TAG61" s="366"/>
      <c r="TAH61" s="366"/>
      <c r="TAI61" s="366"/>
      <c r="TAJ61" s="366"/>
      <c r="TAK61" s="366"/>
      <c r="TAL61" s="366"/>
      <c r="TAM61" s="366"/>
      <c r="TAN61" s="366"/>
      <c r="TAO61" s="366"/>
      <c r="TAP61" s="366"/>
      <c r="TAQ61" s="366"/>
      <c r="TAR61" s="366"/>
      <c r="TAS61" s="366"/>
      <c r="TAT61" s="366"/>
      <c r="TAU61" s="366"/>
      <c r="TAV61" s="366"/>
      <c r="TAW61" s="366"/>
      <c r="TAX61" s="366"/>
      <c r="TAY61" s="366"/>
      <c r="TAZ61" s="366"/>
      <c r="TBA61" s="366"/>
      <c r="TBB61" s="366"/>
      <c r="TBC61" s="366"/>
      <c r="TBD61" s="366"/>
      <c r="TBE61" s="366"/>
      <c r="TBF61" s="366"/>
      <c r="TBG61" s="366"/>
      <c r="TBH61" s="366"/>
      <c r="TBI61" s="366"/>
      <c r="TBJ61" s="366"/>
      <c r="TBK61" s="366"/>
      <c r="TBL61" s="366"/>
      <c r="TBM61" s="366"/>
      <c r="TBN61" s="366"/>
      <c r="TBO61" s="366"/>
      <c r="TBP61" s="366"/>
      <c r="TBQ61" s="366"/>
      <c r="TBR61" s="366"/>
      <c r="TBS61" s="366"/>
      <c r="TBT61" s="366"/>
      <c r="TBU61" s="366"/>
      <c r="TBV61" s="366"/>
      <c r="TBW61" s="366"/>
      <c r="TBX61" s="366"/>
      <c r="TBY61" s="366"/>
      <c r="TBZ61" s="366"/>
      <c r="TCA61" s="366"/>
      <c r="TCB61" s="366"/>
      <c r="TCC61" s="366"/>
      <c r="TCD61" s="366"/>
      <c r="TCE61" s="366"/>
      <c r="TCF61" s="366"/>
      <c r="TCG61" s="366"/>
      <c r="TCH61" s="366"/>
      <c r="TCI61" s="366"/>
      <c r="TCJ61" s="366"/>
      <c r="TCK61" s="366"/>
      <c r="TCL61" s="366"/>
      <c r="TCM61" s="366"/>
      <c r="TCN61" s="366"/>
      <c r="TCO61" s="366"/>
      <c r="TCP61" s="366"/>
      <c r="TCQ61" s="366"/>
      <c r="TCR61" s="366"/>
      <c r="TCS61" s="366"/>
      <c r="TCT61" s="366"/>
      <c r="TCU61" s="366"/>
      <c r="TCV61" s="366"/>
      <c r="TCW61" s="366"/>
      <c r="TCX61" s="366"/>
      <c r="TCY61" s="366"/>
      <c r="TCZ61" s="366"/>
      <c r="TDA61" s="366"/>
      <c r="TDB61" s="366"/>
      <c r="TDC61" s="366"/>
      <c r="TDD61" s="366"/>
      <c r="TDE61" s="366"/>
      <c r="TDF61" s="366"/>
      <c r="TDG61" s="366"/>
      <c r="TDH61" s="366"/>
      <c r="TDI61" s="366"/>
      <c r="TDJ61" s="366"/>
      <c r="TDK61" s="366"/>
      <c r="TDL61" s="366"/>
      <c r="TDM61" s="366"/>
      <c r="TDN61" s="366"/>
      <c r="TDO61" s="366"/>
      <c r="TDP61" s="366"/>
      <c r="TDQ61" s="366"/>
      <c r="TDR61" s="366"/>
      <c r="TDS61" s="366"/>
      <c r="TDT61" s="366"/>
      <c r="TDU61" s="366"/>
      <c r="TDV61" s="366"/>
      <c r="TDW61" s="366"/>
      <c r="TDX61" s="366"/>
      <c r="TDY61" s="366"/>
      <c r="TDZ61" s="366"/>
      <c r="TEA61" s="366"/>
      <c r="TEB61" s="366"/>
      <c r="TEC61" s="366"/>
      <c r="TED61" s="366"/>
      <c r="TEE61" s="366"/>
      <c r="TEF61" s="366"/>
      <c r="TEG61" s="366"/>
      <c r="TEH61" s="366"/>
      <c r="TEI61" s="366"/>
      <c r="TEJ61" s="366"/>
      <c r="TEK61" s="366"/>
      <c r="TEL61" s="366"/>
      <c r="TEM61" s="366"/>
      <c r="TEN61" s="366"/>
      <c r="TEO61" s="366"/>
      <c r="TEP61" s="366"/>
      <c r="TEQ61" s="366"/>
      <c r="TER61" s="366"/>
      <c r="TES61" s="366"/>
      <c r="TET61" s="366"/>
      <c r="TEU61" s="366"/>
      <c r="TEV61" s="366"/>
      <c r="TEW61" s="366"/>
      <c r="TEX61" s="366"/>
      <c r="TEY61" s="366"/>
      <c r="TEZ61" s="366"/>
      <c r="TFA61" s="366"/>
      <c r="TFB61" s="366"/>
      <c r="TFC61" s="366"/>
      <c r="TFD61" s="366"/>
      <c r="TFE61" s="366"/>
      <c r="TFF61" s="366"/>
      <c r="TFG61" s="366"/>
      <c r="TFH61" s="366"/>
      <c r="TFI61" s="366"/>
      <c r="TFJ61" s="366"/>
      <c r="TFK61" s="366"/>
      <c r="TFL61" s="366"/>
      <c r="TFM61" s="366"/>
      <c r="TFN61" s="366"/>
      <c r="TFO61" s="366"/>
      <c r="TFP61" s="366"/>
      <c r="TFQ61" s="366"/>
      <c r="TFR61" s="366"/>
      <c r="TFS61" s="366"/>
      <c r="TFT61" s="366"/>
      <c r="TFU61" s="366"/>
      <c r="TFV61" s="366"/>
      <c r="TFW61" s="366"/>
      <c r="TFX61" s="366"/>
      <c r="TFY61" s="366"/>
      <c r="TFZ61" s="366"/>
      <c r="TGA61" s="366"/>
      <c r="TGB61" s="366"/>
      <c r="TGC61" s="366"/>
      <c r="TGD61" s="366"/>
      <c r="TGE61" s="366"/>
      <c r="TGF61" s="366"/>
      <c r="TGG61" s="366"/>
      <c r="TGH61" s="366"/>
      <c r="TGI61" s="366"/>
      <c r="TGJ61" s="366"/>
      <c r="TGK61" s="366"/>
      <c r="TGL61" s="366"/>
      <c r="TGM61" s="366"/>
      <c r="TGN61" s="366"/>
      <c r="TGO61" s="366"/>
      <c r="TGP61" s="366"/>
      <c r="TGQ61" s="366"/>
      <c r="TGR61" s="366"/>
      <c r="TGS61" s="366"/>
      <c r="TGT61" s="366"/>
      <c r="TGU61" s="366"/>
      <c r="TGV61" s="366"/>
      <c r="TGW61" s="366"/>
      <c r="TGX61" s="366"/>
      <c r="TGY61" s="366"/>
      <c r="TGZ61" s="366"/>
      <c r="THA61" s="366"/>
      <c r="THB61" s="366"/>
      <c r="THC61" s="366"/>
      <c r="THD61" s="366"/>
      <c r="THE61" s="366"/>
      <c r="THF61" s="366"/>
      <c r="THG61" s="366"/>
      <c r="THH61" s="366"/>
      <c r="THI61" s="366"/>
      <c r="THJ61" s="366"/>
      <c r="THK61" s="366"/>
      <c r="THL61" s="366"/>
      <c r="THM61" s="366"/>
      <c r="THN61" s="366"/>
      <c r="THO61" s="366"/>
      <c r="THP61" s="366"/>
      <c r="THQ61" s="366"/>
      <c r="THR61" s="366"/>
      <c r="THS61" s="366"/>
      <c r="THT61" s="366"/>
      <c r="THU61" s="366"/>
      <c r="THV61" s="366"/>
      <c r="THW61" s="366"/>
      <c r="THX61" s="366"/>
      <c r="THY61" s="366"/>
      <c r="THZ61" s="366"/>
      <c r="TIA61" s="366"/>
      <c r="TIB61" s="366"/>
      <c r="TIC61" s="366"/>
      <c r="TID61" s="366"/>
      <c r="TIE61" s="366"/>
      <c r="TIF61" s="366"/>
      <c r="TIG61" s="366"/>
      <c r="TIH61" s="366"/>
      <c r="TII61" s="366"/>
      <c r="TIJ61" s="366"/>
      <c r="TIK61" s="366"/>
      <c r="TIL61" s="366"/>
      <c r="TIM61" s="366"/>
      <c r="TIN61" s="366"/>
      <c r="TIO61" s="366"/>
      <c r="TIP61" s="366"/>
      <c r="TIQ61" s="366"/>
      <c r="TIR61" s="366"/>
      <c r="TIS61" s="366"/>
      <c r="TIT61" s="366"/>
      <c r="TIU61" s="366"/>
      <c r="TIV61" s="366"/>
      <c r="TIW61" s="366"/>
      <c r="TIX61" s="366"/>
      <c r="TIY61" s="366"/>
      <c r="TIZ61" s="366"/>
      <c r="TJA61" s="366"/>
      <c r="TJB61" s="366"/>
      <c r="TJC61" s="366"/>
      <c r="TJD61" s="366"/>
      <c r="TJE61" s="366"/>
      <c r="TJF61" s="366"/>
      <c r="TJG61" s="366"/>
      <c r="TJH61" s="366"/>
      <c r="TJI61" s="366"/>
      <c r="TJJ61" s="366"/>
      <c r="TJK61" s="366"/>
      <c r="TJL61" s="366"/>
      <c r="TJM61" s="366"/>
      <c r="TJN61" s="366"/>
      <c r="TJO61" s="366"/>
      <c r="TJP61" s="366"/>
      <c r="TJQ61" s="366"/>
      <c r="TJR61" s="366"/>
      <c r="TJS61" s="366"/>
      <c r="TJT61" s="366"/>
      <c r="TJU61" s="366"/>
      <c r="TJV61" s="366"/>
      <c r="TJW61" s="366"/>
      <c r="TJX61" s="366"/>
      <c r="TJY61" s="366"/>
      <c r="TJZ61" s="366"/>
      <c r="TKA61" s="366"/>
      <c r="TKB61" s="366"/>
      <c r="TKC61" s="366"/>
      <c r="TKD61" s="366"/>
      <c r="TKE61" s="366"/>
      <c r="TKF61" s="366"/>
      <c r="TKG61" s="366"/>
      <c r="TKH61" s="366"/>
      <c r="TKI61" s="366"/>
      <c r="TKJ61" s="366"/>
      <c r="TKK61" s="366"/>
      <c r="TKL61" s="366"/>
      <c r="TKM61" s="366"/>
      <c r="TKN61" s="366"/>
      <c r="TKO61" s="366"/>
      <c r="TKP61" s="366"/>
      <c r="TKQ61" s="366"/>
      <c r="TKR61" s="366"/>
      <c r="TKS61" s="366"/>
      <c r="TKT61" s="366"/>
      <c r="TKU61" s="366"/>
      <c r="TKV61" s="366"/>
      <c r="TKW61" s="366"/>
      <c r="TKX61" s="366"/>
      <c r="TKY61" s="366"/>
      <c r="TKZ61" s="366"/>
      <c r="TLA61" s="366"/>
      <c r="TLB61" s="366"/>
      <c r="TLC61" s="366"/>
      <c r="TLD61" s="366"/>
      <c r="TLE61" s="366"/>
      <c r="TLF61" s="366"/>
      <c r="TLG61" s="366"/>
      <c r="TLH61" s="366"/>
      <c r="TLI61" s="366"/>
      <c r="TLJ61" s="366"/>
      <c r="TLK61" s="366"/>
      <c r="TLL61" s="366"/>
      <c r="TLM61" s="366"/>
      <c r="TLN61" s="366"/>
      <c r="TLO61" s="366"/>
      <c r="TLP61" s="366"/>
      <c r="TLQ61" s="366"/>
      <c r="TLR61" s="366"/>
      <c r="TLS61" s="366"/>
      <c r="TLT61" s="366"/>
      <c r="TLU61" s="366"/>
      <c r="TLV61" s="366"/>
      <c r="TLW61" s="366"/>
      <c r="TLX61" s="366"/>
      <c r="TLY61" s="366"/>
      <c r="TLZ61" s="366"/>
      <c r="TMA61" s="366"/>
      <c r="TMB61" s="366"/>
      <c r="TMC61" s="366"/>
      <c r="TMD61" s="366"/>
      <c r="TME61" s="366"/>
      <c r="TMF61" s="366"/>
      <c r="TMG61" s="366"/>
      <c r="TMH61" s="366"/>
      <c r="TMI61" s="366"/>
      <c r="TMJ61" s="366"/>
      <c r="TMK61" s="366"/>
      <c r="TML61" s="366"/>
      <c r="TMM61" s="366"/>
      <c r="TMN61" s="366"/>
      <c r="TMO61" s="366"/>
      <c r="TMP61" s="366"/>
      <c r="TMQ61" s="366"/>
      <c r="TMR61" s="366"/>
      <c r="TMS61" s="366"/>
      <c r="TMT61" s="366"/>
      <c r="TMU61" s="366"/>
      <c r="TMV61" s="366"/>
      <c r="TMW61" s="366"/>
      <c r="TMX61" s="366"/>
      <c r="TMY61" s="366"/>
      <c r="TMZ61" s="366"/>
      <c r="TNA61" s="366"/>
      <c r="TNB61" s="366"/>
      <c r="TNC61" s="366"/>
      <c r="TND61" s="366"/>
      <c r="TNE61" s="366"/>
      <c r="TNF61" s="366"/>
      <c r="TNG61" s="366"/>
      <c r="TNH61" s="366"/>
      <c r="TNI61" s="366"/>
      <c r="TNJ61" s="366"/>
      <c r="TNK61" s="366"/>
      <c r="TNL61" s="366"/>
      <c r="TNM61" s="366"/>
      <c r="TNN61" s="366"/>
      <c r="TNO61" s="366"/>
      <c r="TNP61" s="366"/>
      <c r="TNQ61" s="366"/>
      <c r="TNR61" s="366"/>
      <c r="TNS61" s="366"/>
      <c r="TNT61" s="366"/>
      <c r="TNU61" s="366"/>
      <c r="TNV61" s="366"/>
      <c r="TNW61" s="366"/>
      <c r="TNX61" s="366"/>
      <c r="TNY61" s="366"/>
      <c r="TNZ61" s="366"/>
      <c r="TOA61" s="366"/>
      <c r="TOB61" s="366"/>
      <c r="TOC61" s="366"/>
      <c r="TOD61" s="366"/>
      <c r="TOE61" s="366"/>
      <c r="TOF61" s="366"/>
      <c r="TOG61" s="366"/>
      <c r="TOH61" s="366"/>
      <c r="TOI61" s="366"/>
      <c r="TOJ61" s="366"/>
      <c r="TOK61" s="366"/>
      <c r="TOL61" s="366"/>
      <c r="TOM61" s="366"/>
      <c r="TON61" s="366"/>
      <c r="TOO61" s="366"/>
      <c r="TOP61" s="366"/>
      <c r="TOQ61" s="366"/>
      <c r="TOR61" s="366"/>
      <c r="TOS61" s="366"/>
      <c r="TOT61" s="366"/>
      <c r="TOU61" s="366"/>
      <c r="TOV61" s="366"/>
      <c r="TOW61" s="366"/>
      <c r="TOX61" s="366"/>
      <c r="TOY61" s="366"/>
      <c r="TOZ61" s="366"/>
      <c r="TPA61" s="366"/>
      <c r="TPB61" s="366"/>
      <c r="TPC61" s="366"/>
      <c r="TPD61" s="366"/>
      <c r="TPE61" s="366"/>
      <c r="TPF61" s="366"/>
      <c r="TPG61" s="366"/>
      <c r="TPH61" s="366"/>
      <c r="TPI61" s="366"/>
      <c r="TPJ61" s="366"/>
      <c r="TPK61" s="366"/>
      <c r="TPL61" s="366"/>
      <c r="TPM61" s="366"/>
      <c r="TPN61" s="366"/>
      <c r="TPO61" s="366"/>
      <c r="TPP61" s="366"/>
      <c r="TPQ61" s="366"/>
      <c r="TPR61" s="366"/>
      <c r="TPS61" s="366"/>
      <c r="TPT61" s="366"/>
      <c r="TPU61" s="366"/>
      <c r="TPV61" s="366"/>
      <c r="TPW61" s="366"/>
      <c r="TPX61" s="366"/>
      <c r="TPY61" s="366"/>
      <c r="TPZ61" s="366"/>
      <c r="TQA61" s="366"/>
      <c r="TQB61" s="366"/>
      <c r="TQC61" s="366"/>
      <c r="TQD61" s="366"/>
      <c r="TQE61" s="366"/>
      <c r="TQF61" s="366"/>
      <c r="TQG61" s="366"/>
      <c r="TQH61" s="366"/>
      <c r="TQI61" s="366"/>
      <c r="TQJ61" s="366"/>
      <c r="TQK61" s="366"/>
      <c r="TQL61" s="366"/>
      <c r="TQM61" s="366"/>
      <c r="TQN61" s="366"/>
      <c r="TQO61" s="366"/>
      <c r="TQP61" s="366"/>
      <c r="TQQ61" s="366"/>
      <c r="TQR61" s="366"/>
      <c r="TQS61" s="366"/>
      <c r="TQT61" s="366"/>
      <c r="TQU61" s="366"/>
      <c r="TQV61" s="366"/>
      <c r="TQW61" s="366"/>
      <c r="TQX61" s="366"/>
      <c r="TQY61" s="366"/>
      <c r="TQZ61" s="366"/>
      <c r="TRA61" s="366"/>
      <c r="TRB61" s="366"/>
      <c r="TRC61" s="366"/>
      <c r="TRD61" s="366"/>
      <c r="TRE61" s="366"/>
      <c r="TRF61" s="366"/>
      <c r="TRG61" s="366"/>
      <c r="TRH61" s="366"/>
      <c r="TRI61" s="366"/>
      <c r="TRJ61" s="366"/>
      <c r="TRK61" s="366"/>
      <c r="TRL61" s="366"/>
      <c r="TRM61" s="366"/>
      <c r="TRN61" s="366"/>
      <c r="TRO61" s="366"/>
      <c r="TRP61" s="366"/>
      <c r="TRQ61" s="366"/>
      <c r="TRR61" s="366"/>
      <c r="TRS61" s="366"/>
      <c r="TRT61" s="366"/>
      <c r="TRU61" s="366"/>
      <c r="TRV61" s="366"/>
      <c r="TRW61" s="366"/>
      <c r="TRX61" s="366"/>
      <c r="TRY61" s="366"/>
      <c r="TRZ61" s="366"/>
      <c r="TSA61" s="366"/>
      <c r="TSB61" s="366"/>
      <c r="TSC61" s="366"/>
      <c r="TSD61" s="366"/>
      <c r="TSE61" s="366"/>
      <c r="TSF61" s="366"/>
      <c r="TSG61" s="366"/>
      <c r="TSH61" s="366"/>
      <c r="TSI61" s="366"/>
      <c r="TSJ61" s="366"/>
      <c r="TSK61" s="366"/>
      <c r="TSL61" s="366"/>
      <c r="TSM61" s="366"/>
      <c r="TSN61" s="366"/>
      <c r="TSO61" s="366"/>
      <c r="TSP61" s="366"/>
      <c r="TSQ61" s="366"/>
      <c r="TSR61" s="366"/>
      <c r="TSS61" s="366"/>
      <c r="TST61" s="366"/>
      <c r="TSU61" s="366"/>
      <c r="TSV61" s="366"/>
      <c r="TSW61" s="366"/>
      <c r="TSX61" s="366"/>
      <c r="TSY61" s="366"/>
      <c r="TSZ61" s="366"/>
      <c r="TTA61" s="366"/>
      <c r="TTB61" s="366"/>
      <c r="TTC61" s="366"/>
      <c r="TTD61" s="366"/>
      <c r="TTE61" s="366"/>
      <c r="TTF61" s="366"/>
      <c r="TTG61" s="366"/>
      <c r="TTH61" s="366"/>
      <c r="TTI61" s="366"/>
      <c r="TTJ61" s="366"/>
      <c r="TTK61" s="366"/>
      <c r="TTL61" s="366"/>
      <c r="TTM61" s="366"/>
      <c r="TTN61" s="366"/>
      <c r="TTO61" s="366"/>
      <c r="TTP61" s="366"/>
      <c r="TTQ61" s="366"/>
      <c r="TTR61" s="366"/>
      <c r="TTS61" s="366"/>
      <c r="TTT61" s="366"/>
      <c r="TTU61" s="366"/>
      <c r="TTV61" s="366"/>
      <c r="TTW61" s="366"/>
      <c r="TTX61" s="366"/>
      <c r="TTY61" s="366"/>
      <c r="TTZ61" s="366"/>
      <c r="TUA61" s="366"/>
      <c r="TUB61" s="366"/>
      <c r="TUC61" s="366"/>
      <c r="TUD61" s="366"/>
      <c r="TUE61" s="366"/>
      <c r="TUF61" s="366"/>
      <c r="TUG61" s="366"/>
      <c r="TUH61" s="366"/>
      <c r="TUI61" s="366"/>
      <c r="TUJ61" s="366"/>
      <c r="TUK61" s="366"/>
      <c r="TUL61" s="366"/>
      <c r="TUM61" s="366"/>
      <c r="TUN61" s="366"/>
      <c r="TUO61" s="366"/>
      <c r="TUP61" s="366"/>
      <c r="TUQ61" s="366"/>
      <c r="TUR61" s="366"/>
      <c r="TUS61" s="366"/>
      <c r="TUT61" s="366"/>
      <c r="TUU61" s="366"/>
      <c r="TUV61" s="366"/>
      <c r="TUW61" s="366"/>
      <c r="TUX61" s="366"/>
      <c r="TUY61" s="366"/>
      <c r="TUZ61" s="366"/>
      <c r="TVA61" s="366"/>
      <c r="TVB61" s="366"/>
      <c r="TVC61" s="366"/>
      <c r="TVD61" s="366"/>
      <c r="TVE61" s="366"/>
      <c r="TVF61" s="366"/>
      <c r="TVG61" s="366"/>
      <c r="TVH61" s="366"/>
      <c r="TVI61" s="366"/>
      <c r="TVJ61" s="366"/>
      <c r="TVK61" s="366"/>
      <c r="TVL61" s="366"/>
      <c r="TVM61" s="366"/>
      <c r="TVN61" s="366"/>
      <c r="TVO61" s="366"/>
      <c r="TVP61" s="366"/>
      <c r="TVQ61" s="366"/>
      <c r="TVR61" s="366"/>
      <c r="TVS61" s="366"/>
      <c r="TVT61" s="366"/>
      <c r="TVU61" s="366"/>
      <c r="TVV61" s="366"/>
      <c r="TVW61" s="366"/>
      <c r="TVX61" s="366"/>
      <c r="TVY61" s="366"/>
      <c r="TVZ61" s="366"/>
      <c r="TWA61" s="366"/>
      <c r="TWB61" s="366"/>
      <c r="TWC61" s="366"/>
      <c r="TWD61" s="366"/>
      <c r="TWE61" s="366"/>
      <c r="TWF61" s="366"/>
      <c r="TWG61" s="366"/>
      <c r="TWH61" s="366"/>
      <c r="TWI61" s="366"/>
      <c r="TWJ61" s="366"/>
      <c r="TWK61" s="366"/>
      <c r="TWL61" s="366"/>
      <c r="TWM61" s="366"/>
      <c r="TWN61" s="366"/>
      <c r="TWO61" s="366"/>
      <c r="TWP61" s="366"/>
      <c r="TWQ61" s="366"/>
      <c r="TWR61" s="366"/>
      <c r="TWS61" s="366"/>
      <c r="TWT61" s="366"/>
      <c r="TWU61" s="366"/>
      <c r="TWV61" s="366"/>
      <c r="TWW61" s="366"/>
      <c r="TWX61" s="366"/>
      <c r="TWY61" s="366"/>
      <c r="TWZ61" s="366"/>
      <c r="TXA61" s="366"/>
      <c r="TXB61" s="366"/>
      <c r="TXC61" s="366"/>
      <c r="TXD61" s="366"/>
      <c r="TXE61" s="366"/>
      <c r="TXF61" s="366"/>
      <c r="TXG61" s="366"/>
      <c r="TXH61" s="366"/>
      <c r="TXI61" s="366"/>
      <c r="TXJ61" s="366"/>
      <c r="TXK61" s="366"/>
      <c r="TXL61" s="366"/>
      <c r="TXM61" s="366"/>
      <c r="TXN61" s="366"/>
      <c r="TXO61" s="366"/>
      <c r="TXP61" s="366"/>
      <c r="TXQ61" s="366"/>
      <c r="TXR61" s="366"/>
      <c r="TXS61" s="366"/>
      <c r="TXT61" s="366"/>
      <c r="TXU61" s="366"/>
      <c r="TXV61" s="366"/>
      <c r="TXW61" s="366"/>
      <c r="TXX61" s="366"/>
      <c r="TXY61" s="366"/>
      <c r="TXZ61" s="366"/>
      <c r="TYA61" s="366"/>
      <c r="TYB61" s="366"/>
      <c r="TYC61" s="366"/>
      <c r="TYD61" s="366"/>
      <c r="TYE61" s="366"/>
      <c r="TYF61" s="366"/>
      <c r="TYG61" s="366"/>
      <c r="TYH61" s="366"/>
      <c r="TYI61" s="366"/>
      <c r="TYJ61" s="366"/>
      <c r="TYK61" s="366"/>
      <c r="TYL61" s="366"/>
      <c r="TYM61" s="366"/>
      <c r="TYN61" s="366"/>
      <c r="TYO61" s="366"/>
      <c r="TYP61" s="366"/>
      <c r="TYQ61" s="366"/>
      <c r="TYR61" s="366"/>
      <c r="TYS61" s="366"/>
      <c r="TYT61" s="366"/>
      <c r="TYU61" s="366"/>
      <c r="TYV61" s="366"/>
      <c r="TYW61" s="366"/>
      <c r="TYX61" s="366"/>
      <c r="TYY61" s="366"/>
      <c r="TYZ61" s="366"/>
      <c r="TZA61" s="366"/>
      <c r="TZB61" s="366"/>
      <c r="TZC61" s="366"/>
      <c r="TZD61" s="366"/>
      <c r="TZE61" s="366"/>
      <c r="TZF61" s="366"/>
      <c r="TZG61" s="366"/>
      <c r="TZH61" s="366"/>
      <c r="TZI61" s="366"/>
      <c r="TZJ61" s="366"/>
      <c r="TZK61" s="366"/>
      <c r="TZL61" s="366"/>
      <c r="TZM61" s="366"/>
      <c r="TZN61" s="366"/>
      <c r="TZO61" s="366"/>
      <c r="TZP61" s="366"/>
      <c r="TZQ61" s="366"/>
      <c r="TZR61" s="366"/>
      <c r="TZS61" s="366"/>
      <c r="TZT61" s="366"/>
      <c r="TZU61" s="366"/>
      <c r="TZV61" s="366"/>
      <c r="TZW61" s="366"/>
      <c r="TZX61" s="366"/>
      <c r="TZY61" s="366"/>
      <c r="TZZ61" s="366"/>
      <c r="UAA61" s="366"/>
      <c r="UAB61" s="366"/>
      <c r="UAC61" s="366"/>
      <c r="UAD61" s="366"/>
      <c r="UAE61" s="366"/>
      <c r="UAF61" s="366"/>
      <c r="UAG61" s="366"/>
      <c r="UAH61" s="366"/>
      <c r="UAI61" s="366"/>
      <c r="UAJ61" s="366"/>
      <c r="UAK61" s="366"/>
      <c r="UAL61" s="366"/>
      <c r="UAM61" s="366"/>
      <c r="UAN61" s="366"/>
      <c r="UAO61" s="366"/>
      <c r="UAP61" s="366"/>
      <c r="UAQ61" s="366"/>
      <c r="UAR61" s="366"/>
      <c r="UAS61" s="366"/>
      <c r="UAT61" s="366"/>
      <c r="UAU61" s="366"/>
      <c r="UAV61" s="366"/>
      <c r="UAW61" s="366"/>
      <c r="UAX61" s="366"/>
      <c r="UAY61" s="366"/>
      <c r="UAZ61" s="366"/>
      <c r="UBA61" s="366"/>
      <c r="UBB61" s="366"/>
      <c r="UBC61" s="366"/>
      <c r="UBD61" s="366"/>
      <c r="UBE61" s="366"/>
      <c r="UBF61" s="366"/>
      <c r="UBG61" s="366"/>
      <c r="UBH61" s="366"/>
      <c r="UBI61" s="366"/>
      <c r="UBJ61" s="366"/>
      <c r="UBK61" s="366"/>
      <c r="UBL61" s="366"/>
      <c r="UBM61" s="366"/>
      <c r="UBN61" s="366"/>
      <c r="UBO61" s="366"/>
      <c r="UBP61" s="366"/>
      <c r="UBQ61" s="366"/>
      <c r="UBR61" s="366"/>
      <c r="UBS61" s="366"/>
      <c r="UBT61" s="366"/>
      <c r="UBU61" s="366"/>
      <c r="UBV61" s="366"/>
      <c r="UBW61" s="366"/>
      <c r="UBX61" s="366"/>
      <c r="UBY61" s="366"/>
      <c r="UBZ61" s="366"/>
      <c r="UCA61" s="366"/>
      <c r="UCB61" s="366"/>
      <c r="UCC61" s="366"/>
      <c r="UCD61" s="366"/>
      <c r="UCE61" s="366"/>
      <c r="UCF61" s="366"/>
      <c r="UCG61" s="366"/>
      <c r="UCH61" s="366"/>
      <c r="UCI61" s="366"/>
      <c r="UCJ61" s="366"/>
      <c r="UCK61" s="366"/>
      <c r="UCL61" s="366"/>
      <c r="UCM61" s="366"/>
      <c r="UCN61" s="366"/>
      <c r="UCO61" s="366"/>
      <c r="UCP61" s="366"/>
      <c r="UCQ61" s="366"/>
      <c r="UCR61" s="366"/>
      <c r="UCS61" s="366"/>
      <c r="UCT61" s="366"/>
      <c r="UCU61" s="366"/>
      <c r="UCV61" s="366"/>
      <c r="UCW61" s="366"/>
      <c r="UCX61" s="366"/>
      <c r="UCY61" s="366"/>
      <c r="UCZ61" s="366"/>
      <c r="UDA61" s="366"/>
      <c r="UDB61" s="366"/>
      <c r="UDC61" s="366"/>
      <c r="UDD61" s="366"/>
      <c r="UDE61" s="366"/>
      <c r="UDF61" s="366"/>
      <c r="UDG61" s="366"/>
      <c r="UDH61" s="366"/>
      <c r="UDI61" s="366"/>
      <c r="UDJ61" s="366"/>
      <c r="UDK61" s="366"/>
      <c r="UDL61" s="366"/>
      <c r="UDM61" s="366"/>
      <c r="UDN61" s="366"/>
      <c r="UDO61" s="366"/>
      <c r="UDP61" s="366"/>
      <c r="UDQ61" s="366"/>
      <c r="UDR61" s="366"/>
      <c r="UDS61" s="366"/>
      <c r="UDT61" s="366"/>
      <c r="UDU61" s="366"/>
      <c r="UDV61" s="366"/>
      <c r="UDW61" s="366"/>
      <c r="UDX61" s="366"/>
      <c r="UDY61" s="366"/>
      <c r="UDZ61" s="366"/>
      <c r="UEA61" s="366"/>
      <c r="UEB61" s="366"/>
      <c r="UEC61" s="366"/>
      <c r="UED61" s="366"/>
      <c r="UEE61" s="366"/>
      <c r="UEF61" s="366"/>
      <c r="UEG61" s="366"/>
      <c r="UEH61" s="366"/>
      <c r="UEI61" s="366"/>
      <c r="UEJ61" s="366"/>
      <c r="UEK61" s="366"/>
      <c r="UEL61" s="366"/>
      <c r="UEM61" s="366"/>
      <c r="UEN61" s="366"/>
      <c r="UEO61" s="366"/>
      <c r="UEP61" s="366"/>
      <c r="UEQ61" s="366"/>
      <c r="UER61" s="366"/>
      <c r="UES61" s="366"/>
      <c r="UET61" s="366"/>
      <c r="UEU61" s="366"/>
      <c r="UEV61" s="366"/>
      <c r="UEW61" s="366"/>
      <c r="UEX61" s="366"/>
      <c r="UEY61" s="366"/>
      <c r="UEZ61" s="366"/>
      <c r="UFA61" s="366"/>
      <c r="UFB61" s="366"/>
      <c r="UFC61" s="366"/>
      <c r="UFD61" s="366"/>
      <c r="UFE61" s="366"/>
      <c r="UFF61" s="366"/>
      <c r="UFG61" s="366"/>
      <c r="UFH61" s="366"/>
      <c r="UFI61" s="366"/>
      <c r="UFJ61" s="366"/>
      <c r="UFK61" s="366"/>
      <c r="UFL61" s="366"/>
      <c r="UFM61" s="366"/>
      <c r="UFN61" s="366"/>
      <c r="UFO61" s="366"/>
      <c r="UFP61" s="366"/>
      <c r="UFQ61" s="366"/>
      <c r="UFR61" s="366"/>
      <c r="UFS61" s="366"/>
      <c r="UFT61" s="366"/>
      <c r="UFU61" s="366"/>
      <c r="UFV61" s="366"/>
      <c r="UFW61" s="366"/>
      <c r="UFX61" s="366"/>
      <c r="UFY61" s="366"/>
      <c r="UFZ61" s="366"/>
      <c r="UGA61" s="366"/>
      <c r="UGB61" s="366"/>
      <c r="UGC61" s="366"/>
      <c r="UGD61" s="366"/>
      <c r="UGE61" s="366"/>
      <c r="UGF61" s="366"/>
      <c r="UGG61" s="366"/>
      <c r="UGH61" s="366"/>
      <c r="UGI61" s="366"/>
      <c r="UGJ61" s="366"/>
      <c r="UGK61" s="366"/>
      <c r="UGL61" s="366"/>
      <c r="UGM61" s="366"/>
      <c r="UGN61" s="366"/>
      <c r="UGO61" s="366"/>
      <c r="UGP61" s="366"/>
      <c r="UGQ61" s="366"/>
      <c r="UGR61" s="366"/>
      <c r="UGS61" s="366"/>
      <c r="UGT61" s="366"/>
      <c r="UGU61" s="366"/>
      <c r="UGV61" s="366"/>
      <c r="UGW61" s="366"/>
      <c r="UGX61" s="366"/>
      <c r="UGY61" s="366"/>
      <c r="UGZ61" s="366"/>
      <c r="UHA61" s="366"/>
      <c r="UHB61" s="366"/>
      <c r="UHC61" s="366"/>
      <c r="UHD61" s="366"/>
      <c r="UHE61" s="366"/>
      <c r="UHF61" s="366"/>
      <c r="UHG61" s="366"/>
      <c r="UHH61" s="366"/>
      <c r="UHI61" s="366"/>
      <c r="UHJ61" s="366"/>
      <c r="UHK61" s="366"/>
      <c r="UHL61" s="366"/>
      <c r="UHM61" s="366"/>
      <c r="UHN61" s="366"/>
      <c r="UHO61" s="366"/>
      <c r="UHP61" s="366"/>
      <c r="UHQ61" s="366"/>
      <c r="UHR61" s="366"/>
      <c r="UHS61" s="366"/>
      <c r="UHT61" s="366"/>
      <c r="UHU61" s="366"/>
      <c r="UHV61" s="366"/>
      <c r="UHW61" s="366"/>
      <c r="UHX61" s="366"/>
      <c r="UHY61" s="366"/>
      <c r="UHZ61" s="366"/>
      <c r="UIA61" s="366"/>
      <c r="UIB61" s="366"/>
      <c r="UIC61" s="366"/>
      <c r="UID61" s="366"/>
      <c r="UIE61" s="366"/>
      <c r="UIF61" s="366"/>
      <c r="UIG61" s="366"/>
      <c r="UIH61" s="366"/>
      <c r="UII61" s="366"/>
      <c r="UIJ61" s="366"/>
      <c r="UIK61" s="366"/>
      <c r="UIL61" s="366"/>
      <c r="UIM61" s="366"/>
      <c r="UIN61" s="366"/>
      <c r="UIO61" s="366"/>
      <c r="UIP61" s="366"/>
      <c r="UIQ61" s="366"/>
      <c r="UIR61" s="366"/>
      <c r="UIS61" s="366"/>
      <c r="UIT61" s="366"/>
      <c r="UIU61" s="366"/>
      <c r="UIV61" s="366"/>
      <c r="UIW61" s="366"/>
      <c r="UIX61" s="366"/>
      <c r="UIY61" s="366"/>
      <c r="UIZ61" s="366"/>
      <c r="UJA61" s="366"/>
      <c r="UJB61" s="366"/>
      <c r="UJC61" s="366"/>
      <c r="UJD61" s="366"/>
      <c r="UJE61" s="366"/>
      <c r="UJF61" s="366"/>
      <c r="UJG61" s="366"/>
      <c r="UJH61" s="366"/>
      <c r="UJI61" s="366"/>
      <c r="UJJ61" s="366"/>
      <c r="UJK61" s="366"/>
      <c r="UJL61" s="366"/>
      <c r="UJM61" s="366"/>
      <c r="UJN61" s="366"/>
      <c r="UJO61" s="366"/>
      <c r="UJP61" s="366"/>
      <c r="UJQ61" s="366"/>
      <c r="UJR61" s="366"/>
      <c r="UJS61" s="366"/>
      <c r="UJT61" s="366"/>
      <c r="UJU61" s="366"/>
      <c r="UJV61" s="366"/>
      <c r="UJW61" s="366"/>
      <c r="UJX61" s="366"/>
      <c r="UJY61" s="366"/>
      <c r="UJZ61" s="366"/>
      <c r="UKA61" s="366"/>
      <c r="UKB61" s="366"/>
      <c r="UKC61" s="366"/>
      <c r="UKD61" s="366"/>
      <c r="UKE61" s="366"/>
      <c r="UKF61" s="366"/>
      <c r="UKG61" s="366"/>
      <c r="UKH61" s="366"/>
      <c r="UKI61" s="366"/>
      <c r="UKJ61" s="366"/>
      <c r="UKK61" s="366"/>
      <c r="UKL61" s="366"/>
      <c r="UKM61" s="366"/>
      <c r="UKN61" s="366"/>
      <c r="UKO61" s="366"/>
      <c r="UKP61" s="366"/>
      <c r="UKQ61" s="366"/>
      <c r="UKR61" s="366"/>
      <c r="UKS61" s="366"/>
      <c r="UKT61" s="366"/>
      <c r="UKU61" s="366"/>
      <c r="UKV61" s="366"/>
      <c r="UKW61" s="366"/>
      <c r="UKX61" s="366"/>
      <c r="UKY61" s="366"/>
      <c r="UKZ61" s="366"/>
      <c r="ULA61" s="366"/>
      <c r="ULB61" s="366"/>
      <c r="ULC61" s="366"/>
      <c r="ULD61" s="366"/>
      <c r="ULE61" s="366"/>
      <c r="ULF61" s="366"/>
      <c r="ULG61" s="366"/>
      <c r="ULH61" s="366"/>
      <c r="ULI61" s="366"/>
      <c r="ULJ61" s="366"/>
      <c r="ULK61" s="366"/>
      <c r="ULL61" s="366"/>
      <c r="ULM61" s="366"/>
      <c r="ULN61" s="366"/>
      <c r="ULO61" s="366"/>
      <c r="ULP61" s="366"/>
      <c r="ULQ61" s="366"/>
      <c r="ULR61" s="366"/>
      <c r="ULS61" s="366"/>
      <c r="ULT61" s="366"/>
      <c r="ULU61" s="366"/>
      <c r="ULV61" s="366"/>
      <c r="ULW61" s="366"/>
      <c r="ULX61" s="366"/>
      <c r="ULY61" s="366"/>
      <c r="ULZ61" s="366"/>
      <c r="UMA61" s="366"/>
      <c r="UMB61" s="366"/>
      <c r="UMC61" s="366"/>
      <c r="UMD61" s="366"/>
      <c r="UME61" s="366"/>
      <c r="UMF61" s="366"/>
      <c r="UMG61" s="366"/>
      <c r="UMH61" s="366"/>
      <c r="UMI61" s="366"/>
      <c r="UMJ61" s="366"/>
      <c r="UMK61" s="366"/>
      <c r="UML61" s="366"/>
      <c r="UMM61" s="366"/>
      <c r="UMN61" s="366"/>
      <c r="UMO61" s="366"/>
      <c r="UMP61" s="366"/>
      <c r="UMQ61" s="366"/>
      <c r="UMR61" s="366"/>
      <c r="UMS61" s="366"/>
      <c r="UMT61" s="366"/>
      <c r="UMU61" s="366"/>
      <c r="UMV61" s="366"/>
      <c r="UMW61" s="366"/>
      <c r="UMX61" s="366"/>
      <c r="UMY61" s="366"/>
      <c r="UMZ61" s="366"/>
      <c r="UNA61" s="366"/>
      <c r="UNB61" s="366"/>
      <c r="UNC61" s="366"/>
      <c r="UND61" s="366"/>
      <c r="UNE61" s="366"/>
      <c r="UNF61" s="366"/>
      <c r="UNG61" s="366"/>
      <c r="UNH61" s="366"/>
      <c r="UNI61" s="366"/>
      <c r="UNJ61" s="366"/>
      <c r="UNK61" s="366"/>
      <c r="UNL61" s="366"/>
      <c r="UNM61" s="366"/>
      <c r="UNN61" s="366"/>
      <c r="UNO61" s="366"/>
      <c r="UNP61" s="366"/>
      <c r="UNQ61" s="366"/>
      <c r="UNR61" s="366"/>
      <c r="UNS61" s="366"/>
      <c r="UNT61" s="366"/>
      <c r="UNU61" s="366"/>
      <c r="UNV61" s="366"/>
      <c r="UNW61" s="366"/>
      <c r="UNX61" s="366"/>
      <c r="UNY61" s="366"/>
      <c r="UNZ61" s="366"/>
      <c r="UOA61" s="366"/>
      <c r="UOB61" s="366"/>
      <c r="UOC61" s="366"/>
      <c r="UOD61" s="366"/>
      <c r="UOE61" s="366"/>
      <c r="UOF61" s="366"/>
      <c r="UOG61" s="366"/>
      <c r="UOH61" s="366"/>
      <c r="UOI61" s="366"/>
      <c r="UOJ61" s="366"/>
      <c r="UOK61" s="366"/>
      <c r="UOL61" s="366"/>
      <c r="UOM61" s="366"/>
      <c r="UON61" s="366"/>
      <c r="UOO61" s="366"/>
      <c r="UOP61" s="366"/>
      <c r="UOQ61" s="366"/>
      <c r="UOR61" s="366"/>
      <c r="UOS61" s="366"/>
      <c r="UOT61" s="366"/>
      <c r="UOU61" s="366"/>
      <c r="UOV61" s="366"/>
      <c r="UOW61" s="366"/>
      <c r="UOX61" s="366"/>
      <c r="UOY61" s="366"/>
      <c r="UOZ61" s="366"/>
      <c r="UPA61" s="366"/>
      <c r="UPB61" s="366"/>
      <c r="UPC61" s="366"/>
      <c r="UPD61" s="366"/>
      <c r="UPE61" s="366"/>
      <c r="UPF61" s="366"/>
      <c r="UPG61" s="366"/>
      <c r="UPH61" s="366"/>
      <c r="UPI61" s="366"/>
      <c r="UPJ61" s="366"/>
      <c r="UPK61" s="366"/>
      <c r="UPL61" s="366"/>
      <c r="UPM61" s="366"/>
      <c r="UPN61" s="366"/>
      <c r="UPO61" s="366"/>
      <c r="UPP61" s="366"/>
      <c r="UPQ61" s="366"/>
      <c r="UPR61" s="366"/>
      <c r="UPS61" s="366"/>
      <c r="UPT61" s="366"/>
      <c r="UPU61" s="366"/>
      <c r="UPV61" s="366"/>
      <c r="UPW61" s="366"/>
      <c r="UPX61" s="366"/>
      <c r="UPY61" s="366"/>
      <c r="UPZ61" s="366"/>
      <c r="UQA61" s="366"/>
      <c r="UQB61" s="366"/>
      <c r="UQC61" s="366"/>
      <c r="UQD61" s="366"/>
      <c r="UQE61" s="366"/>
      <c r="UQF61" s="366"/>
      <c r="UQG61" s="366"/>
      <c r="UQH61" s="366"/>
      <c r="UQI61" s="366"/>
      <c r="UQJ61" s="366"/>
      <c r="UQK61" s="366"/>
      <c r="UQL61" s="366"/>
      <c r="UQM61" s="366"/>
      <c r="UQN61" s="366"/>
      <c r="UQO61" s="366"/>
      <c r="UQP61" s="366"/>
      <c r="UQQ61" s="366"/>
      <c r="UQR61" s="366"/>
      <c r="UQS61" s="366"/>
      <c r="UQT61" s="366"/>
      <c r="UQU61" s="366"/>
      <c r="UQV61" s="366"/>
      <c r="UQW61" s="366"/>
      <c r="UQX61" s="366"/>
      <c r="UQY61" s="366"/>
      <c r="UQZ61" s="366"/>
      <c r="URA61" s="366"/>
      <c r="URB61" s="366"/>
      <c r="URC61" s="366"/>
      <c r="URD61" s="366"/>
      <c r="URE61" s="366"/>
      <c r="URF61" s="366"/>
      <c r="URG61" s="366"/>
      <c r="URH61" s="366"/>
      <c r="URI61" s="366"/>
      <c r="URJ61" s="366"/>
      <c r="URK61" s="366"/>
      <c r="URL61" s="366"/>
      <c r="URM61" s="366"/>
      <c r="URN61" s="366"/>
      <c r="URO61" s="366"/>
      <c r="URP61" s="366"/>
      <c r="URQ61" s="366"/>
      <c r="URR61" s="366"/>
      <c r="URS61" s="366"/>
      <c r="URT61" s="366"/>
      <c r="URU61" s="366"/>
      <c r="URV61" s="366"/>
      <c r="URW61" s="366"/>
      <c r="URX61" s="366"/>
      <c r="URY61" s="366"/>
      <c r="URZ61" s="366"/>
      <c r="USA61" s="366"/>
      <c r="USB61" s="366"/>
      <c r="USC61" s="366"/>
      <c r="USD61" s="366"/>
      <c r="USE61" s="366"/>
      <c r="USF61" s="366"/>
      <c r="USG61" s="366"/>
      <c r="USH61" s="366"/>
      <c r="USI61" s="366"/>
      <c r="USJ61" s="366"/>
      <c r="USK61" s="366"/>
      <c r="USL61" s="366"/>
      <c r="USM61" s="366"/>
      <c r="USN61" s="366"/>
      <c r="USO61" s="366"/>
      <c r="USP61" s="366"/>
      <c r="USQ61" s="366"/>
      <c r="USR61" s="366"/>
      <c r="USS61" s="366"/>
      <c r="UST61" s="366"/>
      <c r="USU61" s="366"/>
      <c r="USV61" s="366"/>
      <c r="USW61" s="366"/>
      <c r="USX61" s="366"/>
      <c r="USY61" s="366"/>
      <c r="USZ61" s="366"/>
      <c r="UTA61" s="366"/>
      <c r="UTB61" s="366"/>
      <c r="UTC61" s="366"/>
      <c r="UTD61" s="366"/>
      <c r="UTE61" s="366"/>
      <c r="UTF61" s="366"/>
      <c r="UTG61" s="366"/>
      <c r="UTH61" s="366"/>
      <c r="UTI61" s="366"/>
      <c r="UTJ61" s="366"/>
      <c r="UTK61" s="366"/>
      <c r="UTL61" s="366"/>
      <c r="UTM61" s="366"/>
      <c r="UTN61" s="366"/>
      <c r="UTO61" s="366"/>
      <c r="UTP61" s="366"/>
      <c r="UTQ61" s="366"/>
      <c r="UTR61" s="366"/>
      <c r="UTS61" s="366"/>
      <c r="UTT61" s="366"/>
      <c r="UTU61" s="366"/>
      <c r="UTV61" s="366"/>
      <c r="UTW61" s="366"/>
      <c r="UTX61" s="366"/>
      <c r="UTY61" s="366"/>
      <c r="UTZ61" s="366"/>
      <c r="UUA61" s="366"/>
      <c r="UUB61" s="366"/>
      <c r="UUC61" s="366"/>
      <c r="UUD61" s="366"/>
      <c r="UUE61" s="366"/>
      <c r="UUF61" s="366"/>
      <c r="UUG61" s="366"/>
      <c r="UUH61" s="366"/>
      <c r="UUI61" s="366"/>
      <c r="UUJ61" s="366"/>
      <c r="UUK61" s="366"/>
      <c r="UUL61" s="366"/>
      <c r="UUM61" s="366"/>
      <c r="UUN61" s="366"/>
      <c r="UUO61" s="366"/>
      <c r="UUP61" s="366"/>
      <c r="UUQ61" s="366"/>
      <c r="UUR61" s="366"/>
      <c r="UUS61" s="366"/>
      <c r="UUT61" s="366"/>
      <c r="UUU61" s="366"/>
      <c r="UUV61" s="366"/>
      <c r="UUW61" s="366"/>
      <c r="UUX61" s="366"/>
      <c r="UUY61" s="366"/>
      <c r="UUZ61" s="366"/>
      <c r="UVA61" s="366"/>
      <c r="UVB61" s="366"/>
      <c r="UVC61" s="366"/>
      <c r="UVD61" s="366"/>
      <c r="UVE61" s="366"/>
      <c r="UVF61" s="366"/>
      <c r="UVG61" s="366"/>
      <c r="UVH61" s="366"/>
      <c r="UVI61" s="366"/>
      <c r="UVJ61" s="366"/>
      <c r="UVK61" s="366"/>
      <c r="UVL61" s="366"/>
      <c r="UVM61" s="366"/>
      <c r="UVN61" s="366"/>
      <c r="UVO61" s="366"/>
      <c r="UVP61" s="366"/>
      <c r="UVQ61" s="366"/>
      <c r="UVR61" s="366"/>
      <c r="UVS61" s="366"/>
      <c r="UVT61" s="366"/>
      <c r="UVU61" s="366"/>
      <c r="UVV61" s="366"/>
      <c r="UVW61" s="366"/>
      <c r="UVX61" s="366"/>
      <c r="UVY61" s="366"/>
      <c r="UVZ61" s="366"/>
      <c r="UWA61" s="366"/>
      <c r="UWB61" s="366"/>
      <c r="UWC61" s="366"/>
      <c r="UWD61" s="366"/>
      <c r="UWE61" s="366"/>
      <c r="UWF61" s="366"/>
      <c r="UWG61" s="366"/>
      <c r="UWH61" s="366"/>
      <c r="UWI61" s="366"/>
      <c r="UWJ61" s="366"/>
      <c r="UWK61" s="366"/>
      <c r="UWL61" s="366"/>
      <c r="UWM61" s="366"/>
      <c r="UWN61" s="366"/>
      <c r="UWO61" s="366"/>
      <c r="UWP61" s="366"/>
      <c r="UWQ61" s="366"/>
      <c r="UWR61" s="366"/>
      <c r="UWS61" s="366"/>
      <c r="UWT61" s="366"/>
      <c r="UWU61" s="366"/>
      <c r="UWV61" s="366"/>
      <c r="UWW61" s="366"/>
      <c r="UWX61" s="366"/>
      <c r="UWY61" s="366"/>
      <c r="UWZ61" s="366"/>
      <c r="UXA61" s="366"/>
      <c r="UXB61" s="366"/>
      <c r="UXC61" s="366"/>
      <c r="UXD61" s="366"/>
      <c r="UXE61" s="366"/>
      <c r="UXF61" s="366"/>
      <c r="UXG61" s="366"/>
      <c r="UXH61" s="366"/>
      <c r="UXI61" s="366"/>
      <c r="UXJ61" s="366"/>
      <c r="UXK61" s="366"/>
      <c r="UXL61" s="366"/>
      <c r="UXM61" s="366"/>
      <c r="UXN61" s="366"/>
      <c r="UXO61" s="366"/>
      <c r="UXP61" s="366"/>
      <c r="UXQ61" s="366"/>
      <c r="UXR61" s="366"/>
      <c r="UXS61" s="366"/>
      <c r="UXT61" s="366"/>
      <c r="UXU61" s="366"/>
      <c r="UXV61" s="366"/>
      <c r="UXW61" s="366"/>
      <c r="UXX61" s="366"/>
      <c r="UXY61" s="366"/>
      <c r="UXZ61" s="366"/>
      <c r="UYA61" s="366"/>
      <c r="UYB61" s="366"/>
      <c r="UYC61" s="366"/>
      <c r="UYD61" s="366"/>
      <c r="UYE61" s="366"/>
      <c r="UYF61" s="366"/>
      <c r="UYG61" s="366"/>
      <c r="UYH61" s="366"/>
      <c r="UYI61" s="366"/>
      <c r="UYJ61" s="366"/>
      <c r="UYK61" s="366"/>
      <c r="UYL61" s="366"/>
      <c r="UYM61" s="366"/>
      <c r="UYN61" s="366"/>
      <c r="UYO61" s="366"/>
      <c r="UYP61" s="366"/>
      <c r="UYQ61" s="366"/>
      <c r="UYR61" s="366"/>
      <c r="UYS61" s="366"/>
      <c r="UYT61" s="366"/>
      <c r="UYU61" s="366"/>
      <c r="UYV61" s="366"/>
      <c r="UYW61" s="366"/>
      <c r="UYX61" s="366"/>
      <c r="UYY61" s="366"/>
      <c r="UYZ61" s="366"/>
      <c r="UZA61" s="366"/>
      <c r="UZB61" s="366"/>
      <c r="UZC61" s="366"/>
      <c r="UZD61" s="366"/>
      <c r="UZE61" s="366"/>
      <c r="UZF61" s="366"/>
      <c r="UZG61" s="366"/>
      <c r="UZH61" s="366"/>
      <c r="UZI61" s="366"/>
      <c r="UZJ61" s="366"/>
      <c r="UZK61" s="366"/>
      <c r="UZL61" s="366"/>
      <c r="UZM61" s="366"/>
      <c r="UZN61" s="366"/>
      <c r="UZO61" s="366"/>
      <c r="UZP61" s="366"/>
      <c r="UZQ61" s="366"/>
      <c r="UZR61" s="366"/>
      <c r="UZS61" s="366"/>
      <c r="UZT61" s="366"/>
      <c r="UZU61" s="366"/>
      <c r="UZV61" s="366"/>
      <c r="UZW61" s="366"/>
      <c r="UZX61" s="366"/>
      <c r="UZY61" s="366"/>
      <c r="UZZ61" s="366"/>
      <c r="VAA61" s="366"/>
      <c r="VAB61" s="366"/>
      <c r="VAC61" s="366"/>
      <c r="VAD61" s="366"/>
      <c r="VAE61" s="366"/>
      <c r="VAF61" s="366"/>
      <c r="VAG61" s="366"/>
      <c r="VAH61" s="366"/>
      <c r="VAI61" s="366"/>
      <c r="VAJ61" s="366"/>
      <c r="VAK61" s="366"/>
      <c r="VAL61" s="366"/>
      <c r="VAM61" s="366"/>
      <c r="VAN61" s="366"/>
      <c r="VAO61" s="366"/>
      <c r="VAP61" s="366"/>
      <c r="VAQ61" s="366"/>
      <c r="VAR61" s="366"/>
      <c r="VAS61" s="366"/>
      <c r="VAT61" s="366"/>
      <c r="VAU61" s="366"/>
      <c r="VAV61" s="366"/>
      <c r="VAW61" s="366"/>
      <c r="VAX61" s="366"/>
      <c r="VAY61" s="366"/>
      <c r="VAZ61" s="366"/>
      <c r="VBA61" s="366"/>
      <c r="VBB61" s="366"/>
      <c r="VBC61" s="366"/>
      <c r="VBD61" s="366"/>
      <c r="VBE61" s="366"/>
      <c r="VBF61" s="366"/>
      <c r="VBG61" s="366"/>
      <c r="VBH61" s="366"/>
      <c r="VBI61" s="366"/>
      <c r="VBJ61" s="366"/>
      <c r="VBK61" s="366"/>
      <c r="VBL61" s="366"/>
      <c r="VBM61" s="366"/>
      <c r="VBN61" s="366"/>
      <c r="VBO61" s="366"/>
      <c r="VBP61" s="366"/>
      <c r="VBQ61" s="366"/>
      <c r="VBR61" s="366"/>
      <c r="VBS61" s="366"/>
      <c r="VBT61" s="366"/>
      <c r="VBU61" s="366"/>
      <c r="VBV61" s="366"/>
      <c r="VBW61" s="366"/>
      <c r="VBX61" s="366"/>
      <c r="VBY61" s="366"/>
      <c r="VBZ61" s="366"/>
      <c r="VCA61" s="366"/>
      <c r="VCB61" s="366"/>
      <c r="VCC61" s="366"/>
      <c r="VCD61" s="366"/>
      <c r="VCE61" s="366"/>
      <c r="VCF61" s="366"/>
      <c r="VCG61" s="366"/>
      <c r="VCH61" s="366"/>
      <c r="VCI61" s="366"/>
      <c r="VCJ61" s="366"/>
      <c r="VCK61" s="366"/>
      <c r="VCL61" s="366"/>
      <c r="VCM61" s="366"/>
      <c r="VCN61" s="366"/>
      <c r="VCO61" s="366"/>
      <c r="VCP61" s="366"/>
      <c r="VCQ61" s="366"/>
      <c r="VCR61" s="366"/>
      <c r="VCS61" s="366"/>
      <c r="VCT61" s="366"/>
      <c r="VCU61" s="366"/>
      <c r="VCV61" s="366"/>
      <c r="VCW61" s="366"/>
      <c r="VCX61" s="366"/>
      <c r="VCY61" s="366"/>
      <c r="VCZ61" s="366"/>
      <c r="VDA61" s="366"/>
      <c r="VDB61" s="366"/>
      <c r="VDC61" s="366"/>
      <c r="VDD61" s="366"/>
      <c r="VDE61" s="366"/>
      <c r="VDF61" s="366"/>
      <c r="VDG61" s="366"/>
      <c r="VDH61" s="366"/>
      <c r="VDI61" s="366"/>
      <c r="VDJ61" s="366"/>
      <c r="VDK61" s="366"/>
      <c r="VDL61" s="366"/>
      <c r="VDM61" s="366"/>
      <c r="VDN61" s="366"/>
      <c r="VDO61" s="366"/>
      <c r="VDP61" s="366"/>
      <c r="VDQ61" s="366"/>
      <c r="VDR61" s="366"/>
      <c r="VDS61" s="366"/>
      <c r="VDT61" s="366"/>
      <c r="VDU61" s="366"/>
      <c r="VDV61" s="366"/>
      <c r="VDW61" s="366"/>
      <c r="VDX61" s="366"/>
      <c r="VDY61" s="366"/>
      <c r="VDZ61" s="366"/>
      <c r="VEA61" s="366"/>
      <c r="VEB61" s="366"/>
      <c r="VEC61" s="366"/>
      <c r="VED61" s="366"/>
      <c r="VEE61" s="366"/>
      <c r="VEF61" s="366"/>
      <c r="VEG61" s="366"/>
      <c r="VEH61" s="366"/>
      <c r="VEI61" s="366"/>
      <c r="VEJ61" s="366"/>
      <c r="VEK61" s="366"/>
      <c r="VEL61" s="366"/>
      <c r="VEM61" s="366"/>
      <c r="VEN61" s="366"/>
      <c r="VEO61" s="366"/>
      <c r="VEP61" s="366"/>
      <c r="VEQ61" s="366"/>
      <c r="VER61" s="366"/>
      <c r="VES61" s="366"/>
      <c r="VET61" s="366"/>
      <c r="VEU61" s="366"/>
      <c r="VEV61" s="366"/>
      <c r="VEW61" s="366"/>
      <c r="VEX61" s="366"/>
      <c r="VEY61" s="366"/>
      <c r="VEZ61" s="366"/>
      <c r="VFA61" s="366"/>
      <c r="VFB61" s="366"/>
      <c r="VFC61" s="366"/>
      <c r="VFD61" s="366"/>
      <c r="VFE61" s="366"/>
      <c r="VFF61" s="366"/>
      <c r="VFG61" s="366"/>
      <c r="VFH61" s="366"/>
      <c r="VFI61" s="366"/>
      <c r="VFJ61" s="366"/>
      <c r="VFK61" s="366"/>
      <c r="VFL61" s="366"/>
      <c r="VFM61" s="366"/>
      <c r="VFN61" s="366"/>
      <c r="VFO61" s="366"/>
      <c r="VFP61" s="366"/>
      <c r="VFQ61" s="366"/>
      <c r="VFR61" s="366"/>
      <c r="VFS61" s="366"/>
      <c r="VFT61" s="366"/>
      <c r="VFU61" s="366"/>
      <c r="VFV61" s="366"/>
      <c r="VFW61" s="366"/>
      <c r="VFX61" s="366"/>
      <c r="VFY61" s="366"/>
      <c r="VFZ61" s="366"/>
      <c r="VGA61" s="366"/>
      <c r="VGB61" s="366"/>
      <c r="VGC61" s="366"/>
      <c r="VGD61" s="366"/>
      <c r="VGE61" s="366"/>
      <c r="VGF61" s="366"/>
      <c r="VGG61" s="366"/>
      <c r="VGH61" s="366"/>
      <c r="VGI61" s="366"/>
      <c r="VGJ61" s="366"/>
      <c r="VGK61" s="366"/>
      <c r="VGL61" s="366"/>
      <c r="VGM61" s="366"/>
      <c r="VGN61" s="366"/>
      <c r="VGO61" s="366"/>
      <c r="VGP61" s="366"/>
      <c r="VGQ61" s="366"/>
      <c r="VGR61" s="366"/>
      <c r="VGS61" s="366"/>
      <c r="VGT61" s="366"/>
      <c r="VGU61" s="366"/>
      <c r="VGV61" s="366"/>
      <c r="VGW61" s="366"/>
      <c r="VGX61" s="366"/>
      <c r="VGY61" s="366"/>
      <c r="VGZ61" s="366"/>
      <c r="VHA61" s="366"/>
      <c r="VHB61" s="366"/>
      <c r="VHC61" s="366"/>
      <c r="VHD61" s="366"/>
      <c r="VHE61" s="366"/>
      <c r="VHF61" s="366"/>
      <c r="VHG61" s="366"/>
      <c r="VHH61" s="366"/>
      <c r="VHI61" s="366"/>
      <c r="VHJ61" s="366"/>
      <c r="VHK61" s="366"/>
      <c r="VHL61" s="366"/>
      <c r="VHM61" s="366"/>
      <c r="VHN61" s="366"/>
      <c r="VHO61" s="366"/>
      <c r="VHP61" s="366"/>
      <c r="VHQ61" s="366"/>
      <c r="VHR61" s="366"/>
      <c r="VHS61" s="366"/>
      <c r="VHT61" s="366"/>
      <c r="VHU61" s="366"/>
      <c r="VHV61" s="366"/>
      <c r="VHW61" s="366"/>
      <c r="VHX61" s="366"/>
      <c r="VHY61" s="366"/>
      <c r="VHZ61" s="366"/>
      <c r="VIA61" s="366"/>
      <c r="VIB61" s="366"/>
      <c r="VIC61" s="366"/>
      <c r="VID61" s="366"/>
      <c r="VIE61" s="366"/>
      <c r="VIF61" s="366"/>
      <c r="VIG61" s="366"/>
      <c r="VIH61" s="366"/>
      <c r="VII61" s="366"/>
      <c r="VIJ61" s="366"/>
      <c r="VIK61" s="366"/>
      <c r="VIL61" s="366"/>
      <c r="VIM61" s="366"/>
      <c r="VIN61" s="366"/>
      <c r="VIO61" s="366"/>
      <c r="VIP61" s="366"/>
      <c r="VIQ61" s="366"/>
      <c r="VIR61" s="366"/>
      <c r="VIS61" s="366"/>
      <c r="VIT61" s="366"/>
      <c r="VIU61" s="366"/>
      <c r="VIV61" s="366"/>
      <c r="VIW61" s="366"/>
      <c r="VIX61" s="366"/>
      <c r="VIY61" s="366"/>
      <c r="VIZ61" s="366"/>
      <c r="VJA61" s="366"/>
      <c r="VJB61" s="366"/>
      <c r="VJC61" s="366"/>
      <c r="VJD61" s="366"/>
      <c r="VJE61" s="366"/>
      <c r="VJF61" s="366"/>
      <c r="VJG61" s="366"/>
      <c r="VJH61" s="366"/>
      <c r="VJI61" s="366"/>
      <c r="VJJ61" s="366"/>
      <c r="VJK61" s="366"/>
      <c r="VJL61" s="366"/>
      <c r="VJM61" s="366"/>
      <c r="VJN61" s="366"/>
      <c r="VJO61" s="366"/>
      <c r="VJP61" s="366"/>
      <c r="VJQ61" s="366"/>
      <c r="VJR61" s="366"/>
      <c r="VJS61" s="366"/>
      <c r="VJT61" s="366"/>
      <c r="VJU61" s="366"/>
      <c r="VJV61" s="366"/>
      <c r="VJW61" s="366"/>
      <c r="VJX61" s="366"/>
      <c r="VJY61" s="366"/>
      <c r="VJZ61" s="366"/>
      <c r="VKA61" s="366"/>
      <c r="VKB61" s="366"/>
      <c r="VKC61" s="366"/>
      <c r="VKD61" s="366"/>
      <c r="VKE61" s="366"/>
      <c r="VKF61" s="366"/>
      <c r="VKG61" s="366"/>
      <c r="VKH61" s="366"/>
      <c r="VKI61" s="366"/>
      <c r="VKJ61" s="366"/>
      <c r="VKK61" s="366"/>
      <c r="VKL61" s="366"/>
      <c r="VKM61" s="366"/>
      <c r="VKN61" s="366"/>
      <c r="VKO61" s="366"/>
      <c r="VKP61" s="366"/>
      <c r="VKQ61" s="366"/>
      <c r="VKR61" s="366"/>
      <c r="VKS61" s="366"/>
      <c r="VKT61" s="366"/>
      <c r="VKU61" s="366"/>
      <c r="VKV61" s="366"/>
      <c r="VKW61" s="366"/>
      <c r="VKX61" s="366"/>
      <c r="VKY61" s="366"/>
      <c r="VKZ61" s="366"/>
      <c r="VLA61" s="366"/>
      <c r="VLB61" s="366"/>
      <c r="VLC61" s="366"/>
      <c r="VLD61" s="366"/>
      <c r="VLE61" s="366"/>
      <c r="VLF61" s="366"/>
      <c r="VLG61" s="366"/>
      <c r="VLH61" s="366"/>
      <c r="VLI61" s="366"/>
      <c r="VLJ61" s="366"/>
      <c r="VLK61" s="366"/>
      <c r="VLL61" s="366"/>
      <c r="VLM61" s="366"/>
      <c r="VLN61" s="366"/>
      <c r="VLO61" s="366"/>
      <c r="VLP61" s="366"/>
      <c r="VLQ61" s="366"/>
      <c r="VLR61" s="366"/>
      <c r="VLS61" s="366"/>
      <c r="VLT61" s="366"/>
      <c r="VLU61" s="366"/>
      <c r="VLV61" s="366"/>
      <c r="VLW61" s="366"/>
      <c r="VLX61" s="366"/>
      <c r="VLY61" s="366"/>
      <c r="VLZ61" s="366"/>
      <c r="VMA61" s="366"/>
      <c r="VMB61" s="366"/>
      <c r="VMC61" s="366"/>
      <c r="VMD61" s="366"/>
      <c r="VME61" s="366"/>
      <c r="VMF61" s="366"/>
      <c r="VMG61" s="366"/>
      <c r="VMH61" s="366"/>
      <c r="VMI61" s="366"/>
      <c r="VMJ61" s="366"/>
      <c r="VMK61" s="366"/>
      <c r="VML61" s="366"/>
      <c r="VMM61" s="366"/>
      <c r="VMN61" s="366"/>
      <c r="VMO61" s="366"/>
      <c r="VMP61" s="366"/>
      <c r="VMQ61" s="366"/>
      <c r="VMR61" s="366"/>
      <c r="VMS61" s="366"/>
      <c r="VMT61" s="366"/>
      <c r="VMU61" s="366"/>
      <c r="VMV61" s="366"/>
      <c r="VMW61" s="366"/>
      <c r="VMX61" s="366"/>
      <c r="VMY61" s="366"/>
      <c r="VMZ61" s="366"/>
      <c r="VNA61" s="366"/>
      <c r="VNB61" s="366"/>
      <c r="VNC61" s="366"/>
      <c r="VND61" s="366"/>
      <c r="VNE61" s="366"/>
      <c r="VNF61" s="366"/>
      <c r="VNG61" s="366"/>
      <c r="VNH61" s="366"/>
      <c r="VNI61" s="366"/>
      <c r="VNJ61" s="366"/>
      <c r="VNK61" s="366"/>
      <c r="VNL61" s="366"/>
      <c r="VNM61" s="366"/>
      <c r="VNN61" s="366"/>
      <c r="VNO61" s="366"/>
      <c r="VNP61" s="366"/>
      <c r="VNQ61" s="366"/>
      <c r="VNR61" s="366"/>
      <c r="VNS61" s="366"/>
      <c r="VNT61" s="366"/>
      <c r="VNU61" s="366"/>
      <c r="VNV61" s="366"/>
      <c r="VNW61" s="366"/>
      <c r="VNX61" s="366"/>
      <c r="VNY61" s="366"/>
      <c r="VNZ61" s="366"/>
      <c r="VOA61" s="366"/>
      <c r="VOB61" s="366"/>
      <c r="VOC61" s="366"/>
      <c r="VOD61" s="366"/>
      <c r="VOE61" s="366"/>
      <c r="VOF61" s="366"/>
      <c r="VOG61" s="366"/>
      <c r="VOH61" s="366"/>
      <c r="VOI61" s="366"/>
      <c r="VOJ61" s="366"/>
      <c r="VOK61" s="366"/>
      <c r="VOL61" s="366"/>
      <c r="VOM61" s="366"/>
      <c r="VON61" s="366"/>
      <c r="VOO61" s="366"/>
      <c r="VOP61" s="366"/>
      <c r="VOQ61" s="366"/>
      <c r="VOR61" s="366"/>
      <c r="VOS61" s="366"/>
      <c r="VOT61" s="366"/>
      <c r="VOU61" s="366"/>
      <c r="VOV61" s="366"/>
      <c r="VOW61" s="366"/>
      <c r="VOX61" s="366"/>
      <c r="VOY61" s="366"/>
      <c r="VOZ61" s="366"/>
      <c r="VPA61" s="366"/>
      <c r="VPB61" s="366"/>
      <c r="VPC61" s="366"/>
      <c r="VPD61" s="366"/>
      <c r="VPE61" s="366"/>
      <c r="VPF61" s="366"/>
      <c r="VPG61" s="366"/>
      <c r="VPH61" s="366"/>
      <c r="VPI61" s="366"/>
      <c r="VPJ61" s="366"/>
      <c r="VPK61" s="366"/>
      <c r="VPL61" s="366"/>
      <c r="VPM61" s="366"/>
      <c r="VPN61" s="366"/>
      <c r="VPO61" s="366"/>
      <c r="VPP61" s="366"/>
      <c r="VPQ61" s="366"/>
      <c r="VPR61" s="366"/>
      <c r="VPS61" s="366"/>
      <c r="VPT61" s="366"/>
      <c r="VPU61" s="366"/>
      <c r="VPV61" s="366"/>
      <c r="VPW61" s="366"/>
      <c r="VPX61" s="366"/>
      <c r="VPY61" s="366"/>
      <c r="VPZ61" s="366"/>
      <c r="VQA61" s="366"/>
      <c r="VQB61" s="366"/>
      <c r="VQC61" s="366"/>
      <c r="VQD61" s="366"/>
      <c r="VQE61" s="366"/>
      <c r="VQF61" s="366"/>
      <c r="VQG61" s="366"/>
      <c r="VQH61" s="366"/>
      <c r="VQI61" s="366"/>
      <c r="VQJ61" s="366"/>
      <c r="VQK61" s="366"/>
      <c r="VQL61" s="366"/>
      <c r="VQM61" s="366"/>
      <c r="VQN61" s="366"/>
      <c r="VQO61" s="366"/>
      <c r="VQP61" s="366"/>
      <c r="VQQ61" s="366"/>
      <c r="VQR61" s="366"/>
      <c r="VQS61" s="366"/>
      <c r="VQT61" s="366"/>
      <c r="VQU61" s="366"/>
      <c r="VQV61" s="366"/>
      <c r="VQW61" s="366"/>
      <c r="VQX61" s="366"/>
      <c r="VQY61" s="366"/>
      <c r="VQZ61" s="366"/>
      <c r="VRA61" s="366"/>
      <c r="VRB61" s="366"/>
      <c r="VRC61" s="366"/>
      <c r="VRD61" s="366"/>
      <c r="VRE61" s="366"/>
      <c r="VRF61" s="366"/>
      <c r="VRG61" s="366"/>
      <c r="VRH61" s="366"/>
      <c r="VRI61" s="366"/>
      <c r="VRJ61" s="366"/>
      <c r="VRK61" s="366"/>
      <c r="VRL61" s="366"/>
      <c r="VRM61" s="366"/>
      <c r="VRN61" s="366"/>
      <c r="VRO61" s="366"/>
      <c r="VRP61" s="366"/>
      <c r="VRQ61" s="366"/>
      <c r="VRR61" s="366"/>
      <c r="VRS61" s="366"/>
      <c r="VRT61" s="366"/>
      <c r="VRU61" s="366"/>
      <c r="VRV61" s="366"/>
      <c r="VRW61" s="366"/>
      <c r="VRX61" s="366"/>
      <c r="VRY61" s="366"/>
      <c r="VRZ61" s="366"/>
      <c r="VSA61" s="366"/>
      <c r="VSB61" s="366"/>
      <c r="VSC61" s="366"/>
      <c r="VSD61" s="366"/>
      <c r="VSE61" s="366"/>
      <c r="VSF61" s="366"/>
      <c r="VSG61" s="366"/>
      <c r="VSH61" s="366"/>
      <c r="VSI61" s="366"/>
      <c r="VSJ61" s="366"/>
      <c r="VSK61" s="366"/>
      <c r="VSL61" s="366"/>
      <c r="VSM61" s="366"/>
      <c r="VSN61" s="366"/>
      <c r="VSO61" s="366"/>
      <c r="VSP61" s="366"/>
      <c r="VSQ61" s="366"/>
      <c r="VSR61" s="366"/>
      <c r="VSS61" s="366"/>
      <c r="VST61" s="366"/>
      <c r="VSU61" s="366"/>
      <c r="VSV61" s="366"/>
      <c r="VSW61" s="366"/>
      <c r="VSX61" s="366"/>
      <c r="VSY61" s="366"/>
      <c r="VSZ61" s="366"/>
      <c r="VTA61" s="366"/>
      <c r="VTB61" s="366"/>
      <c r="VTC61" s="366"/>
      <c r="VTD61" s="366"/>
      <c r="VTE61" s="366"/>
      <c r="VTF61" s="366"/>
      <c r="VTG61" s="366"/>
      <c r="VTH61" s="366"/>
      <c r="VTI61" s="366"/>
      <c r="VTJ61" s="366"/>
      <c r="VTK61" s="366"/>
      <c r="VTL61" s="366"/>
      <c r="VTM61" s="366"/>
      <c r="VTN61" s="366"/>
      <c r="VTO61" s="366"/>
      <c r="VTP61" s="366"/>
      <c r="VTQ61" s="366"/>
      <c r="VTR61" s="366"/>
      <c r="VTS61" s="366"/>
      <c r="VTT61" s="366"/>
      <c r="VTU61" s="366"/>
      <c r="VTV61" s="366"/>
      <c r="VTW61" s="366"/>
      <c r="VTX61" s="366"/>
      <c r="VTY61" s="366"/>
      <c r="VTZ61" s="366"/>
      <c r="VUA61" s="366"/>
      <c r="VUB61" s="366"/>
      <c r="VUC61" s="366"/>
      <c r="VUD61" s="366"/>
      <c r="VUE61" s="366"/>
      <c r="VUF61" s="366"/>
      <c r="VUG61" s="366"/>
      <c r="VUH61" s="366"/>
      <c r="VUI61" s="366"/>
      <c r="VUJ61" s="366"/>
      <c r="VUK61" s="366"/>
      <c r="VUL61" s="366"/>
      <c r="VUM61" s="366"/>
      <c r="VUN61" s="366"/>
      <c r="VUO61" s="366"/>
      <c r="VUP61" s="366"/>
      <c r="VUQ61" s="366"/>
      <c r="VUR61" s="366"/>
      <c r="VUS61" s="366"/>
      <c r="VUT61" s="366"/>
      <c r="VUU61" s="366"/>
      <c r="VUV61" s="366"/>
      <c r="VUW61" s="366"/>
      <c r="VUX61" s="366"/>
      <c r="VUY61" s="366"/>
      <c r="VUZ61" s="366"/>
      <c r="VVA61" s="366"/>
      <c r="VVB61" s="366"/>
      <c r="VVC61" s="366"/>
      <c r="VVD61" s="366"/>
      <c r="VVE61" s="366"/>
      <c r="VVF61" s="366"/>
      <c r="VVG61" s="366"/>
      <c r="VVH61" s="366"/>
      <c r="VVI61" s="366"/>
      <c r="VVJ61" s="366"/>
      <c r="VVK61" s="366"/>
      <c r="VVL61" s="366"/>
      <c r="VVM61" s="366"/>
      <c r="VVN61" s="366"/>
      <c r="VVO61" s="366"/>
      <c r="VVP61" s="366"/>
      <c r="VVQ61" s="366"/>
      <c r="VVR61" s="366"/>
      <c r="VVS61" s="366"/>
      <c r="VVT61" s="366"/>
      <c r="VVU61" s="366"/>
      <c r="VVV61" s="366"/>
      <c r="VVW61" s="366"/>
      <c r="VVX61" s="366"/>
      <c r="VVY61" s="366"/>
      <c r="VVZ61" s="366"/>
      <c r="VWA61" s="366"/>
      <c r="VWB61" s="366"/>
      <c r="VWC61" s="366"/>
      <c r="VWD61" s="366"/>
      <c r="VWE61" s="366"/>
      <c r="VWF61" s="366"/>
      <c r="VWG61" s="366"/>
      <c r="VWH61" s="366"/>
      <c r="VWI61" s="366"/>
      <c r="VWJ61" s="366"/>
      <c r="VWK61" s="366"/>
      <c r="VWL61" s="366"/>
      <c r="VWM61" s="366"/>
      <c r="VWN61" s="366"/>
      <c r="VWO61" s="366"/>
      <c r="VWP61" s="366"/>
      <c r="VWQ61" s="366"/>
      <c r="VWR61" s="366"/>
      <c r="VWS61" s="366"/>
      <c r="VWT61" s="366"/>
      <c r="VWU61" s="366"/>
      <c r="VWV61" s="366"/>
      <c r="VWW61" s="366"/>
      <c r="VWX61" s="366"/>
      <c r="VWY61" s="366"/>
      <c r="VWZ61" s="366"/>
      <c r="VXA61" s="366"/>
      <c r="VXB61" s="366"/>
      <c r="VXC61" s="366"/>
      <c r="VXD61" s="366"/>
      <c r="VXE61" s="366"/>
      <c r="VXF61" s="366"/>
      <c r="VXG61" s="366"/>
      <c r="VXH61" s="366"/>
      <c r="VXI61" s="366"/>
      <c r="VXJ61" s="366"/>
      <c r="VXK61" s="366"/>
      <c r="VXL61" s="366"/>
      <c r="VXM61" s="366"/>
      <c r="VXN61" s="366"/>
      <c r="VXO61" s="366"/>
      <c r="VXP61" s="366"/>
      <c r="VXQ61" s="366"/>
      <c r="VXR61" s="366"/>
      <c r="VXS61" s="366"/>
      <c r="VXT61" s="366"/>
      <c r="VXU61" s="366"/>
      <c r="VXV61" s="366"/>
      <c r="VXW61" s="366"/>
      <c r="VXX61" s="366"/>
      <c r="VXY61" s="366"/>
      <c r="VXZ61" s="366"/>
      <c r="VYA61" s="366"/>
      <c r="VYB61" s="366"/>
      <c r="VYC61" s="366"/>
      <c r="VYD61" s="366"/>
      <c r="VYE61" s="366"/>
      <c r="VYF61" s="366"/>
      <c r="VYG61" s="366"/>
      <c r="VYH61" s="366"/>
      <c r="VYI61" s="366"/>
      <c r="VYJ61" s="366"/>
      <c r="VYK61" s="366"/>
      <c r="VYL61" s="366"/>
      <c r="VYM61" s="366"/>
      <c r="VYN61" s="366"/>
      <c r="VYO61" s="366"/>
      <c r="VYP61" s="366"/>
      <c r="VYQ61" s="366"/>
      <c r="VYR61" s="366"/>
      <c r="VYS61" s="366"/>
      <c r="VYT61" s="366"/>
      <c r="VYU61" s="366"/>
      <c r="VYV61" s="366"/>
      <c r="VYW61" s="366"/>
      <c r="VYX61" s="366"/>
      <c r="VYY61" s="366"/>
      <c r="VYZ61" s="366"/>
      <c r="VZA61" s="366"/>
      <c r="VZB61" s="366"/>
      <c r="VZC61" s="366"/>
      <c r="VZD61" s="366"/>
      <c r="VZE61" s="366"/>
      <c r="VZF61" s="366"/>
      <c r="VZG61" s="366"/>
      <c r="VZH61" s="366"/>
      <c r="VZI61" s="366"/>
      <c r="VZJ61" s="366"/>
      <c r="VZK61" s="366"/>
      <c r="VZL61" s="366"/>
      <c r="VZM61" s="366"/>
      <c r="VZN61" s="366"/>
      <c r="VZO61" s="366"/>
      <c r="VZP61" s="366"/>
      <c r="VZQ61" s="366"/>
      <c r="VZR61" s="366"/>
      <c r="VZS61" s="366"/>
      <c r="VZT61" s="366"/>
      <c r="VZU61" s="366"/>
      <c r="VZV61" s="366"/>
      <c r="VZW61" s="366"/>
      <c r="VZX61" s="366"/>
      <c r="VZY61" s="366"/>
      <c r="VZZ61" s="366"/>
      <c r="WAA61" s="366"/>
      <c r="WAB61" s="366"/>
      <c r="WAC61" s="366"/>
      <c r="WAD61" s="366"/>
      <c r="WAE61" s="366"/>
      <c r="WAF61" s="366"/>
      <c r="WAG61" s="366"/>
      <c r="WAH61" s="366"/>
      <c r="WAI61" s="366"/>
      <c r="WAJ61" s="366"/>
      <c r="WAK61" s="366"/>
      <c r="WAL61" s="366"/>
      <c r="WAM61" s="366"/>
      <c r="WAN61" s="366"/>
      <c r="WAO61" s="366"/>
      <c r="WAP61" s="366"/>
      <c r="WAQ61" s="366"/>
      <c r="WAR61" s="366"/>
      <c r="WAS61" s="366"/>
      <c r="WAT61" s="366"/>
      <c r="WAU61" s="366"/>
      <c r="WAV61" s="366"/>
      <c r="WAW61" s="366"/>
      <c r="WAX61" s="366"/>
      <c r="WAY61" s="366"/>
      <c r="WAZ61" s="366"/>
      <c r="WBA61" s="366"/>
      <c r="WBB61" s="366"/>
      <c r="WBC61" s="366"/>
      <c r="WBD61" s="366"/>
      <c r="WBE61" s="366"/>
      <c r="WBF61" s="366"/>
      <c r="WBG61" s="366"/>
      <c r="WBH61" s="366"/>
      <c r="WBI61" s="366"/>
      <c r="WBJ61" s="366"/>
      <c r="WBK61" s="366"/>
      <c r="WBL61" s="366"/>
      <c r="WBM61" s="366"/>
      <c r="WBN61" s="366"/>
      <c r="WBO61" s="366"/>
      <c r="WBP61" s="366"/>
      <c r="WBQ61" s="366"/>
      <c r="WBR61" s="366"/>
      <c r="WBS61" s="366"/>
      <c r="WBT61" s="366"/>
      <c r="WBU61" s="366"/>
      <c r="WBV61" s="366"/>
      <c r="WBW61" s="366"/>
      <c r="WBX61" s="366"/>
      <c r="WBY61" s="366"/>
      <c r="WBZ61" s="366"/>
      <c r="WCA61" s="366"/>
      <c r="WCB61" s="366"/>
      <c r="WCC61" s="366"/>
      <c r="WCD61" s="366"/>
      <c r="WCE61" s="366"/>
      <c r="WCF61" s="366"/>
      <c r="WCG61" s="366"/>
      <c r="WCH61" s="366"/>
      <c r="WCI61" s="366"/>
      <c r="WCJ61" s="366"/>
      <c r="WCK61" s="366"/>
      <c r="WCL61" s="366"/>
      <c r="WCM61" s="366"/>
      <c r="WCN61" s="366"/>
      <c r="WCO61" s="366"/>
      <c r="WCP61" s="366"/>
      <c r="WCQ61" s="366"/>
      <c r="WCR61" s="366"/>
      <c r="WCS61" s="366"/>
      <c r="WCT61" s="366"/>
      <c r="WCU61" s="366"/>
      <c r="WCV61" s="366"/>
      <c r="WCW61" s="366"/>
      <c r="WCX61" s="366"/>
      <c r="WCY61" s="366"/>
      <c r="WCZ61" s="366"/>
      <c r="WDA61" s="366"/>
      <c r="WDB61" s="366"/>
      <c r="WDC61" s="366"/>
      <c r="WDD61" s="366"/>
      <c r="WDE61" s="366"/>
      <c r="WDF61" s="366"/>
      <c r="WDG61" s="366"/>
      <c r="WDH61" s="366"/>
      <c r="WDI61" s="366"/>
      <c r="WDJ61" s="366"/>
      <c r="WDK61" s="366"/>
      <c r="WDL61" s="366"/>
      <c r="WDM61" s="366"/>
      <c r="WDN61" s="366"/>
      <c r="WDO61" s="366"/>
      <c r="WDP61" s="366"/>
      <c r="WDQ61" s="366"/>
      <c r="WDR61" s="366"/>
      <c r="WDS61" s="366"/>
      <c r="WDT61" s="366"/>
      <c r="WDU61" s="366"/>
      <c r="WDV61" s="366"/>
      <c r="WDW61" s="366"/>
      <c r="WDX61" s="366"/>
      <c r="WDY61" s="366"/>
      <c r="WDZ61" s="366"/>
      <c r="WEA61" s="366"/>
      <c r="WEB61" s="366"/>
      <c r="WEC61" s="366"/>
      <c r="WED61" s="366"/>
      <c r="WEE61" s="366"/>
      <c r="WEF61" s="366"/>
      <c r="WEG61" s="366"/>
      <c r="WEH61" s="366"/>
      <c r="WEI61" s="366"/>
      <c r="WEJ61" s="366"/>
      <c r="WEK61" s="366"/>
      <c r="WEL61" s="366"/>
      <c r="WEM61" s="366"/>
      <c r="WEN61" s="366"/>
      <c r="WEO61" s="366"/>
      <c r="WEP61" s="366"/>
      <c r="WEQ61" s="366"/>
      <c r="WER61" s="366"/>
      <c r="WES61" s="366"/>
      <c r="WET61" s="366"/>
      <c r="WEU61" s="366"/>
      <c r="WEV61" s="366"/>
      <c r="WEW61" s="366"/>
      <c r="WEX61" s="366"/>
      <c r="WEY61" s="366"/>
      <c r="WEZ61" s="366"/>
      <c r="WFA61" s="366"/>
      <c r="WFB61" s="366"/>
      <c r="WFC61" s="366"/>
      <c r="WFD61" s="366"/>
      <c r="WFE61" s="366"/>
      <c r="WFF61" s="366"/>
      <c r="WFG61" s="366"/>
      <c r="WFH61" s="366"/>
      <c r="WFI61" s="366"/>
      <c r="WFJ61" s="366"/>
      <c r="WFK61" s="366"/>
      <c r="WFL61" s="366"/>
      <c r="WFM61" s="366"/>
      <c r="WFN61" s="366"/>
      <c r="WFO61" s="366"/>
      <c r="WFP61" s="366"/>
      <c r="WFQ61" s="366"/>
      <c r="WFR61" s="366"/>
      <c r="WFS61" s="366"/>
      <c r="WFT61" s="366"/>
      <c r="WFU61" s="366"/>
      <c r="WFV61" s="366"/>
      <c r="WFW61" s="366"/>
      <c r="WFX61" s="366"/>
      <c r="WFY61" s="366"/>
      <c r="WFZ61" s="366"/>
      <c r="WGA61" s="366"/>
      <c r="WGB61" s="366"/>
      <c r="WGC61" s="366"/>
      <c r="WGD61" s="366"/>
      <c r="WGE61" s="366"/>
      <c r="WGF61" s="366"/>
      <c r="WGG61" s="366"/>
      <c r="WGH61" s="366"/>
      <c r="WGI61" s="366"/>
      <c r="WGJ61" s="366"/>
      <c r="WGK61" s="366"/>
      <c r="WGL61" s="366"/>
      <c r="WGM61" s="366"/>
      <c r="WGN61" s="366"/>
      <c r="WGO61" s="366"/>
      <c r="WGP61" s="366"/>
      <c r="WGQ61" s="366"/>
      <c r="WGR61" s="366"/>
      <c r="WGS61" s="366"/>
      <c r="WGT61" s="366"/>
      <c r="WGU61" s="366"/>
      <c r="WGV61" s="366"/>
      <c r="WGW61" s="366"/>
      <c r="WGX61" s="366"/>
      <c r="WGY61" s="366"/>
      <c r="WGZ61" s="366"/>
      <c r="WHA61" s="366"/>
      <c r="WHB61" s="366"/>
      <c r="WHC61" s="366"/>
      <c r="WHD61" s="366"/>
      <c r="WHE61" s="366"/>
      <c r="WHF61" s="366"/>
      <c r="WHG61" s="366"/>
      <c r="WHH61" s="366"/>
      <c r="WHI61" s="366"/>
      <c r="WHJ61" s="366"/>
      <c r="WHK61" s="366"/>
      <c r="WHL61" s="366"/>
      <c r="WHM61" s="366"/>
      <c r="WHN61" s="366"/>
      <c r="WHO61" s="366"/>
      <c r="WHP61" s="366"/>
      <c r="WHQ61" s="366"/>
      <c r="WHR61" s="366"/>
      <c r="WHS61" s="366"/>
      <c r="WHT61" s="366"/>
      <c r="WHU61" s="366"/>
      <c r="WHV61" s="366"/>
      <c r="WHW61" s="366"/>
      <c r="WHX61" s="366"/>
      <c r="WHY61" s="366"/>
      <c r="WHZ61" s="366"/>
      <c r="WIA61" s="366"/>
      <c r="WIB61" s="366"/>
      <c r="WIC61" s="366"/>
      <c r="WID61" s="366"/>
      <c r="WIE61" s="366"/>
      <c r="WIF61" s="366"/>
      <c r="WIG61" s="366"/>
      <c r="WIH61" s="366"/>
      <c r="WII61" s="366"/>
      <c r="WIJ61" s="366"/>
      <c r="WIK61" s="366"/>
      <c r="WIL61" s="366"/>
      <c r="WIM61" s="366"/>
      <c r="WIN61" s="366"/>
      <c r="WIO61" s="366"/>
      <c r="WIP61" s="366"/>
      <c r="WIQ61" s="366"/>
      <c r="WIR61" s="366"/>
      <c r="WIS61" s="366"/>
      <c r="WIT61" s="366"/>
      <c r="WIU61" s="366"/>
      <c r="WIV61" s="366"/>
      <c r="WIW61" s="366"/>
      <c r="WIX61" s="366"/>
      <c r="WIY61" s="366"/>
      <c r="WIZ61" s="366"/>
      <c r="WJA61" s="366"/>
      <c r="WJB61" s="366"/>
      <c r="WJC61" s="366"/>
      <c r="WJD61" s="366"/>
      <c r="WJE61" s="366"/>
      <c r="WJF61" s="366"/>
      <c r="WJG61" s="366"/>
      <c r="WJH61" s="366"/>
      <c r="WJI61" s="366"/>
      <c r="WJJ61" s="366"/>
      <c r="WJK61" s="366"/>
      <c r="WJL61" s="366"/>
      <c r="WJM61" s="366"/>
      <c r="WJN61" s="366"/>
      <c r="WJO61" s="366"/>
      <c r="WJP61" s="366"/>
      <c r="WJQ61" s="366"/>
      <c r="WJR61" s="366"/>
      <c r="WJS61" s="366"/>
      <c r="WJT61" s="366"/>
      <c r="WJU61" s="366"/>
      <c r="WJV61" s="366"/>
      <c r="WJW61" s="366"/>
      <c r="WJX61" s="366"/>
      <c r="WJY61" s="366"/>
      <c r="WJZ61" s="366"/>
      <c r="WKA61" s="366"/>
      <c r="WKB61" s="366"/>
      <c r="WKC61" s="366"/>
      <c r="WKD61" s="366"/>
      <c r="WKE61" s="366"/>
      <c r="WKF61" s="366"/>
      <c r="WKG61" s="366"/>
      <c r="WKH61" s="366"/>
      <c r="WKI61" s="366"/>
      <c r="WKJ61" s="366"/>
      <c r="WKK61" s="366"/>
      <c r="WKL61" s="366"/>
      <c r="WKM61" s="366"/>
      <c r="WKN61" s="366"/>
      <c r="WKO61" s="366"/>
      <c r="WKP61" s="366"/>
      <c r="WKQ61" s="366"/>
      <c r="WKR61" s="366"/>
      <c r="WKS61" s="366"/>
      <c r="WKT61" s="366"/>
      <c r="WKU61" s="366"/>
      <c r="WKV61" s="366"/>
      <c r="WKW61" s="366"/>
      <c r="WKX61" s="366"/>
      <c r="WKY61" s="366"/>
      <c r="WKZ61" s="366"/>
      <c r="WLA61" s="366"/>
      <c r="WLB61" s="366"/>
      <c r="WLC61" s="366"/>
      <c r="WLD61" s="366"/>
      <c r="WLE61" s="366"/>
      <c r="WLF61" s="366"/>
      <c r="WLG61" s="366"/>
      <c r="WLH61" s="366"/>
      <c r="WLI61" s="366"/>
      <c r="WLJ61" s="366"/>
      <c r="WLK61" s="366"/>
      <c r="WLL61" s="366"/>
      <c r="WLM61" s="366"/>
      <c r="WLN61" s="366"/>
      <c r="WLO61" s="366"/>
      <c r="WLP61" s="366"/>
      <c r="WLQ61" s="366"/>
      <c r="WLR61" s="366"/>
      <c r="WLS61" s="366"/>
      <c r="WLT61" s="366"/>
      <c r="WLU61" s="366"/>
      <c r="WLV61" s="366"/>
      <c r="WLW61" s="366"/>
      <c r="WLX61" s="366"/>
      <c r="WLY61" s="366"/>
      <c r="WLZ61" s="366"/>
      <c r="WMA61" s="366"/>
      <c r="WMB61" s="366"/>
      <c r="WMC61" s="366"/>
      <c r="WMD61" s="366"/>
      <c r="WME61" s="366"/>
      <c r="WMF61" s="366"/>
      <c r="WMG61" s="366"/>
      <c r="WMH61" s="366"/>
      <c r="WMI61" s="366"/>
      <c r="WMJ61" s="366"/>
      <c r="WMK61" s="366"/>
      <c r="WML61" s="366"/>
      <c r="WMM61" s="366"/>
      <c r="WMN61" s="366"/>
      <c r="WMO61" s="366"/>
      <c r="WMP61" s="366"/>
      <c r="WMQ61" s="366"/>
      <c r="WMR61" s="366"/>
      <c r="WMS61" s="366"/>
      <c r="WMT61" s="366"/>
      <c r="WMU61" s="366"/>
      <c r="WMV61" s="366"/>
      <c r="WMW61" s="366"/>
      <c r="WMX61" s="366"/>
      <c r="WMY61" s="366"/>
      <c r="WMZ61" s="366"/>
      <c r="WNA61" s="366"/>
      <c r="WNB61" s="366"/>
      <c r="WNC61" s="366"/>
      <c r="WND61" s="366"/>
      <c r="WNE61" s="366"/>
      <c r="WNF61" s="366"/>
      <c r="WNG61" s="366"/>
      <c r="WNH61" s="366"/>
      <c r="WNI61" s="366"/>
      <c r="WNJ61" s="366"/>
      <c r="WNK61" s="366"/>
      <c r="WNL61" s="366"/>
      <c r="WNM61" s="366"/>
      <c r="WNN61" s="366"/>
      <c r="WNO61" s="366"/>
      <c r="WNP61" s="366"/>
      <c r="WNQ61" s="366"/>
      <c r="WNR61" s="366"/>
      <c r="WNS61" s="366"/>
      <c r="WNT61" s="366"/>
      <c r="WNU61" s="366"/>
      <c r="WNV61" s="366"/>
      <c r="WNW61" s="366"/>
      <c r="WNX61" s="366"/>
      <c r="WNY61" s="366"/>
      <c r="WNZ61" s="366"/>
      <c r="WOA61" s="366"/>
      <c r="WOB61" s="366"/>
      <c r="WOC61" s="366"/>
      <c r="WOD61" s="366"/>
      <c r="WOE61" s="366"/>
      <c r="WOF61" s="366"/>
      <c r="WOG61" s="366"/>
      <c r="WOH61" s="366"/>
      <c r="WOI61" s="366"/>
      <c r="WOJ61" s="366"/>
      <c r="WOK61" s="366"/>
      <c r="WOL61" s="366"/>
      <c r="WOM61" s="366"/>
      <c r="WON61" s="366"/>
      <c r="WOO61" s="366"/>
      <c r="WOP61" s="366"/>
      <c r="WOQ61" s="366"/>
      <c r="WOR61" s="366"/>
      <c r="WOS61" s="366"/>
      <c r="WOT61" s="366"/>
      <c r="WOU61" s="366"/>
      <c r="WOV61" s="366"/>
      <c r="WOW61" s="366"/>
      <c r="WOX61" s="366"/>
      <c r="WOY61" s="366"/>
      <c r="WOZ61" s="366"/>
      <c r="WPA61" s="366"/>
      <c r="WPB61" s="366"/>
      <c r="WPC61" s="366"/>
      <c r="WPD61" s="366"/>
      <c r="WPE61" s="366"/>
      <c r="WPF61" s="366"/>
      <c r="WPG61" s="366"/>
      <c r="WPH61" s="366"/>
      <c r="WPI61" s="366"/>
      <c r="WPJ61" s="366"/>
      <c r="WPK61" s="366"/>
      <c r="WPL61" s="366"/>
      <c r="WPM61" s="366"/>
      <c r="WPN61" s="366"/>
      <c r="WPO61" s="366"/>
      <c r="WPP61" s="366"/>
      <c r="WPQ61" s="366"/>
      <c r="WPR61" s="366"/>
      <c r="WPS61" s="366"/>
      <c r="WPT61" s="366"/>
      <c r="WPU61" s="366"/>
      <c r="WPV61" s="366"/>
      <c r="WPW61" s="366"/>
      <c r="WPX61" s="366"/>
      <c r="WPY61" s="366"/>
      <c r="WPZ61" s="366"/>
      <c r="WQA61" s="366"/>
      <c r="WQB61" s="366"/>
      <c r="WQC61" s="366"/>
      <c r="WQD61" s="366"/>
      <c r="WQE61" s="366"/>
      <c r="WQF61" s="366"/>
      <c r="WQG61" s="366"/>
      <c r="WQH61" s="366"/>
      <c r="WQI61" s="366"/>
      <c r="WQJ61" s="366"/>
      <c r="WQK61" s="366"/>
      <c r="WQL61" s="366"/>
      <c r="WQM61" s="366"/>
      <c r="WQN61" s="366"/>
      <c r="WQO61" s="366"/>
      <c r="WQP61" s="366"/>
      <c r="WQQ61" s="366"/>
      <c r="WQR61" s="366"/>
      <c r="WQS61" s="366"/>
      <c r="WQT61" s="366"/>
      <c r="WQU61" s="366"/>
      <c r="WQV61" s="366"/>
      <c r="WQW61" s="366"/>
      <c r="WQX61" s="366"/>
      <c r="WQY61" s="366"/>
      <c r="WQZ61" s="366"/>
      <c r="WRA61" s="366"/>
      <c r="WRB61" s="366"/>
      <c r="WRC61" s="366"/>
      <c r="WRD61" s="366"/>
      <c r="WRE61" s="366"/>
      <c r="WRF61" s="366"/>
      <c r="WRG61" s="366"/>
      <c r="WRH61" s="366"/>
      <c r="WRI61" s="366"/>
      <c r="WRJ61" s="366"/>
      <c r="WRK61" s="366"/>
      <c r="WRL61" s="366"/>
      <c r="WRM61" s="366"/>
      <c r="WRN61" s="366"/>
      <c r="WRO61" s="366"/>
      <c r="WRP61" s="366"/>
      <c r="WRQ61" s="366"/>
      <c r="WRR61" s="366"/>
      <c r="WRS61" s="366"/>
      <c r="WRT61" s="366"/>
      <c r="WRU61" s="366"/>
      <c r="WRV61" s="366"/>
      <c r="WRW61" s="366"/>
      <c r="WRX61" s="366"/>
      <c r="WRY61" s="366"/>
      <c r="WRZ61" s="366"/>
      <c r="WSA61" s="366"/>
      <c r="WSB61" s="366"/>
      <c r="WSC61" s="366"/>
      <c r="WSD61" s="366"/>
      <c r="WSE61" s="366"/>
      <c r="WSF61" s="366"/>
      <c r="WSG61" s="366"/>
      <c r="WSH61" s="366"/>
      <c r="WSI61" s="366"/>
      <c r="WSJ61" s="366"/>
      <c r="WSK61" s="366"/>
      <c r="WSL61" s="366"/>
      <c r="WSM61" s="366"/>
      <c r="WSN61" s="366"/>
      <c r="WSO61" s="366"/>
      <c r="WSP61" s="366"/>
      <c r="WSQ61" s="366"/>
      <c r="WSR61" s="366"/>
      <c r="WSS61" s="366"/>
      <c r="WST61" s="366"/>
      <c r="WSU61" s="366"/>
      <c r="WSV61" s="366"/>
      <c r="WSW61" s="366"/>
      <c r="WSX61" s="366"/>
      <c r="WSY61" s="366"/>
      <c r="WSZ61" s="366"/>
      <c r="WTA61" s="366"/>
      <c r="WTB61" s="366"/>
      <c r="WTC61" s="366"/>
      <c r="WTD61" s="366"/>
      <c r="WTE61" s="366"/>
      <c r="WTF61" s="366"/>
      <c r="WTG61" s="366"/>
      <c r="WTH61" s="366"/>
      <c r="WTI61" s="366"/>
      <c r="WTJ61" s="366"/>
      <c r="WTK61" s="366"/>
      <c r="WTL61" s="366"/>
      <c r="WTM61" s="366"/>
      <c r="WTN61" s="366"/>
      <c r="WTO61" s="366"/>
      <c r="WTP61" s="366"/>
      <c r="WTQ61" s="366"/>
      <c r="WTR61" s="366"/>
      <c r="WTS61" s="366"/>
      <c r="WTT61" s="366"/>
      <c r="WTU61" s="366"/>
      <c r="WTV61" s="366"/>
      <c r="WTW61" s="366"/>
      <c r="WTX61" s="366"/>
      <c r="WTY61" s="366"/>
      <c r="WTZ61" s="366"/>
      <c r="WUA61" s="366"/>
      <c r="WUB61" s="366"/>
      <c r="WUC61" s="366"/>
      <c r="WUD61" s="366"/>
      <c r="WUE61" s="366"/>
      <c r="WUF61" s="366"/>
      <c r="WUG61" s="366"/>
      <c r="WUH61" s="366"/>
      <c r="WUI61" s="366"/>
      <c r="WUJ61" s="366"/>
      <c r="WUK61" s="366"/>
      <c r="WUL61" s="366"/>
      <c r="WUM61" s="366"/>
      <c r="WUN61" s="366"/>
      <c r="WUO61" s="366"/>
      <c r="WUP61" s="366"/>
      <c r="WUQ61" s="366"/>
      <c r="WUR61" s="366"/>
      <c r="WUS61" s="366"/>
      <c r="WUT61" s="366"/>
      <c r="WUU61" s="366"/>
      <c r="WUV61" s="366"/>
      <c r="WUW61" s="366"/>
      <c r="WUX61" s="366"/>
      <c r="WUY61" s="366"/>
      <c r="WUZ61" s="366"/>
      <c r="WVA61" s="366"/>
      <c r="WVB61" s="366"/>
      <c r="WVC61" s="366"/>
      <c r="WVD61" s="366"/>
      <c r="WVE61" s="366"/>
      <c r="WVF61" s="366"/>
      <c r="WVG61" s="366"/>
      <c r="WVH61" s="366"/>
      <c r="WVI61" s="366"/>
      <c r="WVJ61" s="366"/>
      <c r="WVK61" s="366"/>
      <c r="WVL61" s="366"/>
      <c r="WVM61" s="366"/>
      <c r="WVN61" s="366"/>
      <c r="WVO61" s="366"/>
      <c r="WVP61" s="366"/>
      <c r="WVQ61" s="366"/>
      <c r="WVR61" s="366"/>
      <c r="WVS61" s="366"/>
      <c r="WVT61" s="366"/>
      <c r="WVU61" s="366"/>
      <c r="WVV61" s="366"/>
      <c r="WVW61" s="366"/>
      <c r="WVX61" s="366"/>
      <c r="WVY61" s="366"/>
      <c r="WVZ61" s="366"/>
      <c r="WWA61" s="366"/>
      <c r="WWB61" s="366"/>
      <c r="WWC61" s="366"/>
      <c r="WWD61" s="366"/>
      <c r="WWE61" s="366"/>
      <c r="WWF61" s="366"/>
      <c r="WWG61" s="366"/>
      <c r="WWH61" s="366"/>
      <c r="WWI61" s="366"/>
      <c r="WWJ61" s="366"/>
      <c r="WWK61" s="366"/>
      <c r="WWL61" s="366"/>
      <c r="WWM61" s="366"/>
      <c r="WWN61" s="366"/>
      <c r="WWO61" s="366"/>
      <c r="WWP61" s="366"/>
      <c r="WWQ61" s="366"/>
      <c r="WWR61" s="366"/>
      <c r="WWS61" s="366"/>
      <c r="WWT61" s="366"/>
      <c r="WWU61" s="366"/>
      <c r="WWV61" s="366"/>
      <c r="WWW61" s="366"/>
      <c r="WWX61" s="366"/>
      <c r="WWY61" s="366"/>
      <c r="WWZ61" s="366"/>
      <c r="WXA61" s="366"/>
      <c r="WXB61" s="366"/>
      <c r="WXC61" s="366"/>
      <c r="WXD61" s="366"/>
      <c r="WXE61" s="366"/>
      <c r="WXF61" s="366"/>
      <c r="WXG61" s="366"/>
      <c r="WXH61" s="366"/>
      <c r="WXI61" s="366"/>
      <c r="WXJ61" s="366"/>
      <c r="WXK61" s="366"/>
      <c r="WXL61" s="366"/>
      <c r="WXM61" s="366"/>
      <c r="WXN61" s="366"/>
      <c r="WXO61" s="366"/>
      <c r="WXP61" s="366"/>
      <c r="WXQ61" s="366"/>
      <c r="WXR61" s="366"/>
      <c r="WXS61" s="366"/>
      <c r="WXT61" s="366"/>
      <c r="WXU61" s="366"/>
      <c r="WXV61" s="366"/>
      <c r="WXW61" s="366"/>
      <c r="WXX61" s="366"/>
      <c r="WXY61" s="366"/>
      <c r="WXZ61" s="366"/>
      <c r="WYA61" s="366"/>
      <c r="WYB61" s="366"/>
      <c r="WYC61" s="366"/>
      <c r="WYD61" s="366"/>
      <c r="WYE61" s="366"/>
      <c r="WYF61" s="366"/>
      <c r="WYG61" s="366"/>
      <c r="WYH61" s="366"/>
      <c r="WYI61" s="366"/>
      <c r="WYJ61" s="366"/>
      <c r="WYK61" s="366"/>
      <c r="WYL61" s="366"/>
      <c r="WYM61" s="366"/>
      <c r="WYN61" s="366"/>
      <c r="WYO61" s="366"/>
      <c r="WYP61" s="366"/>
      <c r="WYQ61" s="366"/>
      <c r="WYR61" s="366"/>
      <c r="WYS61" s="366"/>
      <c r="WYT61" s="366"/>
      <c r="WYU61" s="366"/>
      <c r="WYV61" s="366"/>
      <c r="WYW61" s="366"/>
      <c r="WYX61" s="366"/>
      <c r="WYY61" s="366"/>
      <c r="WYZ61" s="366"/>
      <c r="WZA61" s="366"/>
      <c r="WZB61" s="366"/>
      <c r="WZC61" s="366"/>
      <c r="WZD61" s="366"/>
      <c r="WZE61" s="366"/>
      <c r="WZF61" s="366"/>
      <c r="WZG61" s="366"/>
      <c r="WZH61" s="366"/>
      <c r="WZI61" s="366"/>
      <c r="WZJ61" s="366"/>
      <c r="WZK61" s="366"/>
      <c r="WZL61" s="366"/>
      <c r="WZM61" s="366"/>
      <c r="WZN61" s="366"/>
      <c r="WZO61" s="366"/>
      <c r="WZP61" s="366"/>
      <c r="WZQ61" s="366"/>
      <c r="WZR61" s="366"/>
      <c r="WZS61" s="366"/>
      <c r="WZT61" s="366"/>
      <c r="WZU61" s="366"/>
      <c r="WZV61" s="366"/>
      <c r="WZW61" s="366"/>
      <c r="WZX61" s="366"/>
      <c r="WZY61" s="366"/>
      <c r="WZZ61" s="366"/>
      <c r="XAA61" s="366"/>
      <c r="XAB61" s="366"/>
      <c r="XAC61" s="366"/>
      <c r="XAD61" s="366"/>
      <c r="XAE61" s="366"/>
      <c r="XAF61" s="366"/>
      <c r="XAG61" s="366"/>
      <c r="XAH61" s="366"/>
      <c r="XAI61" s="366"/>
      <c r="XAJ61" s="366"/>
      <c r="XAK61" s="366"/>
      <c r="XAL61" s="366"/>
      <c r="XAM61" s="366"/>
      <c r="XAN61" s="366"/>
      <c r="XAO61" s="366"/>
      <c r="XAP61" s="366"/>
      <c r="XAQ61" s="366"/>
      <c r="XAR61" s="366"/>
      <c r="XAS61" s="366"/>
      <c r="XAT61" s="366"/>
      <c r="XAU61" s="366"/>
      <c r="XAV61" s="366"/>
      <c r="XAW61" s="366"/>
      <c r="XAX61" s="366"/>
      <c r="XAY61" s="366"/>
      <c r="XAZ61" s="366"/>
      <c r="XBA61" s="366"/>
      <c r="XBB61" s="366"/>
      <c r="XBC61" s="366"/>
      <c r="XBD61" s="366"/>
      <c r="XBE61" s="366"/>
      <c r="XBF61" s="366"/>
      <c r="XBG61" s="366"/>
      <c r="XBH61" s="366"/>
      <c r="XBI61" s="366"/>
      <c r="XBJ61" s="366"/>
      <c r="XBK61" s="366"/>
      <c r="XBL61" s="366"/>
      <c r="XBM61" s="366"/>
      <c r="XBN61" s="366"/>
      <c r="XBO61" s="366"/>
      <c r="XBP61" s="366"/>
      <c r="XBQ61" s="366"/>
      <c r="XBR61" s="366"/>
      <c r="XBS61" s="366"/>
      <c r="XBT61" s="366"/>
      <c r="XBU61" s="366"/>
      <c r="XBV61" s="366"/>
      <c r="XBW61" s="366"/>
      <c r="XBX61" s="366"/>
      <c r="XBY61" s="366"/>
      <c r="XBZ61" s="366"/>
      <c r="XCA61" s="366"/>
      <c r="XCB61" s="366"/>
      <c r="XCC61" s="366"/>
      <c r="XCD61" s="366"/>
      <c r="XCE61" s="366"/>
      <c r="XCF61" s="366"/>
      <c r="XCG61" s="366"/>
      <c r="XCH61" s="366"/>
      <c r="XCI61" s="366"/>
      <c r="XCJ61" s="366"/>
      <c r="XCK61" s="366"/>
      <c r="XCL61" s="366"/>
      <c r="XCM61" s="366"/>
      <c r="XCN61" s="366"/>
      <c r="XCO61" s="366"/>
      <c r="XCP61" s="366"/>
      <c r="XCQ61" s="366"/>
      <c r="XCR61" s="366"/>
      <c r="XCS61" s="366"/>
      <c r="XCT61" s="366"/>
      <c r="XCU61" s="366"/>
      <c r="XCV61" s="366"/>
      <c r="XCW61" s="366"/>
      <c r="XCX61" s="366"/>
      <c r="XCY61" s="366"/>
      <c r="XCZ61" s="366"/>
      <c r="XDA61" s="366"/>
      <c r="XDB61" s="366"/>
      <c r="XDC61" s="366"/>
      <c r="XDD61" s="366"/>
      <c r="XDE61" s="366"/>
      <c r="XDF61" s="366"/>
      <c r="XDG61" s="366"/>
      <c r="XDH61" s="366"/>
      <c r="XDI61" s="366"/>
      <c r="XDJ61" s="366"/>
      <c r="XDK61" s="366"/>
      <c r="XDL61" s="366"/>
      <c r="XDM61" s="366"/>
      <c r="XDN61" s="366"/>
      <c r="XDO61" s="366"/>
      <c r="XDP61" s="366"/>
      <c r="XDQ61" s="366"/>
      <c r="XDR61" s="366"/>
      <c r="XDS61" s="366"/>
      <c r="XDT61" s="366"/>
      <c r="XDU61" s="366"/>
      <c r="XDV61" s="366"/>
      <c r="XDW61" s="366"/>
      <c r="XDX61" s="366"/>
      <c r="XDY61" s="366"/>
      <c r="XDZ61" s="366"/>
      <c r="XEA61" s="366"/>
      <c r="XEB61" s="366"/>
      <c r="XEC61" s="366"/>
      <c r="XED61" s="366"/>
      <c r="XEE61" s="366"/>
      <c r="XEF61" s="366"/>
      <c r="XEG61" s="366"/>
      <c r="XEH61" s="366"/>
      <c r="XEI61" s="366"/>
      <c r="XEJ61" s="366"/>
      <c r="XEK61" s="366"/>
      <c r="XEL61" s="366"/>
      <c r="XEM61" s="366"/>
      <c r="XEN61" s="366"/>
      <c r="XEO61" s="366"/>
      <c r="XEP61" s="366"/>
      <c r="XEQ61" s="366"/>
      <c r="XER61" s="366"/>
      <c r="XES61" s="366"/>
      <c r="XET61" s="366"/>
      <c r="XEU61" s="366"/>
      <c r="XEV61" s="366"/>
      <c r="XEW61" s="366"/>
      <c r="XEX61" s="366"/>
      <c r="XEY61" s="366"/>
      <c r="XEZ61" s="366"/>
      <c r="XFA61" s="366"/>
      <c r="XFB61" s="366"/>
      <c r="XFC61" s="366"/>
      <c r="XFD61" s="366"/>
    </row>
    <row r="62" spans="1:16384" ht="15" customHeight="1">
      <c r="B62" s="806" t="s">
        <v>791</v>
      </c>
    </row>
    <row r="63" spans="1:16384" ht="9" customHeight="1"/>
    <row r="64" spans="1:16384" ht="21" customHeight="1">
      <c r="D64" s="1555" t="s">
        <v>311</v>
      </c>
      <c r="E64" s="1556"/>
      <c r="F64" s="1557"/>
    </row>
    <row r="65" ht="7.5" customHeight="1"/>
  </sheetData>
  <mergeCells count="2">
    <mergeCell ref="D64:F64"/>
    <mergeCell ref="B3:F3"/>
  </mergeCells>
  <phoneticPr fontId="10"/>
  <printOptions horizontalCentered="1"/>
  <pageMargins left="0.59055118110236227" right="0.59055118110236227" top="0.59055118110236227" bottom="0.47244094488188981" header="0.51181102362204722" footer="0.31496062992125984"/>
  <pageSetup paperSize="9" orientation="portrait" r:id="rId1"/>
  <headerFooter alignWithMargins="0"/>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zoomScale="85" zoomScaleNormal="85" zoomScaleSheetLayoutView="100" workbookViewId="0">
      <selection activeCell="E9" sqref="E9"/>
    </sheetView>
  </sheetViews>
  <sheetFormatPr defaultRowHeight="12"/>
  <cols>
    <col min="1" max="1" width="2.625" style="350" customWidth="1"/>
    <col min="2" max="2" width="12.25" style="350" customWidth="1"/>
    <col min="3" max="3" width="28.125" style="350" customWidth="1"/>
    <col min="4" max="4" width="8.75" style="350" customWidth="1"/>
    <col min="5" max="5" width="15" style="351" bestFit="1" customWidth="1"/>
    <col min="6" max="20" width="10.5" style="350" customWidth="1"/>
    <col min="21" max="21" width="12" style="350" customWidth="1"/>
    <col min="22" max="22" width="2.25" style="350" customWidth="1"/>
    <col min="23" max="16384" width="9" style="350"/>
  </cols>
  <sheetData>
    <row r="1" spans="1:25" ht="14.25" customHeight="1"/>
    <row r="2" spans="1:25" s="352" customFormat="1" ht="20.100000000000001" customHeight="1">
      <c r="B2" s="2" t="s">
        <v>1131</v>
      </c>
      <c r="C2" s="348"/>
      <c r="D2" s="348"/>
      <c r="E2" s="348"/>
      <c r="F2" s="348"/>
      <c r="G2" s="348"/>
      <c r="H2" s="348"/>
      <c r="I2" s="348"/>
      <c r="J2" s="348"/>
      <c r="K2" s="348"/>
      <c r="L2" s="348"/>
      <c r="M2" s="348"/>
      <c r="N2" s="348"/>
      <c r="O2" s="348"/>
      <c r="P2" s="348"/>
      <c r="Q2" s="348"/>
      <c r="R2" s="348"/>
      <c r="S2" s="348"/>
      <c r="T2" s="348"/>
      <c r="U2" s="348"/>
    </row>
    <row r="3" spans="1:25" s="352" customFormat="1" ht="9.9499999999999993" customHeight="1">
      <c r="B3" s="353"/>
      <c r="C3" s="354"/>
      <c r="D3" s="354"/>
      <c r="E3" s="355"/>
      <c r="F3" s="354"/>
      <c r="G3" s="354"/>
      <c r="H3" s="354"/>
      <c r="I3" s="354"/>
      <c r="J3" s="354"/>
      <c r="K3" s="354"/>
      <c r="L3" s="354"/>
      <c r="M3" s="354"/>
      <c r="P3" s="356"/>
      <c r="Q3" s="356"/>
      <c r="R3" s="356"/>
      <c r="S3" s="356"/>
      <c r="T3" s="356"/>
      <c r="U3" s="357"/>
    </row>
    <row r="4" spans="1:25" s="352" customFormat="1" ht="20.100000000000001" customHeight="1">
      <c r="B4" s="1559" t="s">
        <v>569</v>
      </c>
      <c r="C4" s="1559"/>
      <c r="D4" s="1559"/>
      <c r="E4" s="1559"/>
      <c r="F4" s="1559"/>
      <c r="G4" s="1559"/>
      <c r="H4" s="1559"/>
      <c r="I4" s="1559"/>
      <c r="J4" s="1559"/>
      <c r="K4" s="1559"/>
      <c r="L4" s="1559"/>
      <c r="M4" s="1559"/>
      <c r="N4" s="1559"/>
      <c r="O4" s="1559"/>
      <c r="P4" s="1559"/>
      <c r="Q4" s="1559"/>
      <c r="R4" s="1559"/>
      <c r="S4" s="1559"/>
      <c r="T4" s="1559"/>
      <c r="U4" s="1559"/>
      <c r="V4" s="360"/>
      <c r="W4" s="360"/>
      <c r="X4" s="360"/>
      <c r="Y4" s="360"/>
    </row>
    <row r="5" spans="1:25" s="352" customFormat="1" ht="7.15" customHeight="1">
      <c r="B5" s="358"/>
      <c r="C5" s="359"/>
      <c r="D5" s="359"/>
      <c r="E5" s="359"/>
      <c r="F5" s="359"/>
      <c r="G5" s="359"/>
      <c r="H5" s="359"/>
      <c r="I5" s="359"/>
      <c r="J5" s="359"/>
      <c r="K5" s="359"/>
      <c r="L5" s="359"/>
      <c r="M5" s="359"/>
      <c r="N5" s="359"/>
      <c r="O5" s="359"/>
      <c r="P5" s="359"/>
      <c r="Q5" s="359"/>
      <c r="R5" s="359"/>
      <c r="S5" s="359"/>
      <c r="T5" s="359"/>
      <c r="U5" s="359"/>
      <c r="V5" s="360"/>
      <c r="W5" s="360"/>
      <c r="X5" s="360"/>
      <c r="Y5" s="360"/>
    </row>
    <row r="6" spans="1:25" s="352" customFormat="1" ht="17.45" customHeight="1" thickBot="1">
      <c r="B6" s="361"/>
      <c r="C6" s="362"/>
      <c r="D6" s="362"/>
      <c r="E6" s="362"/>
      <c r="F6" s="362"/>
      <c r="G6" s="362"/>
      <c r="H6" s="362"/>
      <c r="I6" s="362"/>
      <c r="J6" s="362"/>
      <c r="K6" s="362"/>
      <c r="L6" s="362"/>
      <c r="M6" s="362"/>
      <c r="N6" s="362"/>
      <c r="O6" s="362"/>
      <c r="P6" s="362"/>
      <c r="Q6" s="362"/>
      <c r="R6" s="362"/>
      <c r="S6" s="362"/>
      <c r="T6" s="362"/>
      <c r="U6" s="363"/>
      <c r="V6" s="360"/>
      <c r="W6" s="360"/>
      <c r="X6" s="360"/>
      <c r="Y6" s="360"/>
    </row>
    <row r="7" spans="1:25" ht="22.5" customHeight="1" thickBot="1">
      <c r="B7" s="1566" t="s">
        <v>132</v>
      </c>
      <c r="C7" s="1567"/>
      <c r="D7" s="1571" t="s">
        <v>216</v>
      </c>
      <c r="E7" s="1573" t="s">
        <v>1281</v>
      </c>
      <c r="F7" s="1570" t="s">
        <v>570</v>
      </c>
      <c r="G7" s="1570"/>
      <c r="H7" s="1570"/>
      <c r="I7" s="1570"/>
      <c r="J7" s="1570"/>
      <c r="K7" s="1570"/>
      <c r="L7" s="1570"/>
      <c r="M7" s="1570"/>
      <c r="N7" s="1570"/>
      <c r="O7" s="1570"/>
      <c r="P7" s="1570"/>
      <c r="Q7" s="1570"/>
      <c r="R7" s="1570"/>
      <c r="S7" s="1570"/>
      <c r="T7" s="1570"/>
      <c r="U7" s="1571" t="s">
        <v>133</v>
      </c>
    </row>
    <row r="8" spans="1:25" s="354" customFormat="1" ht="22.5" customHeight="1" thickBot="1">
      <c r="A8" s="357"/>
      <c r="B8" s="1568"/>
      <c r="C8" s="1569"/>
      <c r="D8" s="1572"/>
      <c r="E8" s="1574"/>
      <c r="F8" s="609" t="s">
        <v>571</v>
      </c>
      <c r="G8" s="610" t="s">
        <v>572</v>
      </c>
      <c r="H8" s="609" t="s">
        <v>573</v>
      </c>
      <c r="I8" s="610" t="s">
        <v>574</v>
      </c>
      <c r="J8" s="609" t="s">
        <v>575</v>
      </c>
      <c r="K8" s="610" t="s">
        <v>576</v>
      </c>
      <c r="L8" s="609" t="s">
        <v>577</v>
      </c>
      <c r="M8" s="610" t="s">
        <v>578</v>
      </c>
      <c r="N8" s="609" t="s">
        <v>579</v>
      </c>
      <c r="O8" s="610" t="s">
        <v>580</v>
      </c>
      <c r="P8" s="609" t="s">
        <v>581</v>
      </c>
      <c r="Q8" s="609" t="s">
        <v>582</v>
      </c>
      <c r="R8" s="610" t="s">
        <v>583</v>
      </c>
      <c r="S8" s="610" t="s">
        <v>584</v>
      </c>
      <c r="T8" s="609" t="s">
        <v>585</v>
      </c>
      <c r="U8" s="1572"/>
    </row>
    <row r="9" spans="1:25" s="354" customFormat="1" ht="20.100000000000001" customHeight="1">
      <c r="A9" s="364"/>
      <c r="B9" s="1577" t="s">
        <v>134</v>
      </c>
      <c r="C9" s="593" t="s">
        <v>218</v>
      </c>
      <c r="D9" s="544" t="s">
        <v>217</v>
      </c>
      <c r="E9" s="556"/>
      <c r="F9" s="557"/>
      <c r="G9" s="557"/>
      <c r="H9" s="557"/>
      <c r="I9" s="557"/>
      <c r="J9" s="557"/>
      <c r="K9" s="557"/>
      <c r="L9" s="557"/>
      <c r="M9" s="557"/>
      <c r="N9" s="557"/>
      <c r="O9" s="557"/>
      <c r="P9" s="557"/>
      <c r="Q9" s="557"/>
      <c r="R9" s="557"/>
      <c r="S9" s="557"/>
      <c r="T9" s="557"/>
      <c r="U9" s="558"/>
    </row>
    <row r="10" spans="1:25" s="354" customFormat="1" ht="20.100000000000001" customHeight="1">
      <c r="A10" s="364"/>
      <c r="B10" s="1578"/>
      <c r="C10" s="594"/>
      <c r="D10" s="545" t="s">
        <v>217</v>
      </c>
      <c r="E10" s="559"/>
      <c r="F10" s="560"/>
      <c r="G10" s="560"/>
      <c r="H10" s="560"/>
      <c r="I10" s="560"/>
      <c r="J10" s="560"/>
      <c r="K10" s="560"/>
      <c r="L10" s="560"/>
      <c r="M10" s="560"/>
      <c r="N10" s="560"/>
      <c r="O10" s="560"/>
      <c r="P10" s="560"/>
      <c r="Q10" s="560"/>
      <c r="R10" s="560"/>
      <c r="S10" s="560"/>
      <c r="T10" s="560"/>
      <c r="U10" s="561"/>
    </row>
    <row r="11" spans="1:25" s="354" customFormat="1" ht="20.100000000000001" customHeight="1">
      <c r="A11" s="364"/>
      <c r="B11" s="1578"/>
      <c r="C11" s="594"/>
      <c r="D11" s="545" t="s">
        <v>217</v>
      </c>
      <c r="E11" s="559"/>
      <c r="F11" s="560"/>
      <c r="G11" s="560"/>
      <c r="H11" s="560"/>
      <c r="I11" s="560"/>
      <c r="J11" s="560"/>
      <c r="K11" s="560"/>
      <c r="L11" s="560"/>
      <c r="M11" s="560"/>
      <c r="N11" s="560"/>
      <c r="O11" s="560"/>
      <c r="P11" s="560"/>
      <c r="Q11" s="560"/>
      <c r="R11" s="560"/>
      <c r="S11" s="560"/>
      <c r="T11" s="560"/>
      <c r="U11" s="561"/>
    </row>
    <row r="12" spans="1:25" s="354" customFormat="1" ht="20.100000000000001" customHeight="1">
      <c r="A12" s="364"/>
      <c r="B12" s="1578"/>
      <c r="C12" s="594"/>
      <c r="D12" s="545" t="s">
        <v>217</v>
      </c>
      <c r="E12" s="559"/>
      <c r="F12" s="560"/>
      <c r="G12" s="560"/>
      <c r="H12" s="560"/>
      <c r="I12" s="560"/>
      <c r="J12" s="560"/>
      <c r="K12" s="560"/>
      <c r="L12" s="560"/>
      <c r="M12" s="560"/>
      <c r="N12" s="560"/>
      <c r="O12" s="560"/>
      <c r="P12" s="560"/>
      <c r="Q12" s="560"/>
      <c r="R12" s="560"/>
      <c r="S12" s="560"/>
      <c r="T12" s="560"/>
      <c r="U12" s="561"/>
    </row>
    <row r="13" spans="1:25" s="354" customFormat="1" ht="20.100000000000001" customHeight="1">
      <c r="A13" s="364"/>
      <c r="B13" s="1578"/>
      <c r="C13" s="594"/>
      <c r="D13" s="545" t="s">
        <v>217</v>
      </c>
      <c r="E13" s="559"/>
      <c r="F13" s="560"/>
      <c r="G13" s="560"/>
      <c r="H13" s="560"/>
      <c r="I13" s="560"/>
      <c r="J13" s="560"/>
      <c r="K13" s="560"/>
      <c r="L13" s="560"/>
      <c r="M13" s="560"/>
      <c r="N13" s="560"/>
      <c r="O13" s="560"/>
      <c r="P13" s="560"/>
      <c r="Q13" s="560"/>
      <c r="R13" s="560"/>
      <c r="S13" s="560"/>
      <c r="T13" s="560"/>
      <c r="U13" s="561"/>
    </row>
    <row r="14" spans="1:25" s="354" customFormat="1" ht="20.100000000000001" customHeight="1">
      <c r="A14" s="364"/>
      <c r="B14" s="1578"/>
      <c r="C14" s="595"/>
      <c r="D14" s="546" t="s">
        <v>217</v>
      </c>
      <c r="E14" s="559"/>
      <c r="F14" s="560"/>
      <c r="G14" s="560"/>
      <c r="H14" s="560"/>
      <c r="I14" s="560"/>
      <c r="J14" s="560"/>
      <c r="K14" s="560"/>
      <c r="L14" s="560"/>
      <c r="M14" s="560"/>
      <c r="N14" s="560"/>
      <c r="O14" s="560"/>
      <c r="P14" s="560"/>
      <c r="Q14" s="560"/>
      <c r="R14" s="560"/>
      <c r="S14" s="560"/>
      <c r="T14" s="560"/>
      <c r="U14" s="561"/>
    </row>
    <row r="15" spans="1:25" s="354" customFormat="1" ht="20.100000000000001" customHeight="1">
      <c r="A15" s="364"/>
      <c r="B15" s="1578"/>
      <c r="C15" s="596"/>
      <c r="D15" s="547" t="s">
        <v>217</v>
      </c>
      <c r="E15" s="562"/>
      <c r="F15" s="563"/>
      <c r="G15" s="563"/>
      <c r="H15" s="563"/>
      <c r="I15" s="563"/>
      <c r="J15" s="563"/>
      <c r="K15" s="563"/>
      <c r="L15" s="563"/>
      <c r="M15" s="563"/>
      <c r="N15" s="563"/>
      <c r="O15" s="563"/>
      <c r="P15" s="563"/>
      <c r="Q15" s="563"/>
      <c r="R15" s="563"/>
      <c r="S15" s="563"/>
      <c r="T15" s="563"/>
      <c r="U15" s="564"/>
    </row>
    <row r="16" spans="1:25" s="354" customFormat="1" ht="20.100000000000001" customHeight="1" thickBot="1">
      <c r="A16" s="364"/>
      <c r="B16" s="543"/>
      <c r="C16" s="542" t="s">
        <v>224</v>
      </c>
      <c r="D16" s="548" t="s">
        <v>217</v>
      </c>
      <c r="E16" s="565">
        <f>SUM(E9:E15)</f>
        <v>0</v>
      </c>
      <c r="F16" s="566"/>
      <c r="G16" s="566"/>
      <c r="H16" s="566"/>
      <c r="I16" s="566"/>
      <c r="J16" s="566"/>
      <c r="K16" s="566"/>
      <c r="L16" s="566"/>
      <c r="M16" s="566"/>
      <c r="N16" s="566"/>
      <c r="O16" s="566"/>
      <c r="P16" s="566"/>
      <c r="Q16" s="566"/>
      <c r="R16" s="566"/>
      <c r="S16" s="566"/>
      <c r="T16" s="566"/>
      <c r="U16" s="567"/>
    </row>
    <row r="17" spans="1:21" ht="19.899999999999999" customHeight="1" thickTop="1">
      <c r="A17" s="365"/>
      <c r="B17" s="1578" t="s">
        <v>258</v>
      </c>
      <c r="C17" s="594" t="s">
        <v>135</v>
      </c>
      <c r="D17" s="545" t="s">
        <v>217</v>
      </c>
      <c r="E17" s="568"/>
      <c r="F17" s="569"/>
      <c r="G17" s="569"/>
      <c r="H17" s="569"/>
      <c r="I17" s="569"/>
      <c r="J17" s="569"/>
      <c r="K17" s="569"/>
      <c r="L17" s="569"/>
      <c r="M17" s="569"/>
      <c r="N17" s="569"/>
      <c r="O17" s="569"/>
      <c r="P17" s="569"/>
      <c r="Q17" s="569"/>
      <c r="R17" s="569"/>
      <c r="S17" s="569"/>
      <c r="T17" s="569"/>
      <c r="U17" s="570"/>
    </row>
    <row r="18" spans="1:21" ht="19.899999999999999" customHeight="1">
      <c r="A18" s="365"/>
      <c r="B18" s="1578"/>
      <c r="C18" s="594"/>
      <c r="D18" s="545" t="s">
        <v>217</v>
      </c>
      <c r="E18" s="559"/>
      <c r="F18" s="560"/>
      <c r="G18" s="560"/>
      <c r="H18" s="560"/>
      <c r="I18" s="560"/>
      <c r="J18" s="560"/>
      <c r="K18" s="560"/>
      <c r="L18" s="560"/>
      <c r="M18" s="560"/>
      <c r="N18" s="560"/>
      <c r="O18" s="560"/>
      <c r="P18" s="560"/>
      <c r="Q18" s="560"/>
      <c r="R18" s="560"/>
      <c r="S18" s="560"/>
      <c r="T18" s="560"/>
      <c r="U18" s="561"/>
    </row>
    <row r="19" spans="1:21" ht="19.899999999999999" customHeight="1">
      <c r="A19" s="365"/>
      <c r="B19" s="1578"/>
      <c r="C19" s="594"/>
      <c r="D19" s="545" t="s">
        <v>217</v>
      </c>
      <c r="E19" s="559"/>
      <c r="F19" s="560"/>
      <c r="G19" s="560"/>
      <c r="H19" s="560"/>
      <c r="I19" s="560"/>
      <c r="J19" s="560"/>
      <c r="K19" s="560"/>
      <c r="L19" s="560"/>
      <c r="M19" s="560"/>
      <c r="N19" s="560"/>
      <c r="O19" s="560"/>
      <c r="P19" s="560"/>
      <c r="Q19" s="560"/>
      <c r="R19" s="560"/>
      <c r="S19" s="560"/>
      <c r="T19" s="560"/>
      <c r="U19" s="561"/>
    </row>
    <row r="20" spans="1:21" ht="19.899999999999999" customHeight="1">
      <c r="B20" s="1578"/>
      <c r="C20" s="595"/>
      <c r="D20" s="546" t="s">
        <v>217</v>
      </c>
      <c r="E20" s="559"/>
      <c r="F20" s="560"/>
      <c r="G20" s="560"/>
      <c r="H20" s="560"/>
      <c r="I20" s="560"/>
      <c r="J20" s="560"/>
      <c r="K20" s="560"/>
      <c r="L20" s="560"/>
      <c r="M20" s="560"/>
      <c r="N20" s="560"/>
      <c r="O20" s="560"/>
      <c r="P20" s="560"/>
      <c r="Q20" s="560"/>
      <c r="R20" s="560"/>
      <c r="S20" s="560"/>
      <c r="T20" s="560"/>
      <c r="U20" s="561"/>
    </row>
    <row r="21" spans="1:21" ht="19.899999999999999" customHeight="1">
      <c r="B21" s="1578"/>
      <c r="C21" s="596"/>
      <c r="D21" s="547" t="s">
        <v>217</v>
      </c>
      <c r="E21" s="562"/>
      <c r="F21" s="563"/>
      <c r="G21" s="563"/>
      <c r="H21" s="563"/>
      <c r="I21" s="563"/>
      <c r="J21" s="563"/>
      <c r="K21" s="563"/>
      <c r="L21" s="563"/>
      <c r="M21" s="563"/>
      <c r="N21" s="563"/>
      <c r="O21" s="563"/>
      <c r="P21" s="563"/>
      <c r="Q21" s="563"/>
      <c r="R21" s="563"/>
      <c r="S21" s="563"/>
      <c r="T21" s="563"/>
      <c r="U21" s="564"/>
    </row>
    <row r="22" spans="1:21" ht="19.899999999999999" customHeight="1" thickBot="1">
      <c r="B22" s="543"/>
      <c r="C22" s="542" t="s">
        <v>225</v>
      </c>
      <c r="D22" s="548" t="s">
        <v>217</v>
      </c>
      <c r="E22" s="565">
        <f>SUM(E17:E21)</f>
        <v>0</v>
      </c>
      <c r="F22" s="566"/>
      <c r="G22" s="566"/>
      <c r="H22" s="566"/>
      <c r="I22" s="566"/>
      <c r="J22" s="566"/>
      <c r="K22" s="566"/>
      <c r="L22" s="566"/>
      <c r="M22" s="566"/>
      <c r="N22" s="566"/>
      <c r="O22" s="566"/>
      <c r="P22" s="566"/>
      <c r="Q22" s="566"/>
      <c r="R22" s="566"/>
      <c r="S22" s="566"/>
      <c r="T22" s="566"/>
      <c r="U22" s="567"/>
    </row>
    <row r="23" spans="1:21" s="354" customFormat="1" ht="20.100000000000001" customHeight="1" thickTop="1" thickBot="1">
      <c r="A23" s="357"/>
      <c r="B23" s="1579" t="s">
        <v>587</v>
      </c>
      <c r="C23" s="1580"/>
      <c r="D23" s="549" t="s">
        <v>217</v>
      </c>
      <c r="E23" s="577">
        <f>SUM(E16,E22)</f>
        <v>0</v>
      </c>
      <c r="F23" s="571"/>
      <c r="G23" s="571"/>
      <c r="H23" s="571"/>
      <c r="I23" s="571"/>
      <c r="J23" s="571"/>
      <c r="K23" s="571"/>
      <c r="L23" s="571"/>
      <c r="M23" s="571"/>
      <c r="N23" s="571"/>
      <c r="O23" s="571"/>
      <c r="P23" s="571"/>
      <c r="Q23" s="571"/>
      <c r="R23" s="571"/>
      <c r="S23" s="571"/>
      <c r="T23" s="571"/>
      <c r="U23" s="572"/>
    </row>
    <row r="24" spans="1:21" ht="19.899999999999999" customHeight="1">
      <c r="B24" s="1581" t="s">
        <v>586</v>
      </c>
      <c r="C24" s="597" t="s">
        <v>136</v>
      </c>
      <c r="D24" s="550" t="s">
        <v>0</v>
      </c>
      <c r="E24" s="619"/>
      <c r="F24" s="573"/>
      <c r="G24" s="573"/>
      <c r="H24" s="573"/>
      <c r="I24" s="573"/>
      <c r="J24" s="573"/>
      <c r="K24" s="573"/>
      <c r="L24" s="573"/>
      <c r="M24" s="573"/>
      <c r="N24" s="573"/>
      <c r="O24" s="573"/>
      <c r="P24" s="573"/>
      <c r="Q24" s="573"/>
      <c r="R24" s="573"/>
      <c r="S24" s="573"/>
      <c r="T24" s="573"/>
      <c r="U24" s="580" t="s">
        <v>231</v>
      </c>
    </row>
    <row r="25" spans="1:21" ht="19.899999999999999" customHeight="1">
      <c r="B25" s="1582"/>
      <c r="C25" s="598" t="s">
        <v>222</v>
      </c>
      <c r="D25" s="551" t="s">
        <v>220</v>
      </c>
      <c r="E25" s="620"/>
      <c r="F25" s="574"/>
      <c r="G25" s="574"/>
      <c r="H25" s="574"/>
      <c r="I25" s="574"/>
      <c r="J25" s="574"/>
      <c r="K25" s="574"/>
      <c r="L25" s="574"/>
      <c r="M25" s="574"/>
      <c r="N25" s="574"/>
      <c r="O25" s="574"/>
      <c r="P25" s="574"/>
      <c r="Q25" s="574"/>
      <c r="R25" s="574"/>
      <c r="S25" s="574"/>
      <c r="T25" s="574"/>
      <c r="U25" s="581" t="s">
        <v>232</v>
      </c>
    </row>
    <row r="26" spans="1:21" ht="19.899999999999999" customHeight="1">
      <c r="B26" s="1582"/>
      <c r="C26" s="598" t="s">
        <v>223</v>
      </c>
      <c r="D26" s="551" t="s">
        <v>221</v>
      </c>
      <c r="E26" s="620"/>
      <c r="F26" s="574"/>
      <c r="G26" s="574"/>
      <c r="H26" s="574"/>
      <c r="I26" s="574"/>
      <c r="J26" s="574"/>
      <c r="K26" s="574"/>
      <c r="L26" s="574"/>
      <c r="M26" s="574"/>
      <c r="N26" s="574"/>
      <c r="O26" s="574"/>
      <c r="P26" s="574"/>
      <c r="Q26" s="574"/>
      <c r="R26" s="574"/>
      <c r="S26" s="574"/>
      <c r="T26" s="574"/>
      <c r="U26" s="581" t="s">
        <v>231</v>
      </c>
    </row>
    <row r="27" spans="1:21" ht="19.899999999999999" customHeight="1">
      <c r="A27" s="365"/>
      <c r="B27" s="1582"/>
      <c r="C27" s="599" t="s">
        <v>230</v>
      </c>
      <c r="D27" s="552" t="s">
        <v>217</v>
      </c>
      <c r="E27" s="621"/>
      <c r="F27" s="575"/>
      <c r="G27" s="575"/>
      <c r="H27" s="575"/>
      <c r="I27" s="575"/>
      <c r="J27" s="575"/>
      <c r="K27" s="575"/>
      <c r="L27" s="575"/>
      <c r="M27" s="575"/>
      <c r="N27" s="575"/>
      <c r="O27" s="575"/>
      <c r="P27" s="575"/>
      <c r="Q27" s="575"/>
      <c r="R27" s="575"/>
      <c r="S27" s="575"/>
      <c r="T27" s="575"/>
      <c r="U27" s="582">
        <f>SUM(F27:T27)</f>
        <v>0</v>
      </c>
    </row>
    <row r="28" spans="1:21" ht="19.899999999999999" customHeight="1">
      <c r="B28" s="1582"/>
      <c r="C28" s="600" t="s">
        <v>136</v>
      </c>
      <c r="D28" s="553" t="s">
        <v>219</v>
      </c>
      <c r="E28" s="622"/>
      <c r="F28" s="576"/>
      <c r="G28" s="576"/>
      <c r="H28" s="576"/>
      <c r="I28" s="576"/>
      <c r="J28" s="576"/>
      <c r="K28" s="576"/>
      <c r="L28" s="576"/>
      <c r="M28" s="576"/>
      <c r="N28" s="576"/>
      <c r="O28" s="576"/>
      <c r="P28" s="576"/>
      <c r="Q28" s="576"/>
      <c r="R28" s="576"/>
      <c r="S28" s="576"/>
      <c r="T28" s="576"/>
      <c r="U28" s="580" t="s">
        <v>231</v>
      </c>
    </row>
    <row r="29" spans="1:21" ht="19.899999999999999" customHeight="1">
      <c r="B29" s="1582"/>
      <c r="C29" s="598" t="s">
        <v>222</v>
      </c>
      <c r="D29" s="551" t="s">
        <v>220</v>
      </c>
      <c r="E29" s="620"/>
      <c r="F29" s="574"/>
      <c r="G29" s="574"/>
      <c r="H29" s="574"/>
      <c r="I29" s="574"/>
      <c r="J29" s="574"/>
      <c r="K29" s="574"/>
      <c r="L29" s="574"/>
      <c r="M29" s="574"/>
      <c r="N29" s="574"/>
      <c r="O29" s="574"/>
      <c r="P29" s="574"/>
      <c r="Q29" s="574"/>
      <c r="R29" s="574"/>
      <c r="S29" s="574"/>
      <c r="T29" s="574"/>
      <c r="U29" s="581" t="s">
        <v>232</v>
      </c>
    </row>
    <row r="30" spans="1:21" ht="19.899999999999999" customHeight="1">
      <c r="B30" s="1582"/>
      <c r="C30" s="598" t="s">
        <v>223</v>
      </c>
      <c r="D30" s="551" t="s">
        <v>221</v>
      </c>
      <c r="E30" s="620"/>
      <c r="F30" s="574"/>
      <c r="G30" s="574"/>
      <c r="H30" s="574"/>
      <c r="I30" s="574"/>
      <c r="J30" s="574"/>
      <c r="K30" s="574"/>
      <c r="L30" s="574"/>
      <c r="M30" s="574"/>
      <c r="N30" s="574"/>
      <c r="O30" s="574"/>
      <c r="P30" s="574"/>
      <c r="Q30" s="574"/>
      <c r="R30" s="574"/>
      <c r="S30" s="574"/>
      <c r="T30" s="574"/>
      <c r="U30" s="581" t="s">
        <v>231</v>
      </c>
    </row>
    <row r="31" spans="1:21" ht="19.899999999999999" customHeight="1">
      <c r="A31" s="365"/>
      <c r="B31" s="1582"/>
      <c r="C31" s="599" t="s">
        <v>230</v>
      </c>
      <c r="D31" s="552" t="s">
        <v>217</v>
      </c>
      <c r="E31" s="621"/>
      <c r="F31" s="575"/>
      <c r="G31" s="575"/>
      <c r="H31" s="575"/>
      <c r="I31" s="575"/>
      <c r="J31" s="575"/>
      <c r="K31" s="575"/>
      <c r="L31" s="575"/>
      <c r="M31" s="575"/>
      <c r="N31" s="575"/>
      <c r="O31" s="575"/>
      <c r="P31" s="575"/>
      <c r="Q31" s="575"/>
      <c r="R31" s="575"/>
      <c r="S31" s="575"/>
      <c r="T31" s="575"/>
      <c r="U31" s="582">
        <f>SUM(F31:T31)</f>
        <v>0</v>
      </c>
    </row>
    <row r="32" spans="1:21" ht="19.899999999999999" customHeight="1">
      <c r="B32" s="1582"/>
      <c r="C32" s="600" t="s">
        <v>136</v>
      </c>
      <c r="D32" s="553" t="s">
        <v>219</v>
      </c>
      <c r="E32" s="622"/>
      <c r="F32" s="576"/>
      <c r="G32" s="576"/>
      <c r="H32" s="576"/>
      <c r="I32" s="576"/>
      <c r="J32" s="576"/>
      <c r="K32" s="576"/>
      <c r="L32" s="576"/>
      <c r="M32" s="576"/>
      <c r="N32" s="576"/>
      <c r="O32" s="576"/>
      <c r="P32" s="576"/>
      <c r="Q32" s="576"/>
      <c r="R32" s="576"/>
      <c r="S32" s="576"/>
      <c r="T32" s="576"/>
      <c r="U32" s="580" t="s">
        <v>231</v>
      </c>
    </row>
    <row r="33" spans="1:21" ht="19.899999999999999" customHeight="1">
      <c r="B33" s="1582"/>
      <c r="C33" s="598" t="s">
        <v>222</v>
      </c>
      <c r="D33" s="551" t="s">
        <v>220</v>
      </c>
      <c r="E33" s="620"/>
      <c r="F33" s="574"/>
      <c r="G33" s="574"/>
      <c r="H33" s="574"/>
      <c r="I33" s="574"/>
      <c r="J33" s="574"/>
      <c r="K33" s="574"/>
      <c r="L33" s="574"/>
      <c r="M33" s="574"/>
      <c r="N33" s="574"/>
      <c r="O33" s="574"/>
      <c r="P33" s="574"/>
      <c r="Q33" s="574"/>
      <c r="R33" s="574"/>
      <c r="S33" s="574"/>
      <c r="T33" s="574"/>
      <c r="U33" s="581" t="s">
        <v>232</v>
      </c>
    </row>
    <row r="34" spans="1:21" ht="19.899999999999999" customHeight="1">
      <c r="B34" s="1582"/>
      <c r="C34" s="598" t="s">
        <v>223</v>
      </c>
      <c r="D34" s="551" t="s">
        <v>221</v>
      </c>
      <c r="E34" s="620"/>
      <c r="F34" s="574"/>
      <c r="G34" s="574"/>
      <c r="H34" s="574"/>
      <c r="I34" s="574"/>
      <c r="J34" s="574"/>
      <c r="K34" s="574"/>
      <c r="L34" s="574"/>
      <c r="M34" s="574"/>
      <c r="N34" s="574"/>
      <c r="O34" s="574"/>
      <c r="P34" s="574"/>
      <c r="Q34" s="574"/>
      <c r="R34" s="574"/>
      <c r="S34" s="574"/>
      <c r="T34" s="574"/>
      <c r="U34" s="581" t="s">
        <v>231</v>
      </c>
    </row>
    <row r="35" spans="1:21" ht="19.899999999999999" customHeight="1">
      <c r="A35" s="365"/>
      <c r="B35" s="1582"/>
      <c r="C35" s="599" t="s">
        <v>230</v>
      </c>
      <c r="D35" s="552" t="s">
        <v>217</v>
      </c>
      <c r="E35" s="621"/>
      <c r="F35" s="575"/>
      <c r="G35" s="575"/>
      <c r="H35" s="575"/>
      <c r="I35" s="575"/>
      <c r="J35" s="575"/>
      <c r="K35" s="575"/>
      <c r="L35" s="575"/>
      <c r="M35" s="575"/>
      <c r="N35" s="575"/>
      <c r="O35" s="575"/>
      <c r="P35" s="575"/>
      <c r="Q35" s="575"/>
      <c r="R35" s="575"/>
      <c r="S35" s="575"/>
      <c r="T35" s="575"/>
      <c r="U35" s="582">
        <f t="shared" ref="U35:U42" si="0">SUM(F35:T35)</f>
        <v>0</v>
      </c>
    </row>
    <row r="36" spans="1:21" ht="19.899999999999999" customHeight="1" thickBot="1">
      <c r="A36" s="365"/>
      <c r="B36" s="591"/>
      <c r="C36" s="592" t="s">
        <v>226</v>
      </c>
      <c r="D36" s="548" t="s">
        <v>217</v>
      </c>
      <c r="E36" s="565"/>
      <c r="F36" s="566">
        <f t="shared" ref="F36:T36" si="1">SUM(F27,F31,F35)</f>
        <v>0</v>
      </c>
      <c r="G36" s="566">
        <f t="shared" si="1"/>
        <v>0</v>
      </c>
      <c r="H36" s="566">
        <f t="shared" si="1"/>
        <v>0</v>
      </c>
      <c r="I36" s="566">
        <f t="shared" si="1"/>
        <v>0</v>
      </c>
      <c r="J36" s="566">
        <f t="shared" si="1"/>
        <v>0</v>
      </c>
      <c r="K36" s="566">
        <f t="shared" si="1"/>
        <v>0</v>
      </c>
      <c r="L36" s="566">
        <f t="shared" si="1"/>
        <v>0</v>
      </c>
      <c r="M36" s="566">
        <f t="shared" si="1"/>
        <v>0</v>
      </c>
      <c r="N36" s="566">
        <f t="shared" si="1"/>
        <v>0</v>
      </c>
      <c r="O36" s="566">
        <f t="shared" si="1"/>
        <v>0</v>
      </c>
      <c r="P36" s="566">
        <f t="shared" si="1"/>
        <v>0</v>
      </c>
      <c r="Q36" s="566">
        <f t="shared" si="1"/>
        <v>0</v>
      </c>
      <c r="R36" s="566">
        <f>SUM(R27,R31,R35)</f>
        <v>0</v>
      </c>
      <c r="S36" s="566">
        <f t="shared" si="1"/>
        <v>0</v>
      </c>
      <c r="T36" s="566">
        <f t="shared" si="1"/>
        <v>0</v>
      </c>
      <c r="U36" s="567">
        <f t="shared" si="0"/>
        <v>0</v>
      </c>
    </row>
    <row r="37" spans="1:21" ht="19.899999999999999" customHeight="1" thickTop="1">
      <c r="B37" s="1578" t="s">
        <v>590</v>
      </c>
      <c r="C37" s="601" t="s">
        <v>227</v>
      </c>
      <c r="D37" s="587" t="s">
        <v>217</v>
      </c>
      <c r="E37" s="588"/>
      <c r="F37" s="589"/>
      <c r="G37" s="589"/>
      <c r="H37" s="589"/>
      <c r="I37" s="589"/>
      <c r="J37" s="589"/>
      <c r="K37" s="589"/>
      <c r="L37" s="589"/>
      <c r="M37" s="589"/>
      <c r="N37" s="589"/>
      <c r="O37" s="589"/>
      <c r="P37" s="589"/>
      <c r="Q37" s="589"/>
      <c r="R37" s="589"/>
      <c r="S37" s="589"/>
      <c r="T37" s="589"/>
      <c r="U37" s="590">
        <f t="shared" si="0"/>
        <v>0</v>
      </c>
    </row>
    <row r="38" spans="1:21" ht="19.899999999999999" customHeight="1">
      <c r="B38" s="1578"/>
      <c r="C38" s="602" t="s">
        <v>228</v>
      </c>
      <c r="D38" s="554" t="s">
        <v>217</v>
      </c>
      <c r="E38" s="578"/>
      <c r="F38" s="585"/>
      <c r="G38" s="585"/>
      <c r="H38" s="585"/>
      <c r="I38" s="585"/>
      <c r="J38" s="585"/>
      <c r="K38" s="585"/>
      <c r="L38" s="585"/>
      <c r="M38" s="585"/>
      <c r="N38" s="585"/>
      <c r="O38" s="585"/>
      <c r="P38" s="585"/>
      <c r="Q38" s="585"/>
      <c r="R38" s="585"/>
      <c r="S38" s="585"/>
      <c r="T38" s="585"/>
      <c r="U38" s="583">
        <f t="shared" si="0"/>
        <v>0</v>
      </c>
    </row>
    <row r="39" spans="1:21" ht="19.899999999999999" customHeight="1">
      <c r="B39" s="1578"/>
      <c r="C39" s="602"/>
      <c r="D39" s="554" t="s">
        <v>217</v>
      </c>
      <c r="E39" s="578"/>
      <c r="F39" s="585"/>
      <c r="G39" s="585"/>
      <c r="H39" s="585"/>
      <c r="I39" s="585"/>
      <c r="J39" s="585"/>
      <c r="K39" s="585"/>
      <c r="L39" s="585"/>
      <c r="M39" s="585"/>
      <c r="N39" s="585"/>
      <c r="O39" s="585"/>
      <c r="P39" s="585"/>
      <c r="Q39" s="585"/>
      <c r="R39" s="585"/>
      <c r="S39" s="585"/>
      <c r="T39" s="585"/>
      <c r="U39" s="583">
        <f t="shared" si="0"/>
        <v>0</v>
      </c>
    </row>
    <row r="40" spans="1:21" ht="19.899999999999999" customHeight="1">
      <c r="B40" s="1578"/>
      <c r="C40" s="602"/>
      <c r="D40" s="554" t="s">
        <v>217</v>
      </c>
      <c r="E40" s="578"/>
      <c r="F40" s="585"/>
      <c r="G40" s="585"/>
      <c r="H40" s="585"/>
      <c r="I40" s="585"/>
      <c r="J40" s="585"/>
      <c r="K40" s="585"/>
      <c r="L40" s="585"/>
      <c r="M40" s="585"/>
      <c r="N40" s="585"/>
      <c r="O40" s="585"/>
      <c r="P40" s="585"/>
      <c r="Q40" s="585"/>
      <c r="R40" s="585"/>
      <c r="S40" s="585"/>
      <c r="T40" s="585"/>
      <c r="U40" s="583">
        <f t="shared" si="0"/>
        <v>0</v>
      </c>
    </row>
    <row r="41" spans="1:21" ht="19.899999999999999" customHeight="1">
      <c r="A41" s="365"/>
      <c r="B41" s="1578"/>
      <c r="C41" s="603"/>
      <c r="D41" s="555" t="s">
        <v>217</v>
      </c>
      <c r="E41" s="579"/>
      <c r="F41" s="586"/>
      <c r="G41" s="586"/>
      <c r="H41" s="586"/>
      <c r="I41" s="586"/>
      <c r="J41" s="586"/>
      <c r="K41" s="586"/>
      <c r="L41" s="586"/>
      <c r="M41" s="586"/>
      <c r="N41" s="586"/>
      <c r="O41" s="586"/>
      <c r="P41" s="586"/>
      <c r="Q41" s="586"/>
      <c r="R41" s="586"/>
      <c r="S41" s="586"/>
      <c r="T41" s="586"/>
      <c r="U41" s="584">
        <f t="shared" si="0"/>
        <v>0</v>
      </c>
    </row>
    <row r="42" spans="1:21" ht="19.899999999999999" customHeight="1" thickBot="1">
      <c r="A42" s="365"/>
      <c r="B42" s="543"/>
      <c r="C42" s="592" t="s">
        <v>229</v>
      </c>
      <c r="D42" s="548" t="s">
        <v>217</v>
      </c>
      <c r="E42" s="565"/>
      <c r="F42" s="566">
        <f>SUM(F37:F41)</f>
        <v>0</v>
      </c>
      <c r="G42" s="566">
        <f t="shared" ref="G42:T42" si="2">SUM(G37:G41)</f>
        <v>0</v>
      </c>
      <c r="H42" s="566">
        <f t="shared" si="2"/>
        <v>0</v>
      </c>
      <c r="I42" s="566">
        <f t="shared" si="2"/>
        <v>0</v>
      </c>
      <c r="J42" s="566">
        <f t="shared" si="2"/>
        <v>0</v>
      </c>
      <c r="K42" s="566">
        <f t="shared" si="2"/>
        <v>0</v>
      </c>
      <c r="L42" s="566">
        <f t="shared" si="2"/>
        <v>0</v>
      </c>
      <c r="M42" s="566">
        <f t="shared" si="2"/>
        <v>0</v>
      </c>
      <c r="N42" s="566">
        <f t="shared" si="2"/>
        <v>0</v>
      </c>
      <c r="O42" s="566">
        <f t="shared" si="2"/>
        <v>0</v>
      </c>
      <c r="P42" s="566">
        <f t="shared" si="2"/>
        <v>0</v>
      </c>
      <c r="Q42" s="566">
        <f t="shared" si="2"/>
        <v>0</v>
      </c>
      <c r="R42" s="566">
        <f t="shared" si="2"/>
        <v>0</v>
      </c>
      <c r="S42" s="566">
        <f>SUM(S37:S41)</f>
        <v>0</v>
      </c>
      <c r="T42" s="566">
        <f t="shared" si="2"/>
        <v>0</v>
      </c>
      <c r="U42" s="567">
        <f t="shared" si="0"/>
        <v>0</v>
      </c>
    </row>
    <row r="43" spans="1:21" ht="19.899999999999999" customHeight="1" thickTop="1" thickBot="1">
      <c r="A43" s="365"/>
      <c r="B43" s="1579" t="s">
        <v>588</v>
      </c>
      <c r="C43" s="1580"/>
      <c r="D43" s="549" t="s">
        <v>217</v>
      </c>
      <c r="E43" s="577"/>
      <c r="F43" s="571">
        <f t="shared" ref="F43:T43" si="3">SUM(F36,F42)</f>
        <v>0</v>
      </c>
      <c r="G43" s="571">
        <f t="shared" si="3"/>
        <v>0</v>
      </c>
      <c r="H43" s="571">
        <f t="shared" si="3"/>
        <v>0</v>
      </c>
      <c r="I43" s="571">
        <f t="shared" si="3"/>
        <v>0</v>
      </c>
      <c r="J43" s="571">
        <f t="shared" si="3"/>
        <v>0</v>
      </c>
      <c r="K43" s="571">
        <f t="shared" si="3"/>
        <v>0</v>
      </c>
      <c r="L43" s="571">
        <f t="shared" si="3"/>
        <v>0</v>
      </c>
      <c r="M43" s="571">
        <f t="shared" si="3"/>
        <v>0</v>
      </c>
      <c r="N43" s="571">
        <f t="shared" si="3"/>
        <v>0</v>
      </c>
      <c r="O43" s="571">
        <f t="shared" si="3"/>
        <v>0</v>
      </c>
      <c r="P43" s="571">
        <f t="shared" si="3"/>
        <v>0</v>
      </c>
      <c r="Q43" s="571">
        <f t="shared" si="3"/>
        <v>0</v>
      </c>
      <c r="R43" s="571">
        <f t="shared" si="3"/>
        <v>0</v>
      </c>
      <c r="S43" s="571">
        <f>SUM(S36,S42)</f>
        <v>0</v>
      </c>
      <c r="T43" s="571">
        <f t="shared" si="3"/>
        <v>0</v>
      </c>
      <c r="U43" s="809">
        <f>SUM(E43:T43)</f>
        <v>0</v>
      </c>
    </row>
    <row r="44" spans="1:21" ht="21" customHeight="1" thickTop="1" thickBot="1">
      <c r="B44" s="1575" t="s">
        <v>589</v>
      </c>
      <c r="C44" s="1576"/>
      <c r="D44" s="549" t="s">
        <v>217</v>
      </c>
      <c r="E44" s="577">
        <f>SUM(E23,E43)</f>
        <v>0</v>
      </c>
      <c r="F44" s="571">
        <f t="shared" ref="F44:S44" si="4">SUM(F23,F43)</f>
        <v>0</v>
      </c>
      <c r="G44" s="571">
        <f t="shared" si="4"/>
        <v>0</v>
      </c>
      <c r="H44" s="571">
        <f t="shared" si="4"/>
        <v>0</v>
      </c>
      <c r="I44" s="571">
        <f t="shared" si="4"/>
        <v>0</v>
      </c>
      <c r="J44" s="571">
        <f t="shared" si="4"/>
        <v>0</v>
      </c>
      <c r="K44" s="571">
        <f t="shared" si="4"/>
        <v>0</v>
      </c>
      <c r="L44" s="571">
        <f t="shared" si="4"/>
        <v>0</v>
      </c>
      <c r="M44" s="571">
        <f t="shared" si="4"/>
        <v>0</v>
      </c>
      <c r="N44" s="571">
        <f t="shared" si="4"/>
        <v>0</v>
      </c>
      <c r="O44" s="571">
        <f t="shared" si="4"/>
        <v>0</v>
      </c>
      <c r="P44" s="571">
        <f t="shared" si="4"/>
        <v>0</v>
      </c>
      <c r="Q44" s="571">
        <f t="shared" si="4"/>
        <v>0</v>
      </c>
      <c r="R44" s="571">
        <f t="shared" si="4"/>
        <v>0</v>
      </c>
      <c r="S44" s="571">
        <f t="shared" si="4"/>
        <v>0</v>
      </c>
      <c r="T44" s="808">
        <f>SUM(T23,T43)</f>
        <v>0</v>
      </c>
      <c r="U44" s="810">
        <f>SUM(E44:T44)</f>
        <v>0</v>
      </c>
    </row>
    <row r="45" spans="1:21" ht="19.899999999999999" customHeight="1" thickBot="1">
      <c r="B45" s="366" t="s">
        <v>233</v>
      </c>
      <c r="L45" s="618"/>
    </row>
    <row r="46" spans="1:21">
      <c r="B46" s="350" t="s">
        <v>591</v>
      </c>
      <c r="R46" s="1560" t="s">
        <v>118</v>
      </c>
      <c r="S46" s="1561"/>
      <c r="T46" s="1561"/>
      <c r="U46" s="1562"/>
    </row>
    <row r="47" spans="1:21" ht="12.75" thickBot="1">
      <c r="R47" s="1563"/>
      <c r="S47" s="1564"/>
      <c r="T47" s="1564"/>
      <c r="U47" s="1565"/>
    </row>
  </sheetData>
  <mergeCells count="14">
    <mergeCell ref="B4:U4"/>
    <mergeCell ref="R46:U47"/>
    <mergeCell ref="B7:C8"/>
    <mergeCell ref="F7:T7"/>
    <mergeCell ref="U7:U8"/>
    <mergeCell ref="E7:E8"/>
    <mergeCell ref="D7:D8"/>
    <mergeCell ref="B44:C44"/>
    <mergeCell ref="B9:B15"/>
    <mergeCell ref="B17:B21"/>
    <mergeCell ref="B23:C23"/>
    <mergeCell ref="B24:B35"/>
    <mergeCell ref="B37:B41"/>
    <mergeCell ref="B43:C43"/>
  </mergeCells>
  <phoneticPr fontId="12"/>
  <printOptions horizontalCentered="1"/>
  <pageMargins left="0.78740157480314965" right="0.39370078740157483" top="0.39370078740157483" bottom="0.39370078740157483" header="0.51181102362204722" footer="0.51181102362204722"/>
  <pageSetup paperSize="8"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opLeftCell="A4" zoomScaleNormal="100" zoomScaleSheetLayoutView="100" workbookViewId="0">
      <selection activeCell="J11" sqref="J11"/>
    </sheetView>
  </sheetViews>
  <sheetFormatPr defaultRowHeight="13.5"/>
  <cols>
    <col min="1" max="1" width="3.125" style="346" customWidth="1"/>
    <col min="2" max="2" width="14.75" style="346" customWidth="1"/>
    <col min="3" max="3" width="9.375" style="346" customWidth="1"/>
    <col min="4" max="5" width="10.625" style="346" customWidth="1"/>
    <col min="6" max="6" width="18.625" style="346" customWidth="1"/>
    <col min="7" max="7" width="10.625" style="346" customWidth="1"/>
    <col min="8" max="8" width="18.625" style="346" customWidth="1"/>
    <col min="9" max="16384" width="9" style="346"/>
  </cols>
  <sheetData>
    <row r="1" spans="2:8" s="813" customFormat="1" ht="17.25" customHeight="1">
      <c r="B1" s="811" t="s">
        <v>1133</v>
      </c>
      <c r="C1" s="812"/>
    </row>
    <row r="2" spans="2:8" s="811" customFormat="1" ht="9.75" customHeight="1"/>
    <row r="3" spans="2:8" s="811" customFormat="1" ht="20.25" customHeight="1">
      <c r="B3" s="814" t="s">
        <v>608</v>
      </c>
      <c r="C3" s="814"/>
      <c r="D3" s="814"/>
      <c r="E3" s="814"/>
      <c r="F3" s="814"/>
      <c r="G3" s="814"/>
      <c r="H3" s="814"/>
    </row>
    <row r="4" spans="2:8" ht="12" customHeight="1"/>
    <row r="5" spans="2:8" ht="30.75" customHeight="1">
      <c r="B5" s="1583" t="s">
        <v>592</v>
      </c>
      <c r="C5" s="1583"/>
      <c r="D5" s="1584" t="s">
        <v>593</v>
      </c>
      <c r="E5" s="1586" t="s">
        <v>594</v>
      </c>
      <c r="F5" s="1587"/>
      <c r="G5" s="1588" t="s">
        <v>595</v>
      </c>
      <c r="H5" s="1589"/>
    </row>
    <row r="6" spans="2:8" ht="30" customHeight="1">
      <c r="B6" s="1583"/>
      <c r="C6" s="1583"/>
      <c r="D6" s="1585"/>
      <c r="E6" s="1046" t="s">
        <v>126</v>
      </c>
      <c r="F6" s="1046" t="s">
        <v>127</v>
      </c>
      <c r="G6" s="1046" t="s">
        <v>126</v>
      </c>
      <c r="H6" s="1046" t="s">
        <v>127</v>
      </c>
    </row>
    <row r="7" spans="2:8" ht="48" customHeight="1">
      <c r="B7" s="635" t="s">
        <v>128</v>
      </c>
      <c r="C7" s="639" t="s">
        <v>596</v>
      </c>
      <c r="D7" s="636"/>
      <c r="E7" s="637"/>
      <c r="F7" s="1590" t="s">
        <v>597</v>
      </c>
      <c r="G7" s="682">
        <v>0.01</v>
      </c>
      <c r="H7" s="1591" t="s">
        <v>1242</v>
      </c>
    </row>
    <row r="8" spans="2:8" ht="48" customHeight="1">
      <c r="B8" s="635" t="s">
        <v>598</v>
      </c>
      <c r="C8" s="639" t="s">
        <v>129</v>
      </c>
      <c r="D8" s="636"/>
      <c r="E8" s="637"/>
      <c r="F8" s="1590"/>
      <c r="G8" s="682">
        <v>30</v>
      </c>
      <c r="H8" s="1592"/>
    </row>
    <row r="9" spans="2:8" ht="48" customHeight="1">
      <c r="B9" s="635" t="s">
        <v>599</v>
      </c>
      <c r="C9" s="639" t="s">
        <v>129</v>
      </c>
      <c r="D9" s="636"/>
      <c r="E9" s="637"/>
      <c r="F9" s="1590"/>
      <c r="G9" s="682">
        <v>20</v>
      </c>
      <c r="H9" s="1592"/>
    </row>
    <row r="10" spans="2:8" ht="48" customHeight="1">
      <c r="B10" s="635" t="s">
        <v>600</v>
      </c>
      <c r="C10" s="639" t="s">
        <v>129</v>
      </c>
      <c r="D10" s="636"/>
      <c r="E10" s="637"/>
      <c r="F10" s="1590"/>
      <c r="G10" s="682">
        <v>50</v>
      </c>
      <c r="H10" s="1593"/>
    </row>
    <row r="11" spans="2:8" ht="48" customHeight="1">
      <c r="B11" s="1601" t="s">
        <v>130</v>
      </c>
      <c r="C11" s="1603" t="s">
        <v>129</v>
      </c>
      <c r="D11" s="636"/>
      <c r="E11" s="637"/>
      <c r="F11" s="1605" t="s">
        <v>1246</v>
      </c>
      <c r="G11" s="682">
        <v>30</v>
      </c>
      <c r="H11" s="877" t="s">
        <v>792</v>
      </c>
    </row>
    <row r="12" spans="2:8" ht="48" customHeight="1">
      <c r="B12" s="1602"/>
      <c r="C12" s="1604"/>
      <c r="D12" s="636"/>
      <c r="E12" s="637"/>
      <c r="F12" s="1606"/>
      <c r="G12" s="682">
        <v>100</v>
      </c>
      <c r="H12" s="877" t="s">
        <v>793</v>
      </c>
    </row>
    <row r="13" spans="2:8" ht="126" customHeight="1">
      <c r="B13" s="635" t="s">
        <v>131</v>
      </c>
      <c r="C13" s="815" t="s">
        <v>601</v>
      </c>
      <c r="D13" s="638" t="s">
        <v>602</v>
      </c>
      <c r="E13" s="637"/>
      <c r="F13" s="1244" t="s">
        <v>1243</v>
      </c>
      <c r="G13" s="682">
        <v>0.01</v>
      </c>
      <c r="H13" s="816" t="s">
        <v>1244</v>
      </c>
    </row>
    <row r="14" spans="2:8" ht="145.5" customHeight="1">
      <c r="B14" s="635" t="s">
        <v>259</v>
      </c>
      <c r="C14" s="815" t="s">
        <v>1081</v>
      </c>
      <c r="D14" s="637"/>
      <c r="E14" s="637"/>
      <c r="F14" s="817"/>
      <c r="G14" s="682">
        <v>30</v>
      </c>
      <c r="H14" s="818" t="s">
        <v>1245</v>
      </c>
    </row>
    <row r="15" spans="2:8" s="347" customFormat="1" ht="18" customHeight="1">
      <c r="B15" s="1607" t="s">
        <v>603</v>
      </c>
      <c r="C15" s="1607"/>
      <c r="D15" s="1607"/>
      <c r="E15" s="1607"/>
      <c r="F15" s="1607"/>
      <c r="G15" s="1607"/>
      <c r="H15" s="1607"/>
    </row>
    <row r="16" spans="2:8" s="347" customFormat="1" ht="18" customHeight="1">
      <c r="B16" s="1608" t="s">
        <v>604</v>
      </c>
      <c r="C16" s="1608"/>
      <c r="D16" s="1608"/>
      <c r="E16" s="1608"/>
      <c r="F16" s="1608"/>
      <c r="G16" s="1608"/>
      <c r="H16" s="1608"/>
    </row>
    <row r="17" spans="2:9" ht="18" customHeight="1">
      <c r="B17" s="1594" t="s">
        <v>605</v>
      </c>
      <c r="C17" s="1594"/>
      <c r="D17" s="1594"/>
      <c r="E17" s="1594"/>
      <c r="F17" s="1594"/>
      <c r="G17" s="1594"/>
      <c r="H17" s="1594"/>
    </row>
    <row r="18" spans="2:9" s="347" customFormat="1" ht="18" customHeight="1">
      <c r="B18" s="1594" t="s">
        <v>606</v>
      </c>
      <c r="C18" s="1594"/>
      <c r="D18" s="1594"/>
      <c r="E18" s="1594"/>
      <c r="F18" s="1594"/>
      <c r="G18" s="1594"/>
      <c r="H18" s="1594"/>
    </row>
    <row r="19" spans="2:9" s="347" customFormat="1" ht="12">
      <c r="B19" s="1594"/>
      <c r="C19" s="1594"/>
      <c r="D19" s="1594"/>
      <c r="E19" s="1594"/>
      <c r="F19" s="1594"/>
      <c r="G19" s="1594"/>
      <c r="H19" s="1594"/>
    </row>
    <row r="20" spans="2:9" s="347" customFormat="1" ht="12">
      <c r="B20" s="683"/>
      <c r="C20" s="683"/>
      <c r="D20" s="683"/>
      <c r="E20" s="683"/>
      <c r="F20" s="683"/>
      <c r="G20" s="683"/>
      <c r="H20" s="683"/>
    </row>
    <row r="21" spans="2:9">
      <c r="F21" s="1595" t="s">
        <v>607</v>
      </c>
      <c r="G21" s="1596"/>
      <c r="H21" s="1597"/>
      <c r="I21" s="347"/>
    </row>
    <row r="22" spans="2:9">
      <c r="F22" s="1598"/>
      <c r="G22" s="1599"/>
      <c r="H22" s="1600"/>
      <c r="I22" s="347"/>
    </row>
    <row r="23" spans="2:9">
      <c r="I23" s="347"/>
    </row>
  </sheetData>
  <mergeCells count="15">
    <mergeCell ref="B17:H17"/>
    <mergeCell ref="B18:H18"/>
    <mergeCell ref="B19:H19"/>
    <mergeCell ref="F21:H22"/>
    <mergeCell ref="B11:B12"/>
    <mergeCell ref="C11:C12"/>
    <mergeCell ref="F11:F12"/>
    <mergeCell ref="B15:H15"/>
    <mergeCell ref="B16:H16"/>
    <mergeCell ref="B5:C6"/>
    <mergeCell ref="D5:D6"/>
    <mergeCell ref="E5:F5"/>
    <mergeCell ref="G5:H5"/>
    <mergeCell ref="F7:F10"/>
    <mergeCell ref="H7:H10"/>
  </mergeCells>
  <phoneticPr fontId="10"/>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showGridLines="0" view="pageBreakPreview" zoomScale="70" zoomScaleNormal="80" zoomScaleSheetLayoutView="70" workbookViewId="0">
      <selection activeCell="A47" sqref="A47"/>
    </sheetView>
  </sheetViews>
  <sheetFormatPr defaultColWidth="8.75" defaultRowHeight="13.5"/>
  <cols>
    <col min="1" max="2" width="8.75" style="643"/>
    <col min="3" max="3" width="13" style="643" customWidth="1"/>
    <col min="4" max="4" width="15.125" style="643" customWidth="1"/>
    <col min="5" max="5" width="11.125" style="643" customWidth="1"/>
    <col min="6" max="6" width="82.25" style="643" customWidth="1"/>
    <col min="7" max="7" width="2.25" style="643" customWidth="1"/>
    <col min="8" max="24" width="11" style="643" customWidth="1"/>
    <col min="25" max="25" width="2.5" style="643" customWidth="1"/>
    <col min="26" max="26" width="26.875" style="643" customWidth="1"/>
    <col min="27" max="27" width="8.75" style="643"/>
    <col min="28" max="28" width="9.625" style="643" bestFit="1" customWidth="1"/>
    <col min="29" max="30" width="8.75" style="643"/>
    <col min="31" max="31" width="19.125" style="643" bestFit="1" customWidth="1"/>
    <col min="32" max="32" width="6.875" style="643" bestFit="1" customWidth="1"/>
    <col min="33" max="33" width="5.75" style="643" bestFit="1" customWidth="1"/>
    <col min="34" max="34" width="4" style="643" bestFit="1" customWidth="1"/>
    <col min="35" max="35" width="13.75" style="643" customWidth="1"/>
    <col min="36" max="36" width="10.75" style="643" customWidth="1"/>
    <col min="37" max="37" width="9.125" style="643" bestFit="1" customWidth="1"/>
    <col min="38" max="16384" width="8.75" style="643"/>
  </cols>
  <sheetData>
    <row r="1" spans="1:37" ht="14.25">
      <c r="A1" s="2" t="s">
        <v>1135</v>
      </c>
    </row>
    <row r="2" spans="1:37" ht="24" customHeight="1">
      <c r="A2" s="1617" t="s">
        <v>414</v>
      </c>
      <c r="B2" s="1617"/>
      <c r="C2" s="1617"/>
      <c r="D2" s="1617"/>
      <c r="E2" s="1617"/>
      <c r="F2" s="1617"/>
    </row>
    <row r="3" spans="1:37">
      <c r="A3" s="1628" t="s">
        <v>336</v>
      </c>
      <c r="B3" s="1629"/>
      <c r="C3" s="1629"/>
      <c r="D3" s="1611" t="s">
        <v>338</v>
      </c>
      <c r="E3" s="1615" t="s">
        <v>658</v>
      </c>
      <c r="F3" s="1613" t="s">
        <v>337</v>
      </c>
    </row>
    <row r="4" spans="1:37">
      <c r="A4" s="1630"/>
      <c r="B4" s="1631"/>
      <c r="C4" s="1631"/>
      <c r="D4" s="1612"/>
      <c r="E4" s="1616"/>
      <c r="F4" s="1614"/>
    </row>
    <row r="5" spans="1:37" ht="18.600000000000001" customHeight="1">
      <c r="A5" s="1632" t="s">
        <v>339</v>
      </c>
      <c r="B5" s="1633"/>
      <c r="C5" s="1633"/>
      <c r="D5" s="1055" t="s">
        <v>340</v>
      </c>
      <c r="E5" s="1107" t="s">
        <v>1114</v>
      </c>
      <c r="F5" s="1079"/>
      <c r="Z5" s="643" t="s">
        <v>341</v>
      </c>
    </row>
    <row r="6" spans="1:37" ht="18.600000000000001" customHeight="1">
      <c r="A6" s="1632" t="s">
        <v>342</v>
      </c>
      <c r="B6" s="1633"/>
      <c r="C6" s="1633"/>
      <c r="D6" s="1055" t="s">
        <v>343</v>
      </c>
      <c r="E6" s="1108">
        <v>420</v>
      </c>
      <c r="F6" s="1079"/>
      <c r="Z6" s="643" t="s">
        <v>341</v>
      </c>
    </row>
    <row r="7" spans="1:37" ht="18.600000000000001" customHeight="1">
      <c r="A7" s="644" t="s">
        <v>344</v>
      </c>
      <c r="B7" s="645"/>
      <c r="C7" s="645"/>
      <c r="D7" s="1056" t="s">
        <v>340</v>
      </c>
      <c r="E7" s="1109"/>
      <c r="F7" s="1079" t="s">
        <v>345</v>
      </c>
    </row>
    <row r="8" spans="1:37" ht="18.600000000000001" customHeight="1">
      <c r="A8" s="644" t="s">
        <v>346</v>
      </c>
      <c r="B8" s="645"/>
      <c r="C8" s="645"/>
      <c r="D8" s="1056" t="s">
        <v>340</v>
      </c>
      <c r="E8" s="1109"/>
      <c r="F8" s="1079" t="s">
        <v>347</v>
      </c>
    </row>
    <row r="9" spans="1:37" ht="18" customHeight="1">
      <c r="A9" s="1634" t="s">
        <v>348</v>
      </c>
      <c r="B9" s="1637" t="s">
        <v>349</v>
      </c>
      <c r="C9" s="1638"/>
      <c r="D9" s="1056" t="s">
        <v>350</v>
      </c>
      <c r="E9" s="1110">
        <v>103281</v>
      </c>
      <c r="F9" s="1079"/>
      <c r="Z9" s="643" t="s">
        <v>341</v>
      </c>
    </row>
    <row r="10" spans="1:37">
      <c r="A10" s="1635"/>
      <c r="B10" s="1639" t="s">
        <v>351</v>
      </c>
      <c r="C10" s="646" t="s">
        <v>352</v>
      </c>
      <c r="D10" s="1057" t="s">
        <v>353</v>
      </c>
      <c r="E10" s="1111"/>
      <c r="F10" s="1080" t="s">
        <v>655</v>
      </c>
      <c r="Z10" s="643" t="s">
        <v>354</v>
      </c>
    </row>
    <row r="11" spans="1:37">
      <c r="A11" s="1635"/>
      <c r="B11" s="1640"/>
      <c r="C11" s="647" t="s">
        <v>355</v>
      </c>
      <c r="D11" s="1058" t="s">
        <v>353</v>
      </c>
      <c r="E11" s="1112"/>
      <c r="F11" s="1081" t="s">
        <v>655</v>
      </c>
      <c r="Z11" s="643" t="s">
        <v>354</v>
      </c>
    </row>
    <row r="12" spans="1:37">
      <c r="A12" s="1635"/>
      <c r="B12" s="1640"/>
      <c r="C12" s="647" t="s">
        <v>356</v>
      </c>
      <c r="D12" s="1058" t="s">
        <v>357</v>
      </c>
      <c r="E12" s="1112"/>
      <c r="F12" s="1081" t="s">
        <v>655</v>
      </c>
      <c r="Z12" s="643" t="s">
        <v>354</v>
      </c>
    </row>
    <row r="13" spans="1:37">
      <c r="A13" s="1635"/>
      <c r="B13" s="1641"/>
      <c r="C13" s="648" t="s">
        <v>358</v>
      </c>
      <c r="D13" s="1059" t="s">
        <v>350</v>
      </c>
      <c r="E13" s="1113"/>
      <c r="F13" s="1082" t="s">
        <v>655</v>
      </c>
      <c r="Z13" s="643" t="s">
        <v>354</v>
      </c>
    </row>
    <row r="14" spans="1:37">
      <c r="A14" s="1635"/>
      <c r="B14" s="1642" t="s">
        <v>359</v>
      </c>
      <c r="C14" s="649" t="s">
        <v>360</v>
      </c>
      <c r="D14" s="1060" t="s">
        <v>361</v>
      </c>
      <c r="E14" s="1114"/>
      <c r="F14" s="1080" t="s">
        <v>656</v>
      </c>
      <c r="Z14" s="643" t="s">
        <v>354</v>
      </c>
      <c r="AF14" s="870"/>
      <c r="AG14" s="870"/>
      <c r="AH14" s="870"/>
      <c r="AI14" s="870"/>
      <c r="AJ14" s="870"/>
      <c r="AK14" s="870"/>
    </row>
    <row r="15" spans="1:37">
      <c r="A15" s="1635"/>
      <c r="B15" s="1640"/>
      <c r="C15" s="647" t="s">
        <v>362</v>
      </c>
      <c r="D15" s="1058" t="s">
        <v>361</v>
      </c>
      <c r="E15" s="1112"/>
      <c r="F15" s="1081" t="s">
        <v>656</v>
      </c>
      <c r="Z15" s="643" t="s">
        <v>354</v>
      </c>
      <c r="AF15" s="871"/>
      <c r="AG15" s="870"/>
      <c r="AH15" s="872"/>
      <c r="AI15" s="870"/>
      <c r="AJ15" s="870"/>
      <c r="AK15" s="870"/>
    </row>
    <row r="16" spans="1:37">
      <c r="A16" s="1635"/>
      <c r="B16" s="1643" t="s">
        <v>363</v>
      </c>
      <c r="C16" s="1644"/>
      <c r="D16" s="1058" t="s">
        <v>364</v>
      </c>
      <c r="E16" s="1115"/>
      <c r="F16" s="1083" t="s">
        <v>656</v>
      </c>
      <c r="Z16" s="643" t="s">
        <v>365</v>
      </c>
      <c r="AF16" s="871"/>
      <c r="AG16" s="870"/>
      <c r="AH16" s="870"/>
      <c r="AI16" s="870"/>
      <c r="AJ16" s="870"/>
      <c r="AK16" s="870"/>
    </row>
    <row r="17" spans="1:37" ht="18.600000000000001" customHeight="1">
      <c r="A17" s="1635"/>
      <c r="B17" s="1645" t="s">
        <v>366</v>
      </c>
      <c r="C17" s="1646"/>
      <c r="D17" s="1061" t="s">
        <v>361</v>
      </c>
      <c r="E17" s="1074">
        <v>0</v>
      </c>
      <c r="F17" s="1082"/>
      <c r="Z17" s="643" t="s">
        <v>354</v>
      </c>
      <c r="AF17" s="870"/>
      <c r="AG17" s="870"/>
      <c r="AH17" s="870"/>
      <c r="AI17" s="870"/>
      <c r="AJ17" s="870"/>
      <c r="AK17" s="870"/>
    </row>
    <row r="18" spans="1:37">
      <c r="A18" s="1635"/>
      <c r="B18" s="1647" t="s">
        <v>367</v>
      </c>
      <c r="C18" s="646" t="s">
        <v>352</v>
      </c>
      <c r="D18" s="1057" t="s">
        <v>368</v>
      </c>
      <c r="E18" s="1116">
        <v>2.4900000000000002</v>
      </c>
      <c r="F18" s="1084" t="s">
        <v>369</v>
      </c>
      <c r="Z18" s="643" t="s">
        <v>370</v>
      </c>
    </row>
    <row r="19" spans="1:37">
      <c r="A19" s="1635"/>
      <c r="B19" s="1648"/>
      <c r="C19" s="647" t="s">
        <v>355</v>
      </c>
      <c r="D19" s="1058" t="s">
        <v>368</v>
      </c>
      <c r="E19" s="1117">
        <v>2.71</v>
      </c>
      <c r="F19" s="1085" t="s">
        <v>371</v>
      </c>
      <c r="Z19" s="643" t="s">
        <v>370</v>
      </c>
    </row>
    <row r="20" spans="1:37">
      <c r="A20" s="1635"/>
      <c r="B20" s="1648"/>
      <c r="C20" s="647" t="s">
        <v>356</v>
      </c>
      <c r="D20" s="1058" t="s">
        <v>372</v>
      </c>
      <c r="E20" s="1118">
        <f>2.23*10^-3</f>
        <v>2.2300000000000002E-3</v>
      </c>
      <c r="F20" s="1086" t="s">
        <v>413</v>
      </c>
      <c r="Z20" s="643" t="s">
        <v>370</v>
      </c>
    </row>
    <row r="21" spans="1:37">
      <c r="A21" s="1635"/>
      <c r="B21" s="1648"/>
      <c r="C21" s="647" t="s">
        <v>358</v>
      </c>
      <c r="D21" s="1058" t="s">
        <v>373</v>
      </c>
      <c r="E21" s="1117">
        <v>3.24</v>
      </c>
      <c r="F21" s="1085" t="s">
        <v>371</v>
      </c>
      <c r="Z21" s="643" t="s">
        <v>370</v>
      </c>
    </row>
    <row r="22" spans="1:37" ht="18.600000000000001" customHeight="1">
      <c r="A22" s="1635"/>
      <c r="B22" s="1648"/>
      <c r="C22" s="650" t="s">
        <v>374</v>
      </c>
      <c r="D22" s="1062" t="s">
        <v>375</v>
      </c>
      <c r="E22" s="1119">
        <v>5.5500000000000005E-4</v>
      </c>
      <c r="F22" s="1087" t="s">
        <v>371</v>
      </c>
      <c r="Z22" s="643" t="s">
        <v>370</v>
      </c>
    </row>
    <row r="23" spans="1:37">
      <c r="A23" s="1635"/>
      <c r="B23" s="1649"/>
      <c r="C23" s="648" t="s">
        <v>376</v>
      </c>
      <c r="D23" s="1063" t="s">
        <v>377</v>
      </c>
      <c r="E23" s="1120">
        <v>5.7000000000000002E-2</v>
      </c>
      <c r="F23" s="1088" t="s">
        <v>371</v>
      </c>
      <c r="Z23" s="643" t="s">
        <v>370</v>
      </c>
    </row>
    <row r="24" spans="1:37">
      <c r="A24" s="1635"/>
      <c r="B24" s="1618" t="s">
        <v>378</v>
      </c>
      <c r="C24" s="651" t="str">
        <f>C10</f>
        <v>灯油</v>
      </c>
      <c r="D24" s="1064" t="s">
        <v>379</v>
      </c>
      <c r="E24" s="1121">
        <f>E10*$E$18</f>
        <v>0</v>
      </c>
      <c r="F24" s="1089" t="s">
        <v>380</v>
      </c>
      <c r="Z24" s="643" t="s">
        <v>381</v>
      </c>
    </row>
    <row r="25" spans="1:37">
      <c r="A25" s="1635"/>
      <c r="B25" s="1619"/>
      <c r="C25" s="652" t="str">
        <f>C11</f>
        <v>A重油</v>
      </c>
      <c r="D25" s="1065" t="s">
        <v>379</v>
      </c>
      <c r="E25" s="1122">
        <f>E11*$E$19</f>
        <v>0</v>
      </c>
      <c r="F25" s="1090" t="s">
        <v>382</v>
      </c>
      <c r="Z25" s="643" t="s">
        <v>381</v>
      </c>
    </row>
    <row r="26" spans="1:37">
      <c r="A26" s="1635"/>
      <c r="B26" s="1619"/>
      <c r="C26" s="652" t="str">
        <f>C12</f>
        <v>都市ガス</v>
      </c>
      <c r="D26" s="1065" t="s">
        <v>379</v>
      </c>
      <c r="E26" s="1122">
        <f>E12*$E$20</f>
        <v>0</v>
      </c>
      <c r="F26" s="1090" t="s">
        <v>382</v>
      </c>
      <c r="Z26" s="643" t="s">
        <v>381</v>
      </c>
      <c r="AB26" s="870"/>
    </row>
    <row r="27" spans="1:37">
      <c r="A27" s="1635"/>
      <c r="B27" s="1619"/>
      <c r="C27" s="652" t="str">
        <f>C13</f>
        <v>コークス</v>
      </c>
      <c r="D27" s="1065" t="s">
        <v>379</v>
      </c>
      <c r="E27" s="1122">
        <f>E13*$E$21</f>
        <v>0</v>
      </c>
      <c r="F27" s="1090" t="s">
        <v>382</v>
      </c>
      <c r="Z27" s="643" t="s">
        <v>381</v>
      </c>
      <c r="AB27" s="873"/>
    </row>
    <row r="28" spans="1:37">
      <c r="A28" s="1635"/>
      <c r="B28" s="1619"/>
      <c r="C28" s="652" t="s">
        <v>374</v>
      </c>
      <c r="D28" s="1065" t="s">
        <v>379</v>
      </c>
      <c r="E28" s="1123">
        <f>E14*$E$22</f>
        <v>0</v>
      </c>
      <c r="F28" s="1091" t="s">
        <v>382</v>
      </c>
      <c r="Z28" s="643" t="s">
        <v>381</v>
      </c>
    </row>
    <row r="29" spans="1:37">
      <c r="A29" s="1635"/>
      <c r="B29" s="1620"/>
      <c r="C29" s="1047" t="s">
        <v>383</v>
      </c>
      <c r="D29" s="1066" t="s">
        <v>379</v>
      </c>
      <c r="E29" s="1124">
        <f>E24+E25+E26+E27+E28</f>
        <v>0</v>
      </c>
      <c r="F29" s="1092" t="s">
        <v>382</v>
      </c>
      <c r="Z29" s="643" t="s">
        <v>381</v>
      </c>
    </row>
    <row r="30" spans="1:37">
      <c r="A30" s="1635"/>
      <c r="B30" s="1621" t="s">
        <v>384</v>
      </c>
      <c r="C30" s="651" t="s">
        <v>385</v>
      </c>
      <c r="D30" s="1064" t="s">
        <v>379</v>
      </c>
      <c r="E30" s="1125">
        <f>E15*$E$22</f>
        <v>0</v>
      </c>
      <c r="F30" s="1093" t="s">
        <v>382</v>
      </c>
      <c r="Z30" s="643" t="s">
        <v>381</v>
      </c>
    </row>
    <row r="31" spans="1:37">
      <c r="A31" s="1635"/>
      <c r="B31" s="1622"/>
      <c r="C31" s="653" t="s">
        <v>386</v>
      </c>
      <c r="D31" s="1067" t="s">
        <v>379</v>
      </c>
      <c r="E31" s="1126">
        <f>E17*$E$22</f>
        <v>0</v>
      </c>
      <c r="F31" s="1094" t="s">
        <v>382</v>
      </c>
      <c r="Z31" s="643" t="s">
        <v>381</v>
      </c>
    </row>
    <row r="32" spans="1:37">
      <c r="A32" s="1635"/>
      <c r="B32" s="1623"/>
      <c r="C32" s="654" t="s">
        <v>376</v>
      </c>
      <c r="D32" s="1066" t="s">
        <v>379</v>
      </c>
      <c r="E32" s="1127">
        <f>E16*$E$23</f>
        <v>0</v>
      </c>
      <c r="F32" s="1095" t="s">
        <v>382</v>
      </c>
      <c r="Z32" s="643" t="s">
        <v>381</v>
      </c>
    </row>
    <row r="33" spans="1:26">
      <c r="A33" s="1635"/>
      <c r="B33" s="1624" t="s">
        <v>387</v>
      </c>
      <c r="C33" s="1625"/>
      <c r="D33" s="1068" t="s">
        <v>379</v>
      </c>
      <c r="E33" s="1128">
        <f>E29-E30-E32-E31</f>
        <v>0</v>
      </c>
      <c r="F33" s="1079" t="s">
        <v>382</v>
      </c>
      <c r="Z33" s="643" t="s">
        <v>381</v>
      </c>
    </row>
    <row r="34" spans="1:26">
      <c r="A34" s="1635"/>
      <c r="B34" s="1626" t="s">
        <v>388</v>
      </c>
      <c r="C34" s="1627"/>
      <c r="D34" s="1069" t="s">
        <v>389</v>
      </c>
      <c r="E34" s="1129">
        <f>(E33/E9)*1000</f>
        <v>0</v>
      </c>
      <c r="F34" s="1096" t="s">
        <v>382</v>
      </c>
      <c r="Z34" s="643" t="s">
        <v>381</v>
      </c>
    </row>
    <row r="35" spans="1:26">
      <c r="A35" s="1635"/>
      <c r="B35" s="655" t="s">
        <v>390</v>
      </c>
      <c r="C35" s="1048"/>
      <c r="D35" s="1070" t="s">
        <v>389</v>
      </c>
      <c r="E35" s="1130">
        <f>IF(E5="1/3",0,IF(E8="有",ROUND(-240*LOG(E6)+550,0),ROUND(-240*LOG(E6)+485,0)))</f>
        <v>-145</v>
      </c>
      <c r="F35" s="1097" t="s">
        <v>1113</v>
      </c>
      <c r="Z35" s="643" t="s">
        <v>381</v>
      </c>
    </row>
    <row r="36" spans="1:26">
      <c r="A36" s="1636"/>
      <c r="B36" s="656" t="s">
        <v>391</v>
      </c>
      <c r="C36" s="1049"/>
      <c r="D36" s="1071" t="s">
        <v>340</v>
      </c>
      <c r="E36" s="1131" t="str">
        <f>IF(E35=0,"判定不要",IF(E34&lt;E35,"適合","不適合" ))</f>
        <v>不適合</v>
      </c>
      <c r="F36" s="1098" t="s">
        <v>382</v>
      </c>
    </row>
    <row r="37" spans="1:26">
      <c r="A37" s="1653" t="s">
        <v>392</v>
      </c>
      <c r="B37" s="657" t="s">
        <v>393</v>
      </c>
      <c r="C37" s="1050"/>
      <c r="D37" s="1072" t="s">
        <v>394</v>
      </c>
      <c r="E37" s="1132">
        <v>45.8</v>
      </c>
      <c r="F37" s="1099" t="s">
        <v>657</v>
      </c>
      <c r="Z37" s="643" t="s">
        <v>395</v>
      </c>
    </row>
    <row r="38" spans="1:26">
      <c r="A38" s="1654"/>
      <c r="B38" s="658" t="s">
        <v>396</v>
      </c>
      <c r="C38" s="1051"/>
      <c r="D38" s="1073" t="s">
        <v>397</v>
      </c>
      <c r="E38" s="1133">
        <v>24.3</v>
      </c>
      <c r="F38" s="1100" t="s">
        <v>657</v>
      </c>
      <c r="Z38" s="643" t="s">
        <v>398</v>
      </c>
    </row>
    <row r="39" spans="1:26">
      <c r="A39" s="1654"/>
      <c r="B39" s="658" t="s">
        <v>399</v>
      </c>
      <c r="C39" s="1051" t="s">
        <v>400</v>
      </c>
      <c r="D39" s="1065" t="s">
        <v>401</v>
      </c>
      <c r="E39" s="1134">
        <v>2.73</v>
      </c>
      <c r="F39" s="1101" t="s">
        <v>402</v>
      </c>
      <c r="Z39" s="643" t="s">
        <v>370</v>
      </c>
    </row>
    <row r="40" spans="1:26">
      <c r="A40" s="1654"/>
      <c r="B40" s="659" t="s">
        <v>403</v>
      </c>
      <c r="C40" s="1052"/>
      <c r="D40" s="1074" t="s">
        <v>404</v>
      </c>
      <c r="E40" s="1135">
        <f>ROUND(E9*(1-E37/100)*(E38/100)*E39,0)</f>
        <v>37135</v>
      </c>
      <c r="F40" s="1102" t="s">
        <v>382</v>
      </c>
      <c r="Z40" s="643" t="s">
        <v>405</v>
      </c>
    </row>
    <row r="41" spans="1:26">
      <c r="A41" s="1654"/>
      <c r="B41" s="1655" t="s">
        <v>406</v>
      </c>
      <c r="C41" s="1656"/>
      <c r="D41" s="1075" t="s">
        <v>389</v>
      </c>
      <c r="E41" s="1136">
        <f>ROUND((E40/E9)*1000,1)</f>
        <v>359.6</v>
      </c>
      <c r="F41" s="1103" t="s">
        <v>382</v>
      </c>
      <c r="Z41" s="643" t="s">
        <v>407</v>
      </c>
    </row>
    <row r="42" spans="1:26">
      <c r="A42" s="1650" t="s">
        <v>408</v>
      </c>
      <c r="B42" s="660" t="s">
        <v>409</v>
      </c>
      <c r="C42" s="660"/>
      <c r="D42" s="1076" t="s">
        <v>389</v>
      </c>
      <c r="E42" s="1137">
        <f>E41+E34</f>
        <v>359.6</v>
      </c>
      <c r="F42" s="1104" t="s">
        <v>382</v>
      </c>
      <c r="Z42" s="643" t="s">
        <v>407</v>
      </c>
    </row>
    <row r="43" spans="1:26">
      <c r="A43" s="1651"/>
      <c r="B43" s="661" t="s">
        <v>410</v>
      </c>
      <c r="C43" s="1053"/>
      <c r="D43" s="1077" t="s">
        <v>389</v>
      </c>
      <c r="E43" s="1138">
        <f>IF(E7="シャフト式",ROUND(-240*LOG(E6)+920,1),IF(E7="流動ガス化式",ROUND(-240*LOG(E6)+880,1),ROUND(-240*LOG(E6)+820,1)))</f>
        <v>190.4</v>
      </c>
      <c r="F43" s="1105" t="s">
        <v>382</v>
      </c>
      <c r="Z43" s="643" t="s">
        <v>411</v>
      </c>
    </row>
    <row r="44" spans="1:26">
      <c r="A44" s="1652"/>
      <c r="B44" s="662" t="s">
        <v>391</v>
      </c>
      <c r="C44" s="1054"/>
      <c r="D44" s="1078" t="s">
        <v>412</v>
      </c>
      <c r="E44" s="1139" t="str">
        <f>IF(E42&lt;E43,"適合","不適合" )</f>
        <v>不適合</v>
      </c>
      <c r="F44" s="1106" t="s">
        <v>382</v>
      </c>
    </row>
    <row r="45" spans="1:26" ht="16.5" customHeight="1"/>
    <row r="46" spans="1:26">
      <c r="A46" s="874" t="s">
        <v>1136</v>
      </c>
    </row>
    <row r="48" spans="1:26">
      <c r="F48" s="1609" t="s">
        <v>607</v>
      </c>
    </row>
    <row r="49" spans="6:6">
      <c r="F49" s="1610"/>
    </row>
  </sheetData>
  <mergeCells count="22">
    <mergeCell ref="B16:C16"/>
    <mergeCell ref="B17:C17"/>
    <mergeCell ref="B18:B23"/>
    <mergeCell ref="A42:A44"/>
    <mergeCell ref="A37:A41"/>
    <mergeCell ref="B41:C41"/>
    <mergeCell ref="F48:F49"/>
    <mergeCell ref="D3:D4"/>
    <mergeCell ref="F3:F4"/>
    <mergeCell ref="E3:E4"/>
    <mergeCell ref="A2:F2"/>
    <mergeCell ref="B24:B29"/>
    <mergeCell ref="B30:B32"/>
    <mergeCell ref="B33:C33"/>
    <mergeCell ref="B34:C34"/>
    <mergeCell ref="A3:C4"/>
    <mergeCell ref="A5:C5"/>
    <mergeCell ref="A6:C6"/>
    <mergeCell ref="A9:A36"/>
    <mergeCell ref="B9:C9"/>
    <mergeCell ref="B10:B13"/>
    <mergeCell ref="B14:B15"/>
  </mergeCells>
  <phoneticPr fontId="10"/>
  <printOptions horizontalCentered="1" verticalCentered="1"/>
  <pageMargins left="0.70866141732283472" right="0.70866141732283472" top="0.74803149606299213" bottom="0.74803149606299213" header="0.31496062992125984" footer="0.31496062992125984"/>
  <pageSetup paperSize="9" scale="74" orientation="landscape" r:id="rId1"/>
  <colBreaks count="1" manualBreakCount="1">
    <brk id="7" min="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7"/>
  <sheetViews>
    <sheetView workbookViewId="0">
      <selection activeCell="B9" sqref="B9"/>
    </sheetView>
  </sheetViews>
  <sheetFormatPr defaultRowHeight="15" customHeight="1"/>
  <cols>
    <col min="1" max="1" width="2.625" style="820" customWidth="1"/>
    <col min="2" max="5" width="21.75" style="820" customWidth="1"/>
    <col min="6" max="8" width="12.625" style="820" customWidth="1"/>
    <col min="9" max="16384" width="9" style="820"/>
  </cols>
  <sheetData>
    <row r="1" spans="2:8" s="113" customFormat="1" ht="17.25" customHeight="1">
      <c r="B1" s="349" t="s">
        <v>1138</v>
      </c>
    </row>
    <row r="2" spans="2:8" s="113" customFormat="1" ht="21" customHeight="1">
      <c r="B2" s="114" t="s">
        <v>732</v>
      </c>
      <c r="C2" s="114"/>
      <c r="D2" s="114"/>
      <c r="E2" s="114"/>
    </row>
    <row r="4" spans="2:8" ht="15" customHeight="1">
      <c r="B4" s="835"/>
      <c r="C4" s="835"/>
      <c r="D4" s="835"/>
      <c r="E4" s="836"/>
      <c r="F4" s="836"/>
      <c r="G4" s="836"/>
      <c r="H4" s="836"/>
    </row>
    <row r="5" spans="2:8" ht="21" customHeight="1" thickBot="1">
      <c r="B5" s="897"/>
      <c r="C5" s="897" t="s">
        <v>733</v>
      </c>
      <c r="D5" s="897" t="s">
        <v>266</v>
      </c>
      <c r="E5" s="898" t="s">
        <v>252</v>
      </c>
    </row>
    <row r="6" spans="2:8" ht="21" customHeight="1" thickTop="1" thickBot="1">
      <c r="B6" s="1245" t="s">
        <v>1085</v>
      </c>
      <c r="C6" s="899">
        <f>'様式第17号-3-2（別紙1）'!K108</f>
        <v>0</v>
      </c>
      <c r="D6" s="900">
        <f>'様式第17号-3-2（別紙1）'!L108</f>
        <v>0</v>
      </c>
      <c r="E6" s="901">
        <f>'様式第17号-3-2（別紙1）'!M108</f>
        <v>0</v>
      </c>
    </row>
    <row r="7" spans="2:8" ht="5.25" customHeight="1" thickTop="1">
      <c r="B7" s="896"/>
      <c r="C7" s="835"/>
      <c r="D7" s="835"/>
      <c r="E7" s="836"/>
      <c r="F7" s="836"/>
      <c r="G7" s="836"/>
      <c r="H7" s="836"/>
    </row>
    <row r="8" spans="2:8" ht="15" customHeight="1">
      <c r="B8" s="1308" t="s">
        <v>1139</v>
      </c>
      <c r="C8" s="835"/>
      <c r="D8" s="835"/>
    </row>
    <row r="9" spans="2:8" ht="15" customHeight="1">
      <c r="B9" s="834"/>
      <c r="C9" s="835"/>
      <c r="D9" s="835"/>
    </row>
    <row r="10" spans="2:8" ht="15" customHeight="1">
      <c r="B10" s="834"/>
      <c r="C10" s="835"/>
      <c r="D10" s="835"/>
    </row>
    <row r="11" spans="2:8" ht="30.75" customHeight="1">
      <c r="B11" s="835"/>
      <c r="C11" s="835"/>
      <c r="D11" s="1555" t="s">
        <v>311</v>
      </c>
      <c r="E11" s="1557"/>
    </row>
    <row r="12" spans="2:8" ht="15" customHeight="1">
      <c r="B12" s="835"/>
      <c r="C12" s="835"/>
      <c r="D12" s="835"/>
    </row>
    <row r="13" spans="2:8" ht="15" customHeight="1">
      <c r="B13" s="835"/>
      <c r="C13" s="835"/>
      <c r="D13" s="835"/>
    </row>
    <row r="14" spans="2:8" ht="15" customHeight="1">
      <c r="B14" s="835"/>
      <c r="C14" s="835"/>
      <c r="D14" s="835"/>
    </row>
    <row r="15" spans="2:8" ht="15" customHeight="1">
      <c r="B15" s="835"/>
      <c r="C15" s="835"/>
      <c r="D15" s="835"/>
    </row>
    <row r="16" spans="2:8" ht="15" customHeight="1">
      <c r="B16" s="835"/>
      <c r="C16" s="835"/>
      <c r="D16" s="835"/>
    </row>
    <row r="17" spans="2:4" ht="15" customHeight="1">
      <c r="B17" s="835"/>
      <c r="C17" s="835"/>
      <c r="D17" s="835"/>
    </row>
  </sheetData>
  <mergeCells count="1">
    <mergeCell ref="D11:E11"/>
  </mergeCells>
  <phoneticPr fontId="10"/>
  <pageMargins left="0.70866141732283472" right="0.70866141732283472" top="0.74803149606299213" bottom="0.39370078740157483" header="0.31496062992125984" footer="0.31496062992125984"/>
  <pageSetup paperSize="9" scale="9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38"/>
  <sheetViews>
    <sheetView view="pageBreakPreview" topLeftCell="A16" zoomScale="85" zoomScaleNormal="85" zoomScaleSheetLayoutView="85" workbookViewId="0">
      <selection activeCell="M15" sqref="M15"/>
    </sheetView>
  </sheetViews>
  <sheetFormatPr defaultRowHeight="13.5"/>
  <cols>
    <col min="1" max="1" width="2.625" style="1" customWidth="1"/>
    <col min="2" max="2" width="1.625" style="1" customWidth="1"/>
    <col min="3" max="3" width="4.625" style="1" customWidth="1"/>
    <col min="4" max="6" width="10.625" style="1" customWidth="1"/>
    <col min="7" max="7" width="10.625" style="863" customWidth="1"/>
    <col min="8" max="15" width="10.625" style="1" customWidth="1"/>
    <col min="16" max="16" width="1.625" style="1" customWidth="1"/>
    <col min="17" max="21" width="7.125" style="1" customWidth="1"/>
    <col min="22" max="22" width="7" style="1" customWidth="1"/>
    <col min="23" max="23" width="9.5" style="1" bestFit="1" customWidth="1"/>
    <col min="24" max="256" width="9" style="1"/>
    <col min="257" max="257" width="2.625" style="1" customWidth="1"/>
    <col min="258" max="258" width="1.625" style="1" customWidth="1"/>
    <col min="259" max="259" width="4.625" style="1" customWidth="1"/>
    <col min="260" max="271" width="10.625" style="1" customWidth="1"/>
    <col min="272" max="272" width="1.625" style="1" customWidth="1"/>
    <col min="273" max="277" width="7.125" style="1" customWidth="1"/>
    <col min="278" max="278" width="7" style="1" customWidth="1"/>
    <col min="279" max="512" width="9" style="1"/>
    <col min="513" max="513" width="2.625" style="1" customWidth="1"/>
    <col min="514" max="514" width="1.625" style="1" customWidth="1"/>
    <col min="515" max="515" width="4.625" style="1" customWidth="1"/>
    <col min="516" max="527" width="10.625" style="1" customWidth="1"/>
    <col min="528" max="528" width="1.625" style="1" customWidth="1"/>
    <col min="529" max="533" width="7.125" style="1" customWidth="1"/>
    <col min="534" max="534" width="7" style="1" customWidth="1"/>
    <col min="535" max="768" width="9" style="1"/>
    <col min="769" max="769" width="2.625" style="1" customWidth="1"/>
    <col min="770" max="770" width="1.625" style="1" customWidth="1"/>
    <col min="771" max="771" width="4.625" style="1" customWidth="1"/>
    <col min="772" max="783" width="10.625" style="1" customWidth="1"/>
    <col min="784" max="784" width="1.625" style="1" customWidth="1"/>
    <col min="785" max="789" width="7.125" style="1" customWidth="1"/>
    <col min="790" max="790" width="7" style="1" customWidth="1"/>
    <col min="791" max="1024" width="9" style="1"/>
    <col min="1025" max="1025" width="2.625" style="1" customWidth="1"/>
    <col min="1026" max="1026" width="1.625" style="1" customWidth="1"/>
    <col min="1027" max="1027" width="4.625" style="1" customWidth="1"/>
    <col min="1028" max="1039" width="10.625" style="1" customWidth="1"/>
    <col min="1040" max="1040" width="1.625" style="1" customWidth="1"/>
    <col min="1041" max="1045" width="7.125" style="1" customWidth="1"/>
    <col min="1046" max="1046" width="7" style="1" customWidth="1"/>
    <col min="1047" max="1280" width="9" style="1"/>
    <col min="1281" max="1281" width="2.625" style="1" customWidth="1"/>
    <col min="1282" max="1282" width="1.625" style="1" customWidth="1"/>
    <col min="1283" max="1283" width="4.625" style="1" customWidth="1"/>
    <col min="1284" max="1295" width="10.625" style="1" customWidth="1"/>
    <col min="1296" max="1296" width="1.625" style="1" customWidth="1"/>
    <col min="1297" max="1301" width="7.125" style="1" customWidth="1"/>
    <col min="1302" max="1302" width="7" style="1" customWidth="1"/>
    <col min="1303" max="1536" width="9" style="1"/>
    <col min="1537" max="1537" width="2.625" style="1" customWidth="1"/>
    <col min="1538" max="1538" width="1.625" style="1" customWidth="1"/>
    <col min="1539" max="1539" width="4.625" style="1" customWidth="1"/>
    <col min="1540" max="1551" width="10.625" style="1" customWidth="1"/>
    <col min="1552" max="1552" width="1.625" style="1" customWidth="1"/>
    <col min="1553" max="1557" width="7.125" style="1" customWidth="1"/>
    <col min="1558" max="1558" width="7" style="1" customWidth="1"/>
    <col min="1559" max="1792" width="9" style="1"/>
    <col min="1793" max="1793" width="2.625" style="1" customWidth="1"/>
    <col min="1794" max="1794" width="1.625" style="1" customWidth="1"/>
    <col min="1795" max="1795" width="4.625" style="1" customWidth="1"/>
    <col min="1796" max="1807" width="10.625" style="1" customWidth="1"/>
    <col min="1808" max="1808" width="1.625" style="1" customWidth="1"/>
    <col min="1809" max="1813" width="7.125" style="1" customWidth="1"/>
    <col min="1814" max="1814" width="7" style="1" customWidth="1"/>
    <col min="1815" max="2048" width="9" style="1"/>
    <col min="2049" max="2049" width="2.625" style="1" customWidth="1"/>
    <col min="2050" max="2050" width="1.625" style="1" customWidth="1"/>
    <col min="2051" max="2051" width="4.625" style="1" customWidth="1"/>
    <col min="2052" max="2063" width="10.625" style="1" customWidth="1"/>
    <col min="2064" max="2064" width="1.625" style="1" customWidth="1"/>
    <col min="2065" max="2069" width="7.125" style="1" customWidth="1"/>
    <col min="2070" max="2070" width="7" style="1" customWidth="1"/>
    <col min="2071" max="2304" width="9" style="1"/>
    <col min="2305" max="2305" width="2.625" style="1" customWidth="1"/>
    <col min="2306" max="2306" width="1.625" style="1" customWidth="1"/>
    <col min="2307" max="2307" width="4.625" style="1" customWidth="1"/>
    <col min="2308" max="2319" width="10.625" style="1" customWidth="1"/>
    <col min="2320" max="2320" width="1.625" style="1" customWidth="1"/>
    <col min="2321" max="2325" width="7.125" style="1" customWidth="1"/>
    <col min="2326" max="2326" width="7" style="1" customWidth="1"/>
    <col min="2327" max="2560" width="9" style="1"/>
    <col min="2561" max="2561" width="2.625" style="1" customWidth="1"/>
    <col min="2562" max="2562" width="1.625" style="1" customWidth="1"/>
    <col min="2563" max="2563" width="4.625" style="1" customWidth="1"/>
    <col min="2564" max="2575" width="10.625" style="1" customWidth="1"/>
    <col min="2576" max="2576" width="1.625" style="1" customWidth="1"/>
    <col min="2577" max="2581" width="7.125" style="1" customWidth="1"/>
    <col min="2582" max="2582" width="7" style="1" customWidth="1"/>
    <col min="2583" max="2816" width="9" style="1"/>
    <col min="2817" max="2817" width="2.625" style="1" customWidth="1"/>
    <col min="2818" max="2818" width="1.625" style="1" customWidth="1"/>
    <col min="2819" max="2819" width="4.625" style="1" customWidth="1"/>
    <col min="2820" max="2831" width="10.625" style="1" customWidth="1"/>
    <col min="2832" max="2832" width="1.625" style="1" customWidth="1"/>
    <col min="2833" max="2837" width="7.125" style="1" customWidth="1"/>
    <col min="2838" max="2838" width="7" style="1" customWidth="1"/>
    <col min="2839" max="3072" width="9" style="1"/>
    <col min="3073" max="3073" width="2.625" style="1" customWidth="1"/>
    <col min="3074" max="3074" width="1.625" style="1" customWidth="1"/>
    <col min="3075" max="3075" width="4.625" style="1" customWidth="1"/>
    <col min="3076" max="3087" width="10.625" style="1" customWidth="1"/>
    <col min="3088" max="3088" width="1.625" style="1" customWidth="1"/>
    <col min="3089" max="3093" width="7.125" style="1" customWidth="1"/>
    <col min="3094" max="3094" width="7" style="1" customWidth="1"/>
    <col min="3095" max="3328" width="9" style="1"/>
    <col min="3329" max="3329" width="2.625" style="1" customWidth="1"/>
    <col min="3330" max="3330" width="1.625" style="1" customWidth="1"/>
    <col min="3331" max="3331" width="4.625" style="1" customWidth="1"/>
    <col min="3332" max="3343" width="10.625" style="1" customWidth="1"/>
    <col min="3344" max="3344" width="1.625" style="1" customWidth="1"/>
    <col min="3345" max="3349" width="7.125" style="1" customWidth="1"/>
    <col min="3350" max="3350" width="7" style="1" customWidth="1"/>
    <col min="3351" max="3584" width="9" style="1"/>
    <col min="3585" max="3585" width="2.625" style="1" customWidth="1"/>
    <col min="3586" max="3586" width="1.625" style="1" customWidth="1"/>
    <col min="3587" max="3587" width="4.625" style="1" customWidth="1"/>
    <col min="3588" max="3599" width="10.625" style="1" customWidth="1"/>
    <col min="3600" max="3600" width="1.625" style="1" customWidth="1"/>
    <col min="3601" max="3605" width="7.125" style="1" customWidth="1"/>
    <col min="3606" max="3606" width="7" style="1" customWidth="1"/>
    <col min="3607" max="3840" width="9" style="1"/>
    <col min="3841" max="3841" width="2.625" style="1" customWidth="1"/>
    <col min="3842" max="3842" width="1.625" style="1" customWidth="1"/>
    <col min="3843" max="3843" width="4.625" style="1" customWidth="1"/>
    <col min="3844" max="3855" width="10.625" style="1" customWidth="1"/>
    <col min="3856" max="3856" width="1.625" style="1" customWidth="1"/>
    <col min="3857" max="3861" width="7.125" style="1" customWidth="1"/>
    <col min="3862" max="3862" width="7" style="1" customWidth="1"/>
    <col min="3863" max="4096" width="9" style="1"/>
    <col min="4097" max="4097" width="2.625" style="1" customWidth="1"/>
    <col min="4098" max="4098" width="1.625" style="1" customWidth="1"/>
    <col min="4099" max="4099" width="4.625" style="1" customWidth="1"/>
    <col min="4100" max="4111" width="10.625" style="1" customWidth="1"/>
    <col min="4112" max="4112" width="1.625" style="1" customWidth="1"/>
    <col min="4113" max="4117" width="7.125" style="1" customWidth="1"/>
    <col min="4118" max="4118" width="7" style="1" customWidth="1"/>
    <col min="4119" max="4352" width="9" style="1"/>
    <col min="4353" max="4353" width="2.625" style="1" customWidth="1"/>
    <col min="4354" max="4354" width="1.625" style="1" customWidth="1"/>
    <col min="4355" max="4355" width="4.625" style="1" customWidth="1"/>
    <col min="4356" max="4367" width="10.625" style="1" customWidth="1"/>
    <col min="4368" max="4368" width="1.625" style="1" customWidth="1"/>
    <col min="4369" max="4373" width="7.125" style="1" customWidth="1"/>
    <col min="4374" max="4374" width="7" style="1" customWidth="1"/>
    <col min="4375" max="4608" width="9" style="1"/>
    <col min="4609" max="4609" width="2.625" style="1" customWidth="1"/>
    <col min="4610" max="4610" width="1.625" style="1" customWidth="1"/>
    <col min="4611" max="4611" width="4.625" style="1" customWidth="1"/>
    <col min="4612" max="4623" width="10.625" style="1" customWidth="1"/>
    <col min="4624" max="4624" width="1.625" style="1" customWidth="1"/>
    <col min="4625" max="4629" width="7.125" style="1" customWidth="1"/>
    <col min="4630" max="4630" width="7" style="1" customWidth="1"/>
    <col min="4631" max="4864" width="9" style="1"/>
    <col min="4865" max="4865" width="2.625" style="1" customWidth="1"/>
    <col min="4866" max="4866" width="1.625" style="1" customWidth="1"/>
    <col min="4867" max="4867" width="4.625" style="1" customWidth="1"/>
    <col min="4868" max="4879" width="10.625" style="1" customWidth="1"/>
    <col min="4880" max="4880" width="1.625" style="1" customWidth="1"/>
    <col min="4881" max="4885" width="7.125" style="1" customWidth="1"/>
    <col min="4886" max="4886" width="7" style="1" customWidth="1"/>
    <col min="4887" max="5120" width="9" style="1"/>
    <col min="5121" max="5121" width="2.625" style="1" customWidth="1"/>
    <col min="5122" max="5122" width="1.625" style="1" customWidth="1"/>
    <col min="5123" max="5123" width="4.625" style="1" customWidth="1"/>
    <col min="5124" max="5135" width="10.625" style="1" customWidth="1"/>
    <col min="5136" max="5136" width="1.625" style="1" customWidth="1"/>
    <col min="5137" max="5141" width="7.125" style="1" customWidth="1"/>
    <col min="5142" max="5142" width="7" style="1" customWidth="1"/>
    <col min="5143" max="5376" width="9" style="1"/>
    <col min="5377" max="5377" width="2.625" style="1" customWidth="1"/>
    <col min="5378" max="5378" width="1.625" style="1" customWidth="1"/>
    <col min="5379" max="5379" width="4.625" style="1" customWidth="1"/>
    <col min="5380" max="5391" width="10.625" style="1" customWidth="1"/>
    <col min="5392" max="5392" width="1.625" style="1" customWidth="1"/>
    <col min="5393" max="5397" width="7.125" style="1" customWidth="1"/>
    <col min="5398" max="5398" width="7" style="1" customWidth="1"/>
    <col min="5399" max="5632" width="9" style="1"/>
    <col min="5633" max="5633" width="2.625" style="1" customWidth="1"/>
    <col min="5634" max="5634" width="1.625" style="1" customWidth="1"/>
    <col min="5635" max="5635" width="4.625" style="1" customWidth="1"/>
    <col min="5636" max="5647" width="10.625" style="1" customWidth="1"/>
    <col min="5648" max="5648" width="1.625" style="1" customWidth="1"/>
    <col min="5649" max="5653" width="7.125" style="1" customWidth="1"/>
    <col min="5654" max="5654" width="7" style="1" customWidth="1"/>
    <col min="5655" max="5888" width="9" style="1"/>
    <col min="5889" max="5889" width="2.625" style="1" customWidth="1"/>
    <col min="5890" max="5890" width="1.625" style="1" customWidth="1"/>
    <col min="5891" max="5891" width="4.625" style="1" customWidth="1"/>
    <col min="5892" max="5903" width="10.625" style="1" customWidth="1"/>
    <col min="5904" max="5904" width="1.625" style="1" customWidth="1"/>
    <col min="5905" max="5909" width="7.125" style="1" customWidth="1"/>
    <col min="5910" max="5910" width="7" style="1" customWidth="1"/>
    <col min="5911" max="6144" width="9" style="1"/>
    <col min="6145" max="6145" width="2.625" style="1" customWidth="1"/>
    <col min="6146" max="6146" width="1.625" style="1" customWidth="1"/>
    <col min="6147" max="6147" width="4.625" style="1" customWidth="1"/>
    <col min="6148" max="6159" width="10.625" style="1" customWidth="1"/>
    <col min="6160" max="6160" width="1.625" style="1" customWidth="1"/>
    <col min="6161" max="6165" width="7.125" style="1" customWidth="1"/>
    <col min="6166" max="6166" width="7" style="1" customWidth="1"/>
    <col min="6167" max="6400" width="9" style="1"/>
    <col min="6401" max="6401" width="2.625" style="1" customWidth="1"/>
    <col min="6402" max="6402" width="1.625" style="1" customWidth="1"/>
    <col min="6403" max="6403" width="4.625" style="1" customWidth="1"/>
    <col min="6404" max="6415" width="10.625" style="1" customWidth="1"/>
    <col min="6416" max="6416" width="1.625" style="1" customWidth="1"/>
    <col min="6417" max="6421" width="7.125" style="1" customWidth="1"/>
    <col min="6422" max="6422" width="7" style="1" customWidth="1"/>
    <col min="6423" max="6656" width="9" style="1"/>
    <col min="6657" max="6657" width="2.625" style="1" customWidth="1"/>
    <col min="6658" max="6658" width="1.625" style="1" customWidth="1"/>
    <col min="6659" max="6659" width="4.625" style="1" customWidth="1"/>
    <col min="6660" max="6671" width="10.625" style="1" customWidth="1"/>
    <col min="6672" max="6672" width="1.625" style="1" customWidth="1"/>
    <col min="6673" max="6677" width="7.125" style="1" customWidth="1"/>
    <col min="6678" max="6678" width="7" style="1" customWidth="1"/>
    <col min="6679" max="6912" width="9" style="1"/>
    <col min="6913" max="6913" width="2.625" style="1" customWidth="1"/>
    <col min="6914" max="6914" width="1.625" style="1" customWidth="1"/>
    <col min="6915" max="6915" width="4.625" style="1" customWidth="1"/>
    <col min="6916" max="6927" width="10.625" style="1" customWidth="1"/>
    <col min="6928" max="6928" width="1.625" style="1" customWidth="1"/>
    <col min="6929" max="6933" width="7.125" style="1" customWidth="1"/>
    <col min="6934" max="6934" width="7" style="1" customWidth="1"/>
    <col min="6935" max="7168" width="9" style="1"/>
    <col min="7169" max="7169" width="2.625" style="1" customWidth="1"/>
    <col min="7170" max="7170" width="1.625" style="1" customWidth="1"/>
    <col min="7171" max="7171" width="4.625" style="1" customWidth="1"/>
    <col min="7172" max="7183" width="10.625" style="1" customWidth="1"/>
    <col min="7184" max="7184" width="1.625" style="1" customWidth="1"/>
    <col min="7185" max="7189" width="7.125" style="1" customWidth="1"/>
    <col min="7190" max="7190" width="7" style="1" customWidth="1"/>
    <col min="7191" max="7424" width="9" style="1"/>
    <col min="7425" max="7425" width="2.625" style="1" customWidth="1"/>
    <col min="7426" max="7426" width="1.625" style="1" customWidth="1"/>
    <col min="7427" max="7427" width="4.625" style="1" customWidth="1"/>
    <col min="7428" max="7439" width="10.625" style="1" customWidth="1"/>
    <col min="7440" max="7440" width="1.625" style="1" customWidth="1"/>
    <col min="7441" max="7445" width="7.125" style="1" customWidth="1"/>
    <col min="7446" max="7446" width="7" style="1" customWidth="1"/>
    <col min="7447" max="7680" width="9" style="1"/>
    <col min="7681" max="7681" width="2.625" style="1" customWidth="1"/>
    <col min="7682" max="7682" width="1.625" style="1" customWidth="1"/>
    <col min="7683" max="7683" width="4.625" style="1" customWidth="1"/>
    <col min="7684" max="7695" width="10.625" style="1" customWidth="1"/>
    <col min="7696" max="7696" width="1.625" style="1" customWidth="1"/>
    <col min="7697" max="7701" width="7.125" style="1" customWidth="1"/>
    <col min="7702" max="7702" width="7" style="1" customWidth="1"/>
    <col min="7703" max="7936" width="9" style="1"/>
    <col min="7937" max="7937" width="2.625" style="1" customWidth="1"/>
    <col min="7938" max="7938" width="1.625" style="1" customWidth="1"/>
    <col min="7939" max="7939" width="4.625" style="1" customWidth="1"/>
    <col min="7940" max="7951" width="10.625" style="1" customWidth="1"/>
    <col min="7952" max="7952" width="1.625" style="1" customWidth="1"/>
    <col min="7953" max="7957" width="7.125" style="1" customWidth="1"/>
    <col min="7958" max="7958" width="7" style="1" customWidth="1"/>
    <col min="7959" max="8192" width="9" style="1"/>
    <col min="8193" max="8193" width="2.625" style="1" customWidth="1"/>
    <col min="8194" max="8194" width="1.625" style="1" customWidth="1"/>
    <col min="8195" max="8195" width="4.625" style="1" customWidth="1"/>
    <col min="8196" max="8207" width="10.625" style="1" customWidth="1"/>
    <col min="8208" max="8208" width="1.625" style="1" customWidth="1"/>
    <col min="8209" max="8213" width="7.125" style="1" customWidth="1"/>
    <col min="8214" max="8214" width="7" style="1" customWidth="1"/>
    <col min="8215" max="8448" width="9" style="1"/>
    <col min="8449" max="8449" width="2.625" style="1" customWidth="1"/>
    <col min="8450" max="8450" width="1.625" style="1" customWidth="1"/>
    <col min="8451" max="8451" width="4.625" style="1" customWidth="1"/>
    <col min="8452" max="8463" width="10.625" style="1" customWidth="1"/>
    <col min="8464" max="8464" width="1.625" style="1" customWidth="1"/>
    <col min="8465" max="8469" width="7.125" style="1" customWidth="1"/>
    <col min="8470" max="8470" width="7" style="1" customWidth="1"/>
    <col min="8471" max="8704" width="9" style="1"/>
    <col min="8705" max="8705" width="2.625" style="1" customWidth="1"/>
    <col min="8706" max="8706" width="1.625" style="1" customWidth="1"/>
    <col min="8707" max="8707" width="4.625" style="1" customWidth="1"/>
    <col min="8708" max="8719" width="10.625" style="1" customWidth="1"/>
    <col min="8720" max="8720" width="1.625" style="1" customWidth="1"/>
    <col min="8721" max="8725" width="7.125" style="1" customWidth="1"/>
    <col min="8726" max="8726" width="7" style="1" customWidth="1"/>
    <col min="8727" max="8960" width="9" style="1"/>
    <col min="8961" max="8961" width="2.625" style="1" customWidth="1"/>
    <col min="8962" max="8962" width="1.625" style="1" customWidth="1"/>
    <col min="8963" max="8963" width="4.625" style="1" customWidth="1"/>
    <col min="8964" max="8975" width="10.625" style="1" customWidth="1"/>
    <col min="8976" max="8976" width="1.625" style="1" customWidth="1"/>
    <col min="8977" max="8981" width="7.125" style="1" customWidth="1"/>
    <col min="8982" max="8982" width="7" style="1" customWidth="1"/>
    <col min="8983" max="9216" width="9" style="1"/>
    <col min="9217" max="9217" width="2.625" style="1" customWidth="1"/>
    <col min="9218" max="9218" width="1.625" style="1" customWidth="1"/>
    <col min="9219" max="9219" width="4.625" style="1" customWidth="1"/>
    <col min="9220" max="9231" width="10.625" style="1" customWidth="1"/>
    <col min="9232" max="9232" width="1.625" style="1" customWidth="1"/>
    <col min="9233" max="9237" width="7.125" style="1" customWidth="1"/>
    <col min="9238" max="9238" width="7" style="1" customWidth="1"/>
    <col min="9239" max="9472" width="9" style="1"/>
    <col min="9473" max="9473" width="2.625" style="1" customWidth="1"/>
    <col min="9474" max="9474" width="1.625" style="1" customWidth="1"/>
    <col min="9475" max="9475" width="4.625" style="1" customWidth="1"/>
    <col min="9476" max="9487" width="10.625" style="1" customWidth="1"/>
    <col min="9488" max="9488" width="1.625" style="1" customWidth="1"/>
    <col min="9489" max="9493" width="7.125" style="1" customWidth="1"/>
    <col min="9494" max="9494" width="7" style="1" customWidth="1"/>
    <col min="9495" max="9728" width="9" style="1"/>
    <col min="9729" max="9729" width="2.625" style="1" customWidth="1"/>
    <col min="9730" max="9730" width="1.625" style="1" customWidth="1"/>
    <col min="9731" max="9731" width="4.625" style="1" customWidth="1"/>
    <col min="9732" max="9743" width="10.625" style="1" customWidth="1"/>
    <col min="9744" max="9744" width="1.625" style="1" customWidth="1"/>
    <col min="9745" max="9749" width="7.125" style="1" customWidth="1"/>
    <col min="9750" max="9750" width="7" style="1" customWidth="1"/>
    <col min="9751" max="9984" width="9" style="1"/>
    <col min="9985" max="9985" width="2.625" style="1" customWidth="1"/>
    <col min="9986" max="9986" width="1.625" style="1" customWidth="1"/>
    <col min="9987" max="9987" width="4.625" style="1" customWidth="1"/>
    <col min="9988" max="9999" width="10.625" style="1" customWidth="1"/>
    <col min="10000" max="10000" width="1.625" style="1" customWidth="1"/>
    <col min="10001" max="10005" width="7.125" style="1" customWidth="1"/>
    <col min="10006" max="10006" width="7" style="1" customWidth="1"/>
    <col min="10007" max="10240" width="9" style="1"/>
    <col min="10241" max="10241" width="2.625" style="1" customWidth="1"/>
    <col min="10242" max="10242" width="1.625" style="1" customWidth="1"/>
    <col min="10243" max="10243" width="4.625" style="1" customWidth="1"/>
    <col min="10244" max="10255" width="10.625" style="1" customWidth="1"/>
    <col min="10256" max="10256" width="1.625" style="1" customWidth="1"/>
    <col min="10257" max="10261" width="7.125" style="1" customWidth="1"/>
    <col min="10262" max="10262" width="7" style="1" customWidth="1"/>
    <col min="10263" max="10496" width="9" style="1"/>
    <col min="10497" max="10497" width="2.625" style="1" customWidth="1"/>
    <col min="10498" max="10498" width="1.625" style="1" customWidth="1"/>
    <col min="10499" max="10499" width="4.625" style="1" customWidth="1"/>
    <col min="10500" max="10511" width="10.625" style="1" customWidth="1"/>
    <col min="10512" max="10512" width="1.625" style="1" customWidth="1"/>
    <col min="10513" max="10517" width="7.125" style="1" customWidth="1"/>
    <col min="10518" max="10518" width="7" style="1" customWidth="1"/>
    <col min="10519" max="10752" width="9" style="1"/>
    <col min="10753" max="10753" width="2.625" style="1" customWidth="1"/>
    <col min="10754" max="10754" width="1.625" style="1" customWidth="1"/>
    <col min="10755" max="10755" width="4.625" style="1" customWidth="1"/>
    <col min="10756" max="10767" width="10.625" style="1" customWidth="1"/>
    <col min="10768" max="10768" width="1.625" style="1" customWidth="1"/>
    <col min="10769" max="10773" width="7.125" style="1" customWidth="1"/>
    <col min="10774" max="10774" width="7" style="1" customWidth="1"/>
    <col min="10775" max="11008" width="9" style="1"/>
    <col min="11009" max="11009" width="2.625" style="1" customWidth="1"/>
    <col min="11010" max="11010" width="1.625" style="1" customWidth="1"/>
    <col min="11011" max="11011" width="4.625" style="1" customWidth="1"/>
    <col min="11012" max="11023" width="10.625" style="1" customWidth="1"/>
    <col min="11024" max="11024" width="1.625" style="1" customWidth="1"/>
    <col min="11025" max="11029" width="7.125" style="1" customWidth="1"/>
    <col min="11030" max="11030" width="7" style="1" customWidth="1"/>
    <col min="11031" max="11264" width="9" style="1"/>
    <col min="11265" max="11265" width="2.625" style="1" customWidth="1"/>
    <col min="11266" max="11266" width="1.625" style="1" customWidth="1"/>
    <col min="11267" max="11267" width="4.625" style="1" customWidth="1"/>
    <col min="11268" max="11279" width="10.625" style="1" customWidth="1"/>
    <col min="11280" max="11280" width="1.625" style="1" customWidth="1"/>
    <col min="11281" max="11285" width="7.125" style="1" customWidth="1"/>
    <col min="11286" max="11286" width="7" style="1" customWidth="1"/>
    <col min="11287" max="11520" width="9" style="1"/>
    <col min="11521" max="11521" width="2.625" style="1" customWidth="1"/>
    <col min="11522" max="11522" width="1.625" style="1" customWidth="1"/>
    <col min="11523" max="11523" width="4.625" style="1" customWidth="1"/>
    <col min="11524" max="11535" width="10.625" style="1" customWidth="1"/>
    <col min="11536" max="11536" width="1.625" style="1" customWidth="1"/>
    <col min="11537" max="11541" width="7.125" style="1" customWidth="1"/>
    <col min="11542" max="11542" width="7" style="1" customWidth="1"/>
    <col min="11543" max="11776" width="9" style="1"/>
    <col min="11777" max="11777" width="2.625" style="1" customWidth="1"/>
    <col min="11778" max="11778" width="1.625" style="1" customWidth="1"/>
    <col min="11779" max="11779" width="4.625" style="1" customWidth="1"/>
    <col min="11780" max="11791" width="10.625" style="1" customWidth="1"/>
    <col min="11792" max="11792" width="1.625" style="1" customWidth="1"/>
    <col min="11793" max="11797" width="7.125" style="1" customWidth="1"/>
    <col min="11798" max="11798" width="7" style="1" customWidth="1"/>
    <col min="11799" max="12032" width="9" style="1"/>
    <col min="12033" max="12033" width="2.625" style="1" customWidth="1"/>
    <col min="12034" max="12034" width="1.625" style="1" customWidth="1"/>
    <col min="12035" max="12035" width="4.625" style="1" customWidth="1"/>
    <col min="12036" max="12047" width="10.625" style="1" customWidth="1"/>
    <col min="12048" max="12048" width="1.625" style="1" customWidth="1"/>
    <col min="12049" max="12053" width="7.125" style="1" customWidth="1"/>
    <col min="12054" max="12054" width="7" style="1" customWidth="1"/>
    <col min="12055" max="12288" width="9" style="1"/>
    <col min="12289" max="12289" width="2.625" style="1" customWidth="1"/>
    <col min="12290" max="12290" width="1.625" style="1" customWidth="1"/>
    <col min="12291" max="12291" width="4.625" style="1" customWidth="1"/>
    <col min="12292" max="12303" width="10.625" style="1" customWidth="1"/>
    <col min="12304" max="12304" width="1.625" style="1" customWidth="1"/>
    <col min="12305" max="12309" width="7.125" style="1" customWidth="1"/>
    <col min="12310" max="12310" width="7" style="1" customWidth="1"/>
    <col min="12311" max="12544" width="9" style="1"/>
    <col min="12545" max="12545" width="2.625" style="1" customWidth="1"/>
    <col min="12546" max="12546" width="1.625" style="1" customWidth="1"/>
    <col min="12547" max="12547" width="4.625" style="1" customWidth="1"/>
    <col min="12548" max="12559" width="10.625" style="1" customWidth="1"/>
    <col min="12560" max="12560" width="1.625" style="1" customWidth="1"/>
    <col min="12561" max="12565" width="7.125" style="1" customWidth="1"/>
    <col min="12566" max="12566" width="7" style="1" customWidth="1"/>
    <col min="12567" max="12800" width="9" style="1"/>
    <col min="12801" max="12801" width="2.625" style="1" customWidth="1"/>
    <col min="12802" max="12802" width="1.625" style="1" customWidth="1"/>
    <col min="12803" max="12803" width="4.625" style="1" customWidth="1"/>
    <col min="12804" max="12815" width="10.625" style="1" customWidth="1"/>
    <col min="12816" max="12816" width="1.625" style="1" customWidth="1"/>
    <col min="12817" max="12821" width="7.125" style="1" customWidth="1"/>
    <col min="12822" max="12822" width="7" style="1" customWidth="1"/>
    <col min="12823" max="13056" width="9" style="1"/>
    <col min="13057" max="13057" width="2.625" style="1" customWidth="1"/>
    <col min="13058" max="13058" width="1.625" style="1" customWidth="1"/>
    <col min="13059" max="13059" width="4.625" style="1" customWidth="1"/>
    <col min="13060" max="13071" width="10.625" style="1" customWidth="1"/>
    <col min="13072" max="13072" width="1.625" style="1" customWidth="1"/>
    <col min="13073" max="13077" width="7.125" style="1" customWidth="1"/>
    <col min="13078" max="13078" width="7" style="1" customWidth="1"/>
    <col min="13079" max="13312" width="9" style="1"/>
    <col min="13313" max="13313" width="2.625" style="1" customWidth="1"/>
    <col min="13314" max="13314" width="1.625" style="1" customWidth="1"/>
    <col min="13315" max="13315" width="4.625" style="1" customWidth="1"/>
    <col min="13316" max="13327" width="10.625" style="1" customWidth="1"/>
    <col min="13328" max="13328" width="1.625" style="1" customWidth="1"/>
    <col min="13329" max="13333" width="7.125" style="1" customWidth="1"/>
    <col min="13334" max="13334" width="7" style="1" customWidth="1"/>
    <col min="13335" max="13568" width="9" style="1"/>
    <col min="13569" max="13569" width="2.625" style="1" customWidth="1"/>
    <col min="13570" max="13570" width="1.625" style="1" customWidth="1"/>
    <col min="13571" max="13571" width="4.625" style="1" customWidth="1"/>
    <col min="13572" max="13583" width="10.625" style="1" customWidth="1"/>
    <col min="13584" max="13584" width="1.625" style="1" customWidth="1"/>
    <col min="13585" max="13589" width="7.125" style="1" customWidth="1"/>
    <col min="13590" max="13590" width="7" style="1" customWidth="1"/>
    <col min="13591" max="13824" width="9" style="1"/>
    <col min="13825" max="13825" width="2.625" style="1" customWidth="1"/>
    <col min="13826" max="13826" width="1.625" style="1" customWidth="1"/>
    <col min="13827" max="13827" width="4.625" style="1" customWidth="1"/>
    <col min="13828" max="13839" width="10.625" style="1" customWidth="1"/>
    <col min="13840" max="13840" width="1.625" style="1" customWidth="1"/>
    <col min="13841" max="13845" width="7.125" style="1" customWidth="1"/>
    <col min="13846" max="13846" width="7" style="1" customWidth="1"/>
    <col min="13847" max="14080" width="9" style="1"/>
    <col min="14081" max="14081" width="2.625" style="1" customWidth="1"/>
    <col min="14082" max="14082" width="1.625" style="1" customWidth="1"/>
    <col min="14083" max="14083" width="4.625" style="1" customWidth="1"/>
    <col min="14084" max="14095" width="10.625" style="1" customWidth="1"/>
    <col min="14096" max="14096" width="1.625" style="1" customWidth="1"/>
    <col min="14097" max="14101" width="7.125" style="1" customWidth="1"/>
    <col min="14102" max="14102" width="7" style="1" customWidth="1"/>
    <col min="14103" max="14336" width="9" style="1"/>
    <col min="14337" max="14337" width="2.625" style="1" customWidth="1"/>
    <col min="14338" max="14338" width="1.625" style="1" customWidth="1"/>
    <col min="14339" max="14339" width="4.625" style="1" customWidth="1"/>
    <col min="14340" max="14351" width="10.625" style="1" customWidth="1"/>
    <col min="14352" max="14352" width="1.625" style="1" customWidth="1"/>
    <col min="14353" max="14357" width="7.125" style="1" customWidth="1"/>
    <col min="14358" max="14358" width="7" style="1" customWidth="1"/>
    <col min="14359" max="14592" width="9" style="1"/>
    <col min="14593" max="14593" width="2.625" style="1" customWidth="1"/>
    <col min="14594" max="14594" width="1.625" style="1" customWidth="1"/>
    <col min="14595" max="14595" width="4.625" style="1" customWidth="1"/>
    <col min="14596" max="14607" width="10.625" style="1" customWidth="1"/>
    <col min="14608" max="14608" width="1.625" style="1" customWidth="1"/>
    <col min="14609" max="14613" width="7.125" style="1" customWidth="1"/>
    <col min="14614" max="14614" width="7" style="1" customWidth="1"/>
    <col min="14615" max="14848" width="9" style="1"/>
    <col min="14849" max="14849" width="2.625" style="1" customWidth="1"/>
    <col min="14850" max="14850" width="1.625" style="1" customWidth="1"/>
    <col min="14851" max="14851" width="4.625" style="1" customWidth="1"/>
    <col min="14852" max="14863" width="10.625" style="1" customWidth="1"/>
    <col min="14864" max="14864" width="1.625" style="1" customWidth="1"/>
    <col min="14865" max="14869" width="7.125" style="1" customWidth="1"/>
    <col min="14870" max="14870" width="7" style="1" customWidth="1"/>
    <col min="14871" max="15104" width="9" style="1"/>
    <col min="15105" max="15105" width="2.625" style="1" customWidth="1"/>
    <col min="15106" max="15106" width="1.625" style="1" customWidth="1"/>
    <col min="15107" max="15107" width="4.625" style="1" customWidth="1"/>
    <col min="15108" max="15119" width="10.625" style="1" customWidth="1"/>
    <col min="15120" max="15120" width="1.625" style="1" customWidth="1"/>
    <col min="15121" max="15125" width="7.125" style="1" customWidth="1"/>
    <col min="15126" max="15126" width="7" style="1" customWidth="1"/>
    <col min="15127" max="15360" width="9" style="1"/>
    <col min="15361" max="15361" width="2.625" style="1" customWidth="1"/>
    <col min="15362" max="15362" width="1.625" style="1" customWidth="1"/>
    <col min="15363" max="15363" width="4.625" style="1" customWidth="1"/>
    <col min="15364" max="15375" width="10.625" style="1" customWidth="1"/>
    <col min="15376" max="15376" width="1.625" style="1" customWidth="1"/>
    <col min="15377" max="15381" width="7.125" style="1" customWidth="1"/>
    <col min="15382" max="15382" width="7" style="1" customWidth="1"/>
    <col min="15383" max="15616" width="9" style="1"/>
    <col min="15617" max="15617" width="2.625" style="1" customWidth="1"/>
    <col min="15618" max="15618" width="1.625" style="1" customWidth="1"/>
    <col min="15619" max="15619" width="4.625" style="1" customWidth="1"/>
    <col min="15620" max="15631" width="10.625" style="1" customWidth="1"/>
    <col min="15632" max="15632" width="1.625" style="1" customWidth="1"/>
    <col min="15633" max="15637" width="7.125" style="1" customWidth="1"/>
    <col min="15638" max="15638" width="7" style="1" customWidth="1"/>
    <col min="15639" max="15872" width="9" style="1"/>
    <col min="15873" max="15873" width="2.625" style="1" customWidth="1"/>
    <col min="15874" max="15874" width="1.625" style="1" customWidth="1"/>
    <col min="15875" max="15875" width="4.625" style="1" customWidth="1"/>
    <col min="15876" max="15887" width="10.625" style="1" customWidth="1"/>
    <col min="15888" max="15888" width="1.625" style="1" customWidth="1"/>
    <col min="15889" max="15893" width="7.125" style="1" customWidth="1"/>
    <col min="15894" max="15894" width="7" style="1" customWidth="1"/>
    <col min="15895" max="16128" width="9" style="1"/>
    <col min="16129" max="16129" width="2.625" style="1" customWidth="1"/>
    <col min="16130" max="16130" width="1.625" style="1" customWidth="1"/>
    <col min="16131" max="16131" width="4.625" style="1" customWidth="1"/>
    <col min="16132" max="16143" width="10.625" style="1" customWidth="1"/>
    <col min="16144" max="16144" width="1.625" style="1" customWidth="1"/>
    <col min="16145" max="16149" width="7.125" style="1" customWidth="1"/>
    <col min="16150" max="16150" width="7" style="1" customWidth="1"/>
    <col min="16151" max="16384" width="9" style="1"/>
  </cols>
  <sheetData>
    <row r="1" spans="3:22" ht="14.25" customHeight="1"/>
    <row r="2" spans="3:22" s="4" customFormat="1" ht="18" customHeight="1">
      <c r="C2" s="2" t="s">
        <v>1141</v>
      </c>
      <c r="D2" s="2"/>
      <c r="E2" s="2"/>
      <c r="F2" s="2"/>
      <c r="G2" s="2"/>
      <c r="H2" s="2"/>
      <c r="I2" s="2"/>
      <c r="J2" s="2"/>
      <c r="K2" s="2"/>
      <c r="L2" s="2"/>
      <c r="M2" s="2"/>
      <c r="N2" s="2"/>
      <c r="O2" s="2"/>
      <c r="P2" s="2"/>
      <c r="Q2" s="3"/>
      <c r="R2" s="3"/>
      <c r="S2" s="3"/>
      <c r="T2" s="3"/>
    </row>
    <row r="3" spans="3:22" ht="29.25" customHeight="1">
      <c r="C3" s="5" t="s">
        <v>546</v>
      </c>
      <c r="D3" s="5"/>
      <c r="E3" s="5"/>
      <c r="F3" s="5"/>
      <c r="G3" s="5"/>
      <c r="H3" s="5"/>
      <c r="I3" s="5"/>
      <c r="J3" s="5"/>
      <c r="K3" s="5"/>
      <c r="L3" s="5"/>
      <c r="M3" s="5"/>
      <c r="N3" s="5"/>
      <c r="O3" s="5"/>
      <c r="P3" s="5"/>
      <c r="Q3" s="5"/>
      <c r="R3" s="5"/>
      <c r="S3" s="5"/>
      <c r="T3" s="5"/>
      <c r="U3" s="5"/>
      <c r="V3" s="5"/>
    </row>
    <row r="4" spans="3:22" ht="18" customHeight="1" thickBot="1">
      <c r="D4" s="6"/>
      <c r="E4" s="6"/>
      <c r="F4" s="6"/>
      <c r="G4" s="6"/>
      <c r="H4" s="6"/>
      <c r="I4" s="6"/>
      <c r="J4" s="6"/>
      <c r="K4" s="6"/>
      <c r="L4" s="6"/>
      <c r="M4" s="6"/>
      <c r="N4" s="6"/>
      <c r="O4" s="6"/>
      <c r="P4" s="6"/>
      <c r="Q4" s="6"/>
      <c r="R4" s="6"/>
      <c r="S4" s="6"/>
      <c r="T4" s="6"/>
      <c r="U4" s="6"/>
    </row>
    <row r="5" spans="3:22" ht="18" customHeight="1">
      <c r="C5" s="7"/>
      <c r="D5" s="8"/>
      <c r="E5" s="8"/>
      <c r="F5" s="8"/>
      <c r="G5" s="9"/>
      <c r="H5" s="8"/>
      <c r="I5" s="8"/>
      <c r="J5" s="8"/>
      <c r="K5" s="8"/>
      <c r="L5" s="8"/>
      <c r="M5" s="8"/>
      <c r="N5" s="8"/>
      <c r="O5" s="8"/>
      <c r="P5" s="10"/>
    </row>
    <row r="6" spans="3:22" ht="18" customHeight="1">
      <c r="C6" s="10"/>
      <c r="D6" s="11" t="s">
        <v>260</v>
      </c>
      <c r="E6" s="12"/>
      <c r="F6" s="12"/>
      <c r="G6" s="13"/>
      <c r="H6" s="12"/>
      <c r="I6" s="12"/>
      <c r="J6" s="12"/>
      <c r="K6" s="12"/>
      <c r="L6" s="12"/>
      <c r="M6" s="12"/>
      <c r="N6" s="12"/>
      <c r="O6" s="12"/>
      <c r="P6" s="10"/>
    </row>
    <row r="7" spans="3:22" ht="18" customHeight="1">
      <c r="C7" s="10"/>
      <c r="D7" s="1657" t="s">
        <v>261</v>
      </c>
      <c r="E7" s="1658"/>
      <c r="F7" s="1658"/>
      <c r="G7" s="1658"/>
      <c r="H7" s="14" t="s">
        <v>262</v>
      </c>
      <c r="I7" s="15" t="s">
        <v>263</v>
      </c>
      <c r="J7" s="16" t="s">
        <v>264</v>
      </c>
      <c r="K7" s="14" t="s">
        <v>265</v>
      </c>
      <c r="L7" s="14" t="s">
        <v>266</v>
      </c>
      <c r="M7" s="12"/>
      <c r="N7" s="12"/>
      <c r="O7" s="12"/>
      <c r="P7" s="10"/>
    </row>
    <row r="8" spans="3:22" ht="18" customHeight="1">
      <c r="C8" s="10"/>
      <c r="D8" s="1659"/>
      <c r="E8" s="1660"/>
      <c r="F8" s="1660"/>
      <c r="G8" s="1660"/>
      <c r="H8" s="17"/>
      <c r="I8" s="18"/>
      <c r="J8" s="19" t="s">
        <v>267</v>
      </c>
      <c r="K8" s="19" t="s">
        <v>659</v>
      </c>
      <c r="L8" s="19" t="s">
        <v>268</v>
      </c>
      <c r="M8" s="12"/>
      <c r="N8" s="12"/>
      <c r="O8" s="12"/>
      <c r="P8" s="10"/>
    </row>
    <row r="9" spans="3:22" ht="18" customHeight="1">
      <c r="C9" s="10"/>
      <c r="D9" s="1661" t="s">
        <v>269</v>
      </c>
      <c r="E9" s="1662"/>
      <c r="F9" s="1662"/>
      <c r="G9" s="1663"/>
      <c r="H9" s="1670" t="s">
        <v>660</v>
      </c>
      <c r="I9" s="862" t="s">
        <v>547</v>
      </c>
      <c r="J9" s="1673"/>
      <c r="K9" s="20"/>
      <c r="L9" s="21">
        <f t="shared" ref="L9:L29" si="0">ROUND(J$9*K9*24,0)</f>
        <v>0</v>
      </c>
      <c r="M9" s="12"/>
      <c r="N9" s="12"/>
      <c r="O9" s="12"/>
      <c r="P9" s="10"/>
    </row>
    <row r="10" spans="3:22" ht="18" customHeight="1">
      <c r="C10" s="10"/>
      <c r="D10" s="1664"/>
      <c r="E10" s="1665"/>
      <c r="F10" s="1665"/>
      <c r="G10" s="1666"/>
      <c r="H10" s="1671"/>
      <c r="I10" s="860" t="s">
        <v>270</v>
      </c>
      <c r="J10" s="1674"/>
      <c r="K10" s="20"/>
      <c r="L10" s="21">
        <f t="shared" si="0"/>
        <v>0</v>
      </c>
      <c r="M10" s="12"/>
      <c r="N10" s="12"/>
      <c r="O10" s="12"/>
      <c r="P10" s="10"/>
    </row>
    <row r="11" spans="3:22" ht="18" customHeight="1">
      <c r="C11" s="10"/>
      <c r="D11" s="1664"/>
      <c r="E11" s="1665"/>
      <c r="F11" s="1665"/>
      <c r="G11" s="1666"/>
      <c r="H11" s="1672"/>
      <c r="I11" s="860" t="s">
        <v>271</v>
      </c>
      <c r="J11" s="1674"/>
      <c r="K11" s="20"/>
      <c r="L11" s="21">
        <f t="shared" si="0"/>
        <v>0</v>
      </c>
      <c r="M11" s="12"/>
      <c r="N11" s="12"/>
      <c r="O11" s="12"/>
      <c r="P11" s="10"/>
    </row>
    <row r="12" spans="3:22" ht="18" customHeight="1">
      <c r="C12" s="10"/>
      <c r="D12" s="1664"/>
      <c r="E12" s="1665"/>
      <c r="F12" s="1665"/>
      <c r="G12" s="1666"/>
      <c r="H12" s="1670" t="s">
        <v>661</v>
      </c>
      <c r="I12" s="862" t="s">
        <v>547</v>
      </c>
      <c r="J12" s="1674"/>
      <c r="K12" s="20"/>
      <c r="L12" s="21">
        <f t="shared" si="0"/>
        <v>0</v>
      </c>
      <c r="M12" s="12"/>
      <c r="N12" s="12"/>
      <c r="O12" s="12"/>
      <c r="P12" s="10"/>
    </row>
    <row r="13" spans="3:22" ht="18" customHeight="1">
      <c r="C13" s="10"/>
      <c r="D13" s="1664"/>
      <c r="E13" s="1665"/>
      <c r="F13" s="1665"/>
      <c r="G13" s="1666"/>
      <c r="H13" s="1671"/>
      <c r="I13" s="860" t="s">
        <v>270</v>
      </c>
      <c r="J13" s="1674"/>
      <c r="K13" s="20"/>
      <c r="L13" s="21">
        <f t="shared" si="0"/>
        <v>0</v>
      </c>
      <c r="M13" s="12"/>
      <c r="N13" s="12"/>
      <c r="O13" s="12"/>
      <c r="P13" s="10"/>
    </row>
    <row r="14" spans="3:22" ht="18" customHeight="1">
      <c r="C14" s="10"/>
      <c r="D14" s="1664"/>
      <c r="E14" s="1665"/>
      <c r="F14" s="1665"/>
      <c r="G14" s="1666"/>
      <c r="H14" s="1672"/>
      <c r="I14" s="860" t="s">
        <v>271</v>
      </c>
      <c r="J14" s="1674"/>
      <c r="K14" s="20"/>
      <c r="L14" s="21">
        <f t="shared" si="0"/>
        <v>0</v>
      </c>
      <c r="M14" s="12"/>
      <c r="N14" s="12"/>
      <c r="O14" s="12"/>
      <c r="P14" s="10"/>
    </row>
    <row r="15" spans="3:22" ht="18" customHeight="1">
      <c r="C15" s="10"/>
      <c r="D15" s="1664"/>
      <c r="E15" s="1665"/>
      <c r="F15" s="1665"/>
      <c r="G15" s="1666"/>
      <c r="H15" s="1670" t="s">
        <v>662</v>
      </c>
      <c r="I15" s="862" t="s">
        <v>547</v>
      </c>
      <c r="J15" s="1674"/>
      <c r="K15" s="20"/>
      <c r="L15" s="21">
        <f t="shared" si="0"/>
        <v>0</v>
      </c>
      <c r="M15" s="12"/>
      <c r="N15" s="12"/>
      <c r="O15" s="12"/>
      <c r="P15" s="10"/>
    </row>
    <row r="16" spans="3:22" ht="18" customHeight="1">
      <c r="C16" s="10"/>
      <c r="D16" s="1664"/>
      <c r="E16" s="1665"/>
      <c r="F16" s="1665"/>
      <c r="G16" s="1666"/>
      <c r="H16" s="1671"/>
      <c r="I16" s="860" t="s">
        <v>270</v>
      </c>
      <c r="J16" s="1674"/>
      <c r="K16" s="20"/>
      <c r="L16" s="21">
        <f t="shared" si="0"/>
        <v>0</v>
      </c>
      <c r="M16" s="12"/>
      <c r="N16" s="12"/>
      <c r="O16" s="12"/>
      <c r="P16" s="10"/>
    </row>
    <row r="17" spans="3:16" ht="18" customHeight="1">
      <c r="C17" s="10"/>
      <c r="D17" s="1664"/>
      <c r="E17" s="1665"/>
      <c r="F17" s="1665"/>
      <c r="G17" s="1666"/>
      <c r="H17" s="1672"/>
      <c r="I17" s="860" t="s">
        <v>271</v>
      </c>
      <c r="J17" s="1674"/>
      <c r="K17" s="20"/>
      <c r="L17" s="21">
        <f t="shared" si="0"/>
        <v>0</v>
      </c>
      <c r="M17" s="12"/>
      <c r="N17" s="12"/>
      <c r="O17" s="12"/>
      <c r="P17" s="10"/>
    </row>
    <row r="18" spans="3:16" ht="18" customHeight="1">
      <c r="C18" s="10"/>
      <c r="D18" s="1664"/>
      <c r="E18" s="1665"/>
      <c r="F18" s="1665"/>
      <c r="G18" s="1666"/>
      <c r="H18" s="1670" t="s">
        <v>663</v>
      </c>
      <c r="I18" s="862" t="s">
        <v>547</v>
      </c>
      <c r="J18" s="1674"/>
      <c r="K18" s="20"/>
      <c r="L18" s="21">
        <f t="shared" si="0"/>
        <v>0</v>
      </c>
      <c r="M18" s="12"/>
      <c r="N18" s="12"/>
      <c r="O18" s="12"/>
      <c r="P18" s="10"/>
    </row>
    <row r="19" spans="3:16" ht="18" customHeight="1">
      <c r="C19" s="10"/>
      <c r="D19" s="1664"/>
      <c r="E19" s="1665"/>
      <c r="F19" s="1665"/>
      <c r="G19" s="1666"/>
      <c r="H19" s="1671"/>
      <c r="I19" s="860" t="s">
        <v>270</v>
      </c>
      <c r="J19" s="1674"/>
      <c r="K19" s="20"/>
      <c r="L19" s="21">
        <f t="shared" si="0"/>
        <v>0</v>
      </c>
      <c r="M19" s="12"/>
      <c r="N19" s="12"/>
      <c r="O19" s="12"/>
      <c r="P19" s="10"/>
    </row>
    <row r="20" spans="3:16" ht="18" customHeight="1">
      <c r="C20" s="10"/>
      <c r="D20" s="1664"/>
      <c r="E20" s="1665"/>
      <c r="F20" s="1665"/>
      <c r="G20" s="1666"/>
      <c r="H20" s="1672"/>
      <c r="I20" s="860" t="s">
        <v>271</v>
      </c>
      <c r="J20" s="1674"/>
      <c r="K20" s="20"/>
      <c r="L20" s="21">
        <f t="shared" si="0"/>
        <v>0</v>
      </c>
      <c r="M20" s="12"/>
      <c r="N20" s="12"/>
      <c r="O20" s="12"/>
      <c r="P20" s="10"/>
    </row>
    <row r="21" spans="3:16" ht="18" customHeight="1">
      <c r="C21" s="10"/>
      <c r="D21" s="1664"/>
      <c r="E21" s="1665"/>
      <c r="F21" s="1665"/>
      <c r="G21" s="1666"/>
      <c r="H21" s="1670" t="s">
        <v>664</v>
      </c>
      <c r="I21" s="862" t="s">
        <v>547</v>
      </c>
      <c r="J21" s="1674"/>
      <c r="K21" s="20"/>
      <c r="L21" s="21">
        <f t="shared" si="0"/>
        <v>0</v>
      </c>
      <c r="M21" s="12"/>
      <c r="N21" s="12"/>
      <c r="O21" s="12"/>
      <c r="P21" s="10"/>
    </row>
    <row r="22" spans="3:16" ht="18" customHeight="1">
      <c r="C22" s="10"/>
      <c r="D22" s="1664"/>
      <c r="E22" s="1665"/>
      <c r="F22" s="1665"/>
      <c r="G22" s="1666"/>
      <c r="H22" s="1671"/>
      <c r="I22" s="860" t="s">
        <v>270</v>
      </c>
      <c r="J22" s="1674"/>
      <c r="K22" s="20"/>
      <c r="L22" s="21">
        <f t="shared" si="0"/>
        <v>0</v>
      </c>
      <c r="M22" s="12"/>
      <c r="N22" s="12"/>
      <c r="O22" s="12"/>
      <c r="P22" s="10"/>
    </row>
    <row r="23" spans="3:16" ht="18" customHeight="1">
      <c r="C23" s="10"/>
      <c r="D23" s="1664"/>
      <c r="E23" s="1665"/>
      <c r="F23" s="1665"/>
      <c r="G23" s="1666"/>
      <c r="H23" s="1672"/>
      <c r="I23" s="860" t="s">
        <v>271</v>
      </c>
      <c r="J23" s="1674"/>
      <c r="K23" s="20"/>
      <c r="L23" s="21">
        <f t="shared" si="0"/>
        <v>0</v>
      </c>
      <c r="M23" s="12"/>
      <c r="N23" s="12"/>
      <c r="O23" s="12"/>
      <c r="P23" s="10"/>
    </row>
    <row r="24" spans="3:16" ht="18" customHeight="1">
      <c r="C24" s="10"/>
      <c r="D24" s="1664"/>
      <c r="E24" s="1665"/>
      <c r="F24" s="1665"/>
      <c r="G24" s="1666"/>
      <c r="H24" s="1670" t="s">
        <v>665</v>
      </c>
      <c r="I24" s="862" t="s">
        <v>547</v>
      </c>
      <c r="J24" s="1674"/>
      <c r="K24" s="20"/>
      <c r="L24" s="21">
        <f t="shared" si="0"/>
        <v>0</v>
      </c>
      <c r="M24" s="12"/>
      <c r="N24" s="12"/>
      <c r="O24" s="12"/>
      <c r="P24" s="10"/>
    </row>
    <row r="25" spans="3:16" ht="18" customHeight="1">
      <c r="C25" s="10"/>
      <c r="D25" s="1664"/>
      <c r="E25" s="1665"/>
      <c r="F25" s="1665"/>
      <c r="G25" s="1666"/>
      <c r="H25" s="1671"/>
      <c r="I25" s="860" t="s">
        <v>270</v>
      </c>
      <c r="J25" s="1674"/>
      <c r="K25" s="20"/>
      <c r="L25" s="21">
        <f t="shared" si="0"/>
        <v>0</v>
      </c>
      <c r="M25" s="12"/>
      <c r="N25" s="12"/>
      <c r="O25" s="12"/>
      <c r="P25" s="10"/>
    </row>
    <row r="26" spans="3:16" ht="18" customHeight="1">
      <c r="C26" s="10"/>
      <c r="D26" s="1664"/>
      <c r="E26" s="1665"/>
      <c r="F26" s="1665"/>
      <c r="G26" s="1666"/>
      <c r="H26" s="1672"/>
      <c r="I26" s="860" t="s">
        <v>271</v>
      </c>
      <c r="J26" s="1674"/>
      <c r="K26" s="20"/>
      <c r="L26" s="21">
        <f t="shared" si="0"/>
        <v>0</v>
      </c>
      <c r="M26" s="12"/>
      <c r="N26" s="12"/>
      <c r="O26" s="12"/>
      <c r="P26" s="10"/>
    </row>
    <row r="27" spans="3:16" ht="18" customHeight="1">
      <c r="C27" s="10"/>
      <c r="D27" s="1664"/>
      <c r="E27" s="1665"/>
      <c r="F27" s="1665"/>
      <c r="G27" s="1666"/>
      <c r="H27" s="1670" t="s">
        <v>666</v>
      </c>
      <c r="I27" s="862" t="s">
        <v>547</v>
      </c>
      <c r="J27" s="1674"/>
      <c r="K27" s="20"/>
      <c r="L27" s="21">
        <f t="shared" si="0"/>
        <v>0</v>
      </c>
      <c r="M27" s="12"/>
      <c r="N27" s="12"/>
      <c r="O27" s="12"/>
      <c r="P27" s="10"/>
    </row>
    <row r="28" spans="3:16" ht="18" customHeight="1">
      <c r="C28" s="10"/>
      <c r="D28" s="1664"/>
      <c r="E28" s="1665"/>
      <c r="F28" s="1665"/>
      <c r="G28" s="1666"/>
      <c r="H28" s="1671"/>
      <c r="I28" s="860" t="s">
        <v>270</v>
      </c>
      <c r="J28" s="1674"/>
      <c r="K28" s="20"/>
      <c r="L28" s="21">
        <f t="shared" si="0"/>
        <v>0</v>
      </c>
      <c r="M28" s="12"/>
      <c r="N28" s="12"/>
      <c r="O28" s="12"/>
      <c r="P28" s="10"/>
    </row>
    <row r="29" spans="3:16" ht="18" customHeight="1">
      <c r="C29" s="10"/>
      <c r="D29" s="1667"/>
      <c r="E29" s="1668"/>
      <c r="F29" s="1668"/>
      <c r="G29" s="1669"/>
      <c r="H29" s="1672"/>
      <c r="I29" s="860" t="s">
        <v>271</v>
      </c>
      <c r="J29" s="1675"/>
      <c r="K29" s="20"/>
      <c r="L29" s="21">
        <f t="shared" si="0"/>
        <v>0</v>
      </c>
      <c r="M29" s="12"/>
      <c r="N29" s="12"/>
      <c r="O29" s="12"/>
      <c r="P29" s="10"/>
    </row>
    <row r="30" spans="3:16" ht="18" customHeight="1">
      <c r="C30" s="10"/>
      <c r="D30" s="1678" t="s">
        <v>702</v>
      </c>
      <c r="E30" s="1679"/>
      <c r="F30" s="1679"/>
      <c r="G30" s="1679"/>
      <c r="H30" s="749"/>
      <c r="I30" s="750"/>
      <c r="J30" s="866"/>
      <c r="K30" s="751"/>
      <c r="L30" s="21">
        <f>ROUND(J30*K30*24,0)</f>
        <v>0</v>
      </c>
      <c r="M30" s="12"/>
      <c r="N30" s="12"/>
      <c r="O30" s="12"/>
      <c r="P30" s="10"/>
    </row>
    <row r="31" spans="3:16" ht="18" customHeight="1">
      <c r="C31" s="10"/>
      <c r="D31" s="1678" t="s">
        <v>703</v>
      </c>
      <c r="E31" s="1679"/>
      <c r="F31" s="1679"/>
      <c r="G31" s="1679"/>
      <c r="H31" s="865"/>
      <c r="I31" s="22"/>
      <c r="J31" s="23"/>
      <c r="K31" s="24"/>
      <c r="L31" s="21">
        <f>ROUND(J31*K31*24,0)</f>
        <v>0</v>
      </c>
      <c r="M31" s="12"/>
      <c r="N31" s="12"/>
      <c r="O31" s="12"/>
      <c r="P31" s="10"/>
    </row>
    <row r="32" spans="3:16" ht="18" customHeight="1">
      <c r="C32" s="10"/>
      <c r="D32" s="1678" t="s">
        <v>704</v>
      </c>
      <c r="E32" s="1679"/>
      <c r="F32" s="1679"/>
      <c r="G32" s="1679"/>
      <c r="H32" s="865"/>
      <c r="I32" s="22"/>
      <c r="J32" s="23"/>
      <c r="K32" s="24"/>
      <c r="L32" s="21">
        <f>ROUND(J32*K32*24,0)</f>
        <v>0</v>
      </c>
      <c r="M32" s="12"/>
      <c r="N32" s="12"/>
      <c r="O32" s="12"/>
      <c r="P32" s="10"/>
    </row>
    <row r="33" spans="3:24" ht="18" customHeight="1">
      <c r="C33" s="10"/>
      <c r="D33" s="861" t="s">
        <v>667</v>
      </c>
      <c r="E33" s="12"/>
      <c r="F33" s="12"/>
      <c r="G33" s="13"/>
      <c r="H33" s="12"/>
      <c r="I33" s="12"/>
      <c r="J33" s="12"/>
      <c r="K33" s="12"/>
      <c r="L33" s="12"/>
      <c r="M33" s="12"/>
      <c r="N33" s="12"/>
      <c r="O33" s="12"/>
      <c r="P33" s="10"/>
    </row>
    <row r="34" spans="3:24" ht="18" customHeight="1">
      <c r="C34" s="10"/>
      <c r="D34" s="861" t="s">
        <v>272</v>
      </c>
      <c r="E34" s="12"/>
      <c r="F34" s="12"/>
      <c r="G34" s="13"/>
      <c r="H34" s="12"/>
      <c r="I34" s="12"/>
      <c r="J34" s="12"/>
      <c r="K34" s="12"/>
      <c r="L34" s="12"/>
      <c r="M34" s="12"/>
      <c r="N34" s="12"/>
      <c r="O34" s="12"/>
      <c r="P34" s="10"/>
    </row>
    <row r="35" spans="3:24" ht="18" customHeight="1">
      <c r="C35" s="10"/>
      <c r="D35" s="25" t="s">
        <v>705</v>
      </c>
      <c r="E35" s="12"/>
      <c r="F35" s="12"/>
      <c r="G35" s="13"/>
      <c r="H35" s="12"/>
      <c r="I35" s="12"/>
      <c r="J35" s="12"/>
      <c r="K35" s="12"/>
      <c r="L35" s="12"/>
      <c r="M35" s="12"/>
      <c r="N35" s="12"/>
      <c r="O35" s="12"/>
      <c r="P35" s="10"/>
    </row>
    <row r="36" spans="3:24" ht="18" customHeight="1">
      <c r="C36" s="10"/>
      <c r="D36" s="885" t="s">
        <v>706</v>
      </c>
      <c r="E36" s="12"/>
      <c r="F36" s="12"/>
      <c r="G36" s="13"/>
      <c r="H36" s="12"/>
      <c r="I36" s="12"/>
      <c r="J36" s="12"/>
      <c r="K36" s="12"/>
      <c r="L36" s="12"/>
      <c r="M36" s="12"/>
      <c r="N36" s="12"/>
      <c r="O36" s="12"/>
      <c r="P36" s="10"/>
    </row>
    <row r="37" spans="3:24" ht="18" customHeight="1">
      <c r="C37" s="10"/>
      <c r="D37" s="885" t="s">
        <v>1273</v>
      </c>
      <c r="E37" s="12"/>
      <c r="F37" s="12"/>
      <c r="G37" s="13"/>
      <c r="H37" s="12"/>
      <c r="I37" s="12"/>
      <c r="J37" s="12"/>
      <c r="K37" s="12"/>
      <c r="L37" s="12"/>
      <c r="M37" s="12"/>
      <c r="N37" s="12"/>
      <c r="O37" s="12"/>
      <c r="P37" s="10"/>
    </row>
    <row r="38" spans="3:24" ht="18" customHeight="1">
      <c r="C38" s="10"/>
      <c r="D38" s="12"/>
      <c r="E38" s="12"/>
      <c r="F38" s="12"/>
      <c r="G38" s="112"/>
      <c r="H38" s="12"/>
      <c r="I38" s="12"/>
      <c r="J38" s="12"/>
      <c r="K38" s="12"/>
      <c r="L38" s="12"/>
      <c r="M38" s="12"/>
      <c r="N38" s="12"/>
      <c r="O38" s="12"/>
      <c r="P38" s="10"/>
    </row>
    <row r="39" spans="3:24" ht="18" customHeight="1">
      <c r="C39" s="10"/>
      <c r="D39" s="11" t="s">
        <v>273</v>
      </c>
      <c r="E39" s="12"/>
      <c r="F39" s="12"/>
      <c r="G39" s="112" t="s">
        <v>548</v>
      </c>
      <c r="H39" s="12"/>
      <c r="I39" s="11" t="s">
        <v>274</v>
      </c>
      <c r="J39" s="12"/>
      <c r="K39" s="12"/>
      <c r="L39" s="12"/>
      <c r="M39" s="12"/>
      <c r="N39" s="12"/>
      <c r="O39" s="12"/>
      <c r="P39" s="10"/>
    </row>
    <row r="40" spans="3:24" ht="18" customHeight="1">
      <c r="C40" s="10"/>
      <c r="D40" s="1680" t="s">
        <v>262</v>
      </c>
      <c r="E40" s="1681" t="s">
        <v>668</v>
      </c>
      <c r="F40" s="1680"/>
      <c r="G40" s="1680"/>
      <c r="H40" s="12"/>
      <c r="O40" s="12"/>
      <c r="P40" s="10"/>
    </row>
    <row r="41" spans="3:24" ht="18" customHeight="1">
      <c r="C41" s="10"/>
      <c r="D41" s="1680"/>
      <c r="E41" s="862" t="s">
        <v>549</v>
      </c>
      <c r="F41" s="862" t="s">
        <v>275</v>
      </c>
      <c r="G41" s="862" t="s">
        <v>276</v>
      </c>
      <c r="H41" s="12"/>
      <c r="I41" s="861" t="s">
        <v>277</v>
      </c>
      <c r="J41" s="26"/>
      <c r="K41" s="861" t="s">
        <v>669</v>
      </c>
      <c r="L41" s="27"/>
      <c r="M41" s="27"/>
      <c r="N41" s="27"/>
      <c r="O41" s="12"/>
      <c r="P41" s="10"/>
    </row>
    <row r="42" spans="3:24" ht="18" customHeight="1">
      <c r="C42" s="10"/>
      <c r="D42" s="862" t="s">
        <v>299</v>
      </c>
      <c r="E42" s="752"/>
      <c r="F42" s="30"/>
      <c r="G42" s="30"/>
      <c r="I42" s="28"/>
      <c r="J42" s="27"/>
      <c r="K42" s="27"/>
      <c r="L42" s="29"/>
      <c r="M42" s="29"/>
      <c r="N42" s="29"/>
      <c r="O42" s="12"/>
      <c r="P42" s="10"/>
    </row>
    <row r="43" spans="3:24" ht="18" customHeight="1">
      <c r="C43" s="10"/>
      <c r="D43" s="862" t="s">
        <v>661</v>
      </c>
      <c r="E43" s="752"/>
      <c r="F43" s="30"/>
      <c r="G43" s="30"/>
      <c r="I43" s="861" t="s">
        <v>279</v>
      </c>
      <c r="J43" s="30"/>
      <c r="K43" s="861" t="s">
        <v>280</v>
      </c>
      <c r="L43" s="29"/>
      <c r="M43" s="29"/>
      <c r="N43" s="29"/>
      <c r="O43" s="12"/>
      <c r="P43" s="10"/>
    </row>
    <row r="44" spans="3:24" ht="18" customHeight="1">
      <c r="C44" s="10"/>
      <c r="D44" s="862" t="s">
        <v>662</v>
      </c>
      <c r="E44" s="752"/>
      <c r="F44" s="30"/>
      <c r="G44" s="30"/>
      <c r="I44" s="29"/>
      <c r="J44" s="29"/>
      <c r="K44" s="29"/>
      <c r="L44" s="29"/>
      <c r="M44" s="29"/>
      <c r="N44" s="29"/>
      <c r="O44" s="12"/>
      <c r="P44" s="10"/>
    </row>
    <row r="45" spans="3:24" ht="18" customHeight="1">
      <c r="C45" s="10"/>
      <c r="D45" s="862" t="s">
        <v>663</v>
      </c>
      <c r="E45" s="752"/>
      <c r="F45" s="30"/>
      <c r="G45" s="30"/>
      <c r="I45" s="861" t="s">
        <v>282</v>
      </c>
      <c r="J45" s="30"/>
      <c r="K45" s="861" t="s">
        <v>1142</v>
      </c>
      <c r="L45" s="29"/>
      <c r="M45" s="29"/>
      <c r="N45" s="29"/>
      <c r="O45" s="12"/>
      <c r="P45" s="10"/>
    </row>
    <row r="46" spans="3:24" ht="18" customHeight="1">
      <c r="C46" s="10"/>
      <c r="D46" s="862" t="s">
        <v>664</v>
      </c>
      <c r="E46" s="752"/>
      <c r="F46" s="30"/>
      <c r="G46" s="30"/>
      <c r="L46" s="29"/>
      <c r="M46" s="29"/>
      <c r="N46" s="29"/>
      <c r="O46" s="12"/>
      <c r="P46" s="10"/>
    </row>
    <row r="47" spans="3:24" ht="18" customHeight="1">
      <c r="C47" s="10"/>
      <c r="D47" s="862" t="s">
        <v>665</v>
      </c>
      <c r="E47" s="752"/>
      <c r="F47" s="30"/>
      <c r="G47" s="30"/>
      <c r="I47" s="38" t="s">
        <v>670</v>
      </c>
      <c r="J47" s="30"/>
      <c r="K47" s="861" t="s">
        <v>280</v>
      </c>
      <c r="O47" s="12"/>
      <c r="P47" s="10"/>
    </row>
    <row r="48" spans="3:24" ht="18" customHeight="1">
      <c r="C48" s="10"/>
      <c r="D48" s="862" t="s">
        <v>666</v>
      </c>
      <c r="E48" s="752"/>
      <c r="F48" s="30"/>
      <c r="G48" s="30"/>
      <c r="O48" s="12"/>
      <c r="P48" s="10"/>
      <c r="W48" s="1">
        <v>2450</v>
      </c>
      <c r="X48" s="38" t="s">
        <v>727</v>
      </c>
    </row>
    <row r="49" spans="3:24" ht="18" customHeight="1">
      <c r="C49" s="10"/>
      <c r="D49" s="861" t="s">
        <v>667</v>
      </c>
      <c r="E49" s="12"/>
      <c r="F49" s="12"/>
      <c r="G49" s="13"/>
      <c r="H49" s="12"/>
      <c r="I49" s="38" t="s">
        <v>671</v>
      </c>
      <c r="J49" s="30"/>
      <c r="K49" s="861" t="s">
        <v>1142</v>
      </c>
      <c r="O49" s="12"/>
      <c r="P49" s="10"/>
      <c r="W49" s="1">
        <f>W48/1000*60</f>
        <v>147</v>
      </c>
      <c r="X49" s="38" t="s">
        <v>728</v>
      </c>
    </row>
    <row r="50" spans="3:24" ht="18" customHeight="1">
      <c r="C50" s="10"/>
      <c r="D50" s="861" t="s">
        <v>672</v>
      </c>
      <c r="E50" s="12"/>
      <c r="F50" s="12"/>
      <c r="G50" s="13"/>
      <c r="H50" s="12"/>
      <c r="O50" s="12"/>
      <c r="P50" s="10"/>
      <c r="W50" s="1">
        <v>85</v>
      </c>
    </row>
    <row r="51" spans="3:24" ht="18" customHeight="1">
      <c r="C51" s="10"/>
      <c r="D51" s="25" t="s">
        <v>707</v>
      </c>
      <c r="E51" s="12"/>
      <c r="F51" s="12"/>
      <c r="G51" s="13"/>
      <c r="H51" s="12"/>
      <c r="I51" s="25" t="s">
        <v>673</v>
      </c>
      <c r="J51" s="27"/>
      <c r="K51" s="30"/>
      <c r="L51" s="861" t="s">
        <v>280</v>
      </c>
      <c r="M51" s="29"/>
      <c r="N51" s="29"/>
      <c r="O51" s="12"/>
      <c r="P51" s="10"/>
      <c r="W51" s="1">
        <v>70</v>
      </c>
    </row>
    <row r="52" spans="3:24" ht="18" customHeight="1">
      <c r="C52" s="10"/>
      <c r="D52" s="861"/>
      <c r="E52" s="12"/>
      <c r="F52" s="12"/>
      <c r="G52" s="13"/>
      <c r="H52" s="12"/>
      <c r="I52" s="29"/>
      <c r="J52" s="29"/>
      <c r="K52" s="29"/>
      <c r="L52" s="29"/>
      <c r="M52" s="29"/>
      <c r="N52" s="29"/>
      <c r="O52" s="12"/>
      <c r="P52" s="10"/>
      <c r="W52" s="1">
        <f>W50-W51</f>
        <v>15</v>
      </c>
    </row>
    <row r="53" spans="3:24" ht="18" customHeight="1">
      <c r="C53" s="10"/>
      <c r="D53" s="861"/>
      <c r="E53" s="12"/>
      <c r="F53" s="12"/>
      <c r="G53" s="13"/>
      <c r="H53" s="12"/>
      <c r="I53" s="25" t="s">
        <v>674</v>
      </c>
      <c r="J53" s="27"/>
      <c r="K53" s="30"/>
      <c r="L53" s="25" t="s">
        <v>1142</v>
      </c>
      <c r="M53" s="12"/>
      <c r="N53" s="12"/>
      <c r="O53" s="12"/>
      <c r="P53" s="10"/>
      <c r="W53" s="1">
        <f>W49*W52*4.1868</f>
        <v>9231.8940000000002</v>
      </c>
      <c r="X53" s="38" t="s">
        <v>729</v>
      </c>
    </row>
    <row r="54" spans="3:24" ht="18" customHeight="1">
      <c r="C54" s="10"/>
      <c r="D54" s="861"/>
      <c r="E54" s="12"/>
      <c r="F54" s="12"/>
      <c r="G54" s="13"/>
      <c r="H54" s="12"/>
      <c r="O54" s="12"/>
      <c r="P54" s="10"/>
    </row>
    <row r="55" spans="3:24" ht="18" customHeight="1">
      <c r="C55" s="10"/>
      <c r="D55" s="861"/>
      <c r="E55" s="12"/>
      <c r="F55" s="12"/>
      <c r="G55" s="13"/>
      <c r="H55" s="12"/>
      <c r="I55" s="861" t="s">
        <v>667</v>
      </c>
      <c r="J55" s="12"/>
      <c r="K55" s="12"/>
      <c r="L55" s="12"/>
      <c r="M55" s="12"/>
      <c r="N55" s="12"/>
      <c r="O55" s="12"/>
      <c r="P55" s="10"/>
      <c r="W55" s="1">
        <v>2200000</v>
      </c>
    </row>
    <row r="56" spans="3:24" ht="18" customHeight="1">
      <c r="C56" s="10"/>
      <c r="D56" s="861"/>
      <c r="E56" s="12"/>
      <c r="F56" s="12"/>
      <c r="G56" s="13"/>
      <c r="H56" s="12"/>
      <c r="I56" s="25" t="s">
        <v>675</v>
      </c>
      <c r="J56" s="12"/>
      <c r="K56" s="12"/>
      <c r="L56" s="12"/>
      <c r="M56" s="12"/>
      <c r="N56" s="12"/>
      <c r="O56" s="12"/>
      <c r="P56" s="10"/>
      <c r="W56" s="1">
        <f>W55*4.186</f>
        <v>9209200</v>
      </c>
      <c r="X56" s="38" t="s">
        <v>730</v>
      </c>
    </row>
    <row r="57" spans="3:24" ht="18" customHeight="1">
      <c r="C57" s="10"/>
      <c r="D57" s="861"/>
      <c r="E57" s="12"/>
      <c r="F57" s="12"/>
      <c r="G57" s="13"/>
      <c r="H57" s="12"/>
      <c r="I57" s="25" t="s">
        <v>676</v>
      </c>
      <c r="J57" s="12"/>
      <c r="K57" s="12"/>
      <c r="L57" s="12"/>
      <c r="M57" s="12"/>
      <c r="N57" s="12"/>
      <c r="O57" s="12"/>
      <c r="P57" s="10"/>
      <c r="W57" s="1">
        <f>W56/1000</f>
        <v>9209.2000000000007</v>
      </c>
      <c r="X57" s="38" t="s">
        <v>729</v>
      </c>
    </row>
    <row r="58" spans="3:24" ht="18" customHeight="1">
      <c r="C58" s="10"/>
      <c r="D58" s="861"/>
      <c r="E58" s="12"/>
      <c r="F58" s="12"/>
      <c r="G58" s="13"/>
      <c r="H58" s="12"/>
      <c r="I58" s="25" t="s">
        <v>731</v>
      </c>
      <c r="J58" s="12"/>
      <c r="K58" s="12"/>
      <c r="L58" s="12"/>
      <c r="M58" s="12"/>
      <c r="N58" s="12"/>
      <c r="O58" s="12"/>
      <c r="P58" s="10"/>
    </row>
    <row r="59" spans="3:24" ht="18" customHeight="1">
      <c r="C59" s="10"/>
      <c r="D59" s="861"/>
      <c r="E59" s="12"/>
      <c r="F59" s="12"/>
      <c r="G59" s="13"/>
      <c r="H59" s="12"/>
      <c r="I59" s="25" t="s">
        <v>677</v>
      </c>
      <c r="J59" s="12"/>
      <c r="K59" s="12"/>
      <c r="L59" s="12"/>
      <c r="M59" s="12"/>
      <c r="N59" s="12"/>
      <c r="O59" s="12"/>
      <c r="P59" s="10"/>
    </row>
    <row r="60" spans="3:24" ht="18" customHeight="1">
      <c r="C60" s="10"/>
      <c r="D60" s="861"/>
      <c r="E60" s="12"/>
      <c r="F60" s="12"/>
      <c r="G60" s="13"/>
      <c r="H60" s="12"/>
      <c r="I60" s="25" t="s">
        <v>708</v>
      </c>
      <c r="J60" s="12"/>
      <c r="K60" s="12"/>
      <c r="L60" s="12"/>
      <c r="M60" s="12"/>
      <c r="N60" s="12"/>
      <c r="O60" s="12"/>
      <c r="P60" s="10"/>
    </row>
    <row r="61" spans="3:24" ht="34.5" customHeight="1">
      <c r="C61" s="10"/>
      <c r="D61" s="753" t="s">
        <v>286</v>
      </c>
      <c r="E61" s="12"/>
      <c r="F61" s="12"/>
      <c r="G61" s="13"/>
      <c r="H61" s="12"/>
      <c r="I61" s="12"/>
      <c r="J61" s="12"/>
      <c r="K61" s="12"/>
      <c r="L61" s="12"/>
      <c r="M61" s="12"/>
      <c r="N61" s="12"/>
      <c r="O61" s="12"/>
      <c r="P61" s="10"/>
    </row>
    <row r="62" spans="3:24" ht="18" customHeight="1">
      <c r="C62" s="10"/>
      <c r="D62" s="1677" t="s">
        <v>262</v>
      </c>
      <c r="E62" s="1682" t="s">
        <v>709</v>
      </c>
      <c r="F62" s="1684" t="s">
        <v>710</v>
      </c>
      <c r="G62" s="1676" t="s">
        <v>287</v>
      </c>
      <c r="H62" s="1676" t="s">
        <v>288</v>
      </c>
      <c r="I62" s="1676" t="s">
        <v>289</v>
      </c>
      <c r="J62" s="1676" t="s">
        <v>290</v>
      </c>
      <c r="K62" s="1676" t="s">
        <v>291</v>
      </c>
      <c r="L62" s="1676" t="s">
        <v>292</v>
      </c>
      <c r="M62" s="1676" t="s">
        <v>293</v>
      </c>
      <c r="P62" s="10"/>
    </row>
    <row r="63" spans="3:24" ht="41.25" customHeight="1">
      <c r="C63" s="10"/>
      <c r="D63" s="1677"/>
      <c r="E63" s="1683"/>
      <c r="F63" s="1677"/>
      <c r="G63" s="1677"/>
      <c r="H63" s="1677"/>
      <c r="I63" s="1677"/>
      <c r="J63" s="1677"/>
      <c r="K63" s="1677"/>
      <c r="L63" s="1677"/>
      <c r="M63" s="1677"/>
      <c r="P63" s="10"/>
    </row>
    <row r="64" spans="3:24" ht="18" customHeight="1">
      <c r="C64" s="10"/>
      <c r="D64" s="1685" t="s">
        <v>660</v>
      </c>
      <c r="E64" s="1686">
        <v>3</v>
      </c>
      <c r="F64" s="864" t="s">
        <v>550</v>
      </c>
      <c r="G64" s="31">
        <f>COUNTIF('様式第17号-3-2（別紙2）'!$E$78:$DV$80,R64)</f>
        <v>0</v>
      </c>
      <c r="H64" s="31">
        <f>$E$42*24</f>
        <v>0</v>
      </c>
      <c r="I64" s="31">
        <f>SUM(L$9,L$30:L$32)</f>
        <v>0</v>
      </c>
      <c r="J64" s="31" t="str">
        <f t="shared" ref="J64:J107" si="1">IF(H64-I64&lt;=0,"0",H64-I64)</f>
        <v>0</v>
      </c>
      <c r="K64" s="31">
        <f t="shared" ref="K64:M107" si="2">ROUND($G64*H64,0)</f>
        <v>0</v>
      </c>
      <c r="L64" s="31">
        <f t="shared" si="2"/>
        <v>0</v>
      </c>
      <c r="M64" s="31">
        <f t="shared" si="2"/>
        <v>0</v>
      </c>
      <c r="P64" s="10"/>
      <c r="R64" s="886">
        <v>131</v>
      </c>
      <c r="S64" s="32"/>
      <c r="T64" s="32"/>
      <c r="U64" s="32"/>
      <c r="V64" s="32"/>
    </row>
    <row r="65" spans="3:19" ht="18" customHeight="1">
      <c r="C65" s="10"/>
      <c r="D65" s="1685"/>
      <c r="E65" s="1687"/>
      <c r="F65" s="864" t="s">
        <v>551</v>
      </c>
      <c r="G65" s="31">
        <f>COUNTIF('様式第17号-3-2（別紙2）'!$E$78:$DV$80,R65)</f>
        <v>0</v>
      </c>
      <c r="H65" s="31">
        <f>$E$42*24</f>
        <v>0</v>
      </c>
      <c r="I65" s="31">
        <f>SUM(L$9,L$30:L$30,L$32)</f>
        <v>0</v>
      </c>
      <c r="J65" s="31" t="str">
        <f>IF(H65-I65&lt;=0,"0",H65-I65)</f>
        <v>0</v>
      </c>
      <c r="K65" s="31">
        <f t="shared" si="2"/>
        <v>0</v>
      </c>
      <c r="L65" s="31">
        <f t="shared" si="2"/>
        <v>0</v>
      </c>
      <c r="M65" s="31">
        <f t="shared" si="2"/>
        <v>0</v>
      </c>
      <c r="P65" s="10"/>
      <c r="R65" s="886">
        <v>130</v>
      </c>
      <c r="S65" s="32"/>
    </row>
    <row r="66" spans="3:19" ht="18" customHeight="1">
      <c r="C66" s="10"/>
      <c r="D66" s="1685"/>
      <c r="E66" s="1686">
        <v>2</v>
      </c>
      <c r="F66" s="864" t="s">
        <v>550</v>
      </c>
      <c r="G66" s="31">
        <f>COUNTIF('様式第17号-3-2（別紙2）'!$E$78:$DV$80,R66)</f>
        <v>0</v>
      </c>
      <c r="H66" s="31">
        <f>$F$42*24</f>
        <v>0</v>
      </c>
      <c r="I66" s="31">
        <f>SUM(L$10,L$30:L$32)</f>
        <v>0</v>
      </c>
      <c r="J66" s="31" t="str">
        <f>IF(H66-I66&lt;=0,"0",H66-I66)</f>
        <v>0</v>
      </c>
      <c r="K66" s="31">
        <f t="shared" si="2"/>
        <v>0</v>
      </c>
      <c r="L66" s="31">
        <f t="shared" si="2"/>
        <v>0</v>
      </c>
      <c r="M66" s="31">
        <f t="shared" si="2"/>
        <v>0</v>
      </c>
      <c r="P66" s="10"/>
      <c r="R66" s="886">
        <v>121</v>
      </c>
      <c r="S66" s="32"/>
    </row>
    <row r="67" spans="3:19" ht="18" customHeight="1">
      <c r="C67" s="10"/>
      <c r="D67" s="1685"/>
      <c r="E67" s="1686"/>
      <c r="F67" s="864" t="s">
        <v>551</v>
      </c>
      <c r="G67" s="31">
        <f>COUNTIF('様式第17号-3-2（別紙2）'!$E$78:$DV$80,R67)</f>
        <v>0</v>
      </c>
      <c r="H67" s="31">
        <f>$F$42*24</f>
        <v>0</v>
      </c>
      <c r="I67" s="31">
        <f>SUM(L$10,L$30:L$30,L$32)</f>
        <v>0</v>
      </c>
      <c r="J67" s="31" t="str">
        <f t="shared" si="1"/>
        <v>0</v>
      </c>
      <c r="K67" s="31">
        <f>ROUND($G67*H67,0)</f>
        <v>0</v>
      </c>
      <c r="L67" s="31">
        <f>ROUND($G67*I67,0)</f>
        <v>0</v>
      </c>
      <c r="M67" s="31">
        <f>ROUND($G67*J67,0)</f>
        <v>0</v>
      </c>
      <c r="P67" s="10"/>
      <c r="R67" s="886">
        <v>120</v>
      </c>
      <c r="S67" s="32"/>
    </row>
    <row r="68" spans="3:19" ht="18" customHeight="1">
      <c r="C68" s="10"/>
      <c r="D68" s="1685"/>
      <c r="E68" s="1686">
        <v>1</v>
      </c>
      <c r="F68" s="864" t="s">
        <v>550</v>
      </c>
      <c r="G68" s="31">
        <f>COUNTIF('様式第17号-3-2（別紙2）'!$E$78:$DV$80,R68)</f>
        <v>20</v>
      </c>
      <c r="H68" s="31">
        <f>$G$42*24</f>
        <v>0</v>
      </c>
      <c r="I68" s="31">
        <f>SUM(L$11,L$30:L$32)</f>
        <v>0</v>
      </c>
      <c r="J68" s="31" t="str">
        <f t="shared" si="1"/>
        <v>0</v>
      </c>
      <c r="K68" s="31">
        <f t="shared" si="2"/>
        <v>0</v>
      </c>
      <c r="L68" s="31">
        <f t="shared" si="2"/>
        <v>0</v>
      </c>
      <c r="M68" s="31">
        <f t="shared" si="2"/>
        <v>0</v>
      </c>
      <c r="P68" s="10"/>
      <c r="R68" s="754">
        <v>111</v>
      </c>
      <c r="S68" s="32"/>
    </row>
    <row r="69" spans="3:19" ht="18" customHeight="1">
      <c r="C69" s="10"/>
      <c r="D69" s="1685"/>
      <c r="E69" s="1686"/>
      <c r="F69" s="864" t="s">
        <v>551</v>
      </c>
      <c r="G69" s="31">
        <f>COUNTIF('様式第17号-3-2（別紙2）'!$E$78:$DV$80,R69)</f>
        <v>11</v>
      </c>
      <c r="H69" s="31">
        <f>$G$42*24</f>
        <v>0</v>
      </c>
      <c r="I69" s="31">
        <f>SUM(L$11,L$30,L$32)</f>
        <v>0</v>
      </c>
      <c r="J69" s="31" t="str">
        <f t="shared" si="1"/>
        <v>0</v>
      </c>
      <c r="K69" s="31">
        <f t="shared" si="2"/>
        <v>0</v>
      </c>
      <c r="L69" s="31">
        <f t="shared" si="2"/>
        <v>0</v>
      </c>
      <c r="M69" s="31">
        <f t="shared" si="2"/>
        <v>0</v>
      </c>
      <c r="P69" s="10"/>
      <c r="R69" s="754">
        <v>110</v>
      </c>
      <c r="S69" s="32"/>
    </row>
    <row r="70" spans="3:19" ht="18" customHeight="1">
      <c r="C70" s="10"/>
      <c r="D70" s="1685" t="s">
        <v>661</v>
      </c>
      <c r="E70" s="1686">
        <v>3</v>
      </c>
      <c r="F70" s="864" t="s">
        <v>550</v>
      </c>
      <c r="G70" s="31">
        <f>COUNTIF('様式第17号-3-2（別紙2）'!$E$78:$DV$80,R70)</f>
        <v>0</v>
      </c>
      <c r="H70" s="31">
        <f>$E$43*24</f>
        <v>0</v>
      </c>
      <c r="I70" s="31">
        <f>SUM(L$12,L$30:L$32)</f>
        <v>0</v>
      </c>
      <c r="J70" s="31" t="str">
        <f t="shared" si="1"/>
        <v>0</v>
      </c>
      <c r="K70" s="31">
        <f t="shared" si="2"/>
        <v>0</v>
      </c>
      <c r="L70" s="31">
        <f t="shared" si="2"/>
        <v>0</v>
      </c>
      <c r="M70" s="31">
        <f t="shared" si="2"/>
        <v>0</v>
      </c>
      <c r="P70" s="10"/>
      <c r="R70" s="754">
        <v>231</v>
      </c>
      <c r="S70" s="32"/>
    </row>
    <row r="71" spans="3:19" ht="18" customHeight="1">
      <c r="C71" s="10"/>
      <c r="D71" s="1685"/>
      <c r="E71" s="1687"/>
      <c r="F71" s="864" t="s">
        <v>551</v>
      </c>
      <c r="G71" s="31">
        <f>COUNTIF('様式第17号-3-2（別紙2）'!$E$78:$DV$80,R71)</f>
        <v>0</v>
      </c>
      <c r="H71" s="31">
        <f>$E$43*24</f>
        <v>0</v>
      </c>
      <c r="I71" s="31">
        <f>SUM(L$12,L$30:L$30,L$32)</f>
        <v>0</v>
      </c>
      <c r="J71" s="31" t="str">
        <f t="shared" si="1"/>
        <v>0</v>
      </c>
      <c r="K71" s="31">
        <f t="shared" si="2"/>
        <v>0</v>
      </c>
      <c r="L71" s="31">
        <f t="shared" si="2"/>
        <v>0</v>
      </c>
      <c r="M71" s="31">
        <f t="shared" si="2"/>
        <v>0</v>
      </c>
      <c r="P71" s="10"/>
      <c r="R71" s="754">
        <v>230</v>
      </c>
      <c r="S71" s="32"/>
    </row>
    <row r="72" spans="3:19" ht="18" customHeight="1">
      <c r="C72" s="10"/>
      <c r="D72" s="1685"/>
      <c r="E72" s="1686">
        <v>2</v>
      </c>
      <c r="F72" s="864" t="s">
        <v>550</v>
      </c>
      <c r="G72" s="31">
        <f>COUNTIF('様式第17号-3-2（別紙2）'!$E$78:$DV$80,R72)</f>
        <v>0</v>
      </c>
      <c r="H72" s="31">
        <f>$F$43*24</f>
        <v>0</v>
      </c>
      <c r="I72" s="31">
        <f>SUM(L$13,L$30:L$32)</f>
        <v>0</v>
      </c>
      <c r="J72" s="31" t="str">
        <f t="shared" si="1"/>
        <v>0</v>
      </c>
      <c r="K72" s="31">
        <f t="shared" si="2"/>
        <v>0</v>
      </c>
      <c r="L72" s="31">
        <f t="shared" si="2"/>
        <v>0</v>
      </c>
      <c r="M72" s="31">
        <f t="shared" si="2"/>
        <v>0</v>
      </c>
      <c r="P72" s="10"/>
      <c r="R72" s="754">
        <v>221</v>
      </c>
      <c r="S72" s="32"/>
    </row>
    <row r="73" spans="3:19" ht="18" customHeight="1">
      <c r="C73" s="10"/>
      <c r="D73" s="1685"/>
      <c r="E73" s="1686"/>
      <c r="F73" s="864" t="s">
        <v>551</v>
      </c>
      <c r="G73" s="31">
        <f>COUNTIF('様式第17号-3-2（別紙2）'!$E$78:$DV$80,R73)</f>
        <v>0</v>
      </c>
      <c r="H73" s="31">
        <f>$F$43*24</f>
        <v>0</v>
      </c>
      <c r="I73" s="31">
        <f>SUM(L$13,L$30:L$30,L$32)</f>
        <v>0</v>
      </c>
      <c r="J73" s="31" t="str">
        <f t="shared" si="1"/>
        <v>0</v>
      </c>
      <c r="K73" s="31">
        <f t="shared" si="2"/>
        <v>0</v>
      </c>
      <c r="L73" s="31">
        <f t="shared" si="2"/>
        <v>0</v>
      </c>
      <c r="M73" s="31">
        <f t="shared" si="2"/>
        <v>0</v>
      </c>
      <c r="P73" s="10"/>
      <c r="R73" s="754">
        <v>220</v>
      </c>
      <c r="S73" s="32"/>
    </row>
    <row r="74" spans="3:19" ht="18" customHeight="1">
      <c r="C74" s="10"/>
      <c r="D74" s="1685"/>
      <c r="E74" s="1686">
        <v>1</v>
      </c>
      <c r="F74" s="864" t="s">
        <v>550</v>
      </c>
      <c r="G74" s="31">
        <f>COUNTIF('様式第17号-3-2（別紙2）'!$E$78:$DV$80,R74)</f>
        <v>32</v>
      </c>
      <c r="H74" s="31">
        <f>$G$43*24</f>
        <v>0</v>
      </c>
      <c r="I74" s="31">
        <f>SUM(L$14,L$30:L$32)</f>
        <v>0</v>
      </c>
      <c r="J74" s="31" t="str">
        <f t="shared" si="1"/>
        <v>0</v>
      </c>
      <c r="K74" s="31">
        <f t="shared" si="2"/>
        <v>0</v>
      </c>
      <c r="L74" s="31">
        <f t="shared" si="2"/>
        <v>0</v>
      </c>
      <c r="M74" s="31">
        <f t="shared" si="2"/>
        <v>0</v>
      </c>
      <c r="P74" s="10"/>
      <c r="R74" s="754">
        <v>211</v>
      </c>
      <c r="S74" s="32"/>
    </row>
    <row r="75" spans="3:19" ht="18" customHeight="1">
      <c r="C75" s="10"/>
      <c r="D75" s="1685"/>
      <c r="E75" s="1686"/>
      <c r="F75" s="864" t="s">
        <v>551</v>
      </c>
      <c r="G75" s="31">
        <f>COUNTIF('様式第17号-3-2（別紙2）'!$E$78:$DV$80,R75)</f>
        <v>12</v>
      </c>
      <c r="H75" s="31">
        <f>$G$42*24</f>
        <v>0</v>
      </c>
      <c r="I75" s="31">
        <f>SUM(L$14,L$30,L$32)</f>
        <v>0</v>
      </c>
      <c r="J75" s="31" t="str">
        <f t="shared" si="1"/>
        <v>0</v>
      </c>
      <c r="K75" s="31">
        <f t="shared" si="2"/>
        <v>0</v>
      </c>
      <c r="L75" s="31">
        <f t="shared" si="2"/>
        <v>0</v>
      </c>
      <c r="M75" s="31">
        <f t="shared" si="2"/>
        <v>0</v>
      </c>
      <c r="P75" s="10"/>
      <c r="R75" s="754">
        <v>210</v>
      </c>
      <c r="S75" s="32"/>
    </row>
    <row r="76" spans="3:19" ht="18" customHeight="1">
      <c r="C76" s="10"/>
      <c r="D76" s="1685" t="s">
        <v>678</v>
      </c>
      <c r="E76" s="1686">
        <v>3</v>
      </c>
      <c r="F76" s="864" t="s">
        <v>550</v>
      </c>
      <c r="G76" s="31">
        <f>COUNTIF('様式第17号-3-2（別紙2）'!$E$78:$DV$80,R76)</f>
        <v>0</v>
      </c>
      <c r="H76" s="31">
        <f>$E$44*24</f>
        <v>0</v>
      </c>
      <c r="I76" s="31">
        <f>SUM(L$15,L$30:L$32)</f>
        <v>0</v>
      </c>
      <c r="J76" s="31" t="str">
        <f t="shared" si="1"/>
        <v>0</v>
      </c>
      <c r="K76" s="31">
        <f t="shared" si="2"/>
        <v>0</v>
      </c>
      <c r="L76" s="31">
        <f t="shared" si="2"/>
        <v>0</v>
      </c>
      <c r="M76" s="31">
        <f t="shared" si="2"/>
        <v>0</v>
      </c>
      <c r="P76" s="10"/>
      <c r="R76" s="754">
        <v>331</v>
      </c>
      <c r="S76" s="32"/>
    </row>
    <row r="77" spans="3:19" ht="18" customHeight="1">
      <c r="C77" s="10"/>
      <c r="D77" s="1685"/>
      <c r="E77" s="1687"/>
      <c r="F77" s="864" t="s">
        <v>551</v>
      </c>
      <c r="G77" s="31">
        <f>COUNTIF('様式第17号-3-2（別紙2）'!$E$78:$DV$80,R77)</f>
        <v>0</v>
      </c>
      <c r="H77" s="31">
        <f>$E$44*24</f>
        <v>0</v>
      </c>
      <c r="I77" s="31">
        <f>SUM(L$15,L$30:L$30,L$32)</f>
        <v>0</v>
      </c>
      <c r="J77" s="31" t="str">
        <f t="shared" si="1"/>
        <v>0</v>
      </c>
      <c r="K77" s="31">
        <f t="shared" si="2"/>
        <v>0</v>
      </c>
      <c r="L77" s="31">
        <f t="shared" si="2"/>
        <v>0</v>
      </c>
      <c r="M77" s="31">
        <f t="shared" si="2"/>
        <v>0</v>
      </c>
      <c r="P77" s="10"/>
      <c r="R77" s="754">
        <v>330</v>
      </c>
      <c r="S77" s="32"/>
    </row>
    <row r="78" spans="3:19" ht="18" customHeight="1">
      <c r="C78" s="10"/>
      <c r="D78" s="1685"/>
      <c r="E78" s="1686">
        <v>2</v>
      </c>
      <c r="F78" s="864" t="s">
        <v>550</v>
      </c>
      <c r="G78" s="31">
        <f>COUNTIF('様式第17号-3-2（別紙2）'!$E$78:$DV$80,R78)</f>
        <v>0</v>
      </c>
      <c r="H78" s="31">
        <f>$F$44*24</f>
        <v>0</v>
      </c>
      <c r="I78" s="31">
        <f>SUM(L$16,L$30:L$32)</f>
        <v>0</v>
      </c>
      <c r="J78" s="31" t="str">
        <f t="shared" si="1"/>
        <v>0</v>
      </c>
      <c r="K78" s="31">
        <f t="shared" si="2"/>
        <v>0</v>
      </c>
      <c r="L78" s="31">
        <f t="shared" si="2"/>
        <v>0</v>
      </c>
      <c r="M78" s="31">
        <f t="shared" si="2"/>
        <v>0</v>
      </c>
      <c r="P78" s="10"/>
      <c r="R78" s="754">
        <v>321</v>
      </c>
      <c r="S78" s="32"/>
    </row>
    <row r="79" spans="3:19" ht="18" customHeight="1">
      <c r="C79" s="10"/>
      <c r="D79" s="1685"/>
      <c r="E79" s="1686"/>
      <c r="F79" s="864" t="s">
        <v>551</v>
      </c>
      <c r="G79" s="31">
        <f>COUNTIF('様式第17号-3-2（別紙2）'!$E$78:$DV$80,R79)</f>
        <v>0</v>
      </c>
      <c r="H79" s="31">
        <f>$F$44*24</f>
        <v>0</v>
      </c>
      <c r="I79" s="31">
        <f>SUM(L$16,L$30:L$30,L$32)</f>
        <v>0</v>
      </c>
      <c r="J79" s="31" t="str">
        <f t="shared" si="1"/>
        <v>0</v>
      </c>
      <c r="K79" s="31">
        <f t="shared" si="2"/>
        <v>0</v>
      </c>
      <c r="L79" s="31">
        <f t="shared" si="2"/>
        <v>0</v>
      </c>
      <c r="M79" s="31">
        <f t="shared" si="2"/>
        <v>0</v>
      </c>
      <c r="P79" s="10"/>
      <c r="R79" s="754">
        <v>320</v>
      </c>
      <c r="S79" s="32"/>
    </row>
    <row r="80" spans="3:19" ht="18" customHeight="1">
      <c r="C80" s="10"/>
      <c r="D80" s="1685"/>
      <c r="E80" s="1686">
        <v>1</v>
      </c>
      <c r="F80" s="864" t="s">
        <v>550</v>
      </c>
      <c r="G80" s="31">
        <f>COUNTIF('様式第17号-3-2（別紙2）'!$E$78:$DV$80,R80)</f>
        <v>28</v>
      </c>
      <c r="H80" s="31">
        <f>$G$44*24</f>
        <v>0</v>
      </c>
      <c r="I80" s="31">
        <f>SUM(L$17,L$30:L$32)</f>
        <v>0</v>
      </c>
      <c r="J80" s="31" t="str">
        <f t="shared" si="1"/>
        <v>0</v>
      </c>
      <c r="K80" s="31">
        <f t="shared" si="2"/>
        <v>0</v>
      </c>
      <c r="L80" s="31">
        <f t="shared" si="2"/>
        <v>0</v>
      </c>
      <c r="M80" s="31">
        <f t="shared" si="2"/>
        <v>0</v>
      </c>
      <c r="P80" s="10"/>
      <c r="R80" s="754">
        <v>311</v>
      </c>
      <c r="S80" s="32"/>
    </row>
    <row r="81" spans="3:19" ht="18" customHeight="1">
      <c r="C81" s="10"/>
      <c r="D81" s="1685"/>
      <c r="E81" s="1686"/>
      <c r="F81" s="864" t="s">
        <v>551</v>
      </c>
      <c r="G81" s="31">
        <f>COUNTIF('様式第17号-3-2（別紙2）'!$E$78:$DV$80,R81)</f>
        <v>15</v>
      </c>
      <c r="H81" s="31">
        <f>$G$44*24</f>
        <v>0</v>
      </c>
      <c r="I81" s="31">
        <f>SUM(L$17,L$30,L$32)</f>
        <v>0</v>
      </c>
      <c r="J81" s="31" t="str">
        <f t="shared" si="1"/>
        <v>0</v>
      </c>
      <c r="K81" s="31">
        <f t="shared" si="2"/>
        <v>0</v>
      </c>
      <c r="L81" s="31">
        <f t="shared" si="2"/>
        <v>0</v>
      </c>
      <c r="M81" s="31">
        <f t="shared" si="2"/>
        <v>0</v>
      </c>
      <c r="P81" s="10"/>
      <c r="R81" s="754">
        <v>310</v>
      </c>
      <c r="S81" s="32"/>
    </row>
    <row r="82" spans="3:19" ht="18" customHeight="1">
      <c r="C82" s="10"/>
      <c r="D82" s="1685" t="s">
        <v>679</v>
      </c>
      <c r="E82" s="1686">
        <v>3</v>
      </c>
      <c r="F82" s="864" t="s">
        <v>550</v>
      </c>
      <c r="G82" s="31">
        <f>COUNTIF('様式第17号-3-2（別紙2）'!$E$78:$DV$80,R82)</f>
        <v>0</v>
      </c>
      <c r="H82" s="31">
        <f>$E$45*24</f>
        <v>0</v>
      </c>
      <c r="I82" s="31">
        <f>SUM(L$18,L$30:L$32)</f>
        <v>0</v>
      </c>
      <c r="J82" s="31" t="str">
        <f t="shared" si="1"/>
        <v>0</v>
      </c>
      <c r="K82" s="31">
        <f t="shared" si="2"/>
        <v>0</v>
      </c>
      <c r="L82" s="31">
        <f t="shared" si="2"/>
        <v>0</v>
      </c>
      <c r="M82" s="31">
        <f t="shared" si="2"/>
        <v>0</v>
      </c>
      <c r="P82" s="10"/>
      <c r="R82" s="754">
        <v>431</v>
      </c>
      <c r="S82" s="32"/>
    </row>
    <row r="83" spans="3:19" ht="18" customHeight="1">
      <c r="C83" s="10"/>
      <c r="D83" s="1685"/>
      <c r="E83" s="1687"/>
      <c r="F83" s="864" t="s">
        <v>551</v>
      </c>
      <c r="G83" s="31">
        <f>COUNTIF('様式第17号-3-2（別紙2）'!$E$78:$DV$80,R83)</f>
        <v>0</v>
      </c>
      <c r="H83" s="31">
        <f>$E$45*24</f>
        <v>0</v>
      </c>
      <c r="I83" s="31">
        <f>SUM(L$18,L$30:L$30,L$32)</f>
        <v>0</v>
      </c>
      <c r="J83" s="31" t="str">
        <f t="shared" si="1"/>
        <v>0</v>
      </c>
      <c r="K83" s="31">
        <f t="shared" si="2"/>
        <v>0</v>
      </c>
      <c r="L83" s="31">
        <f t="shared" si="2"/>
        <v>0</v>
      </c>
      <c r="M83" s="31">
        <f t="shared" si="2"/>
        <v>0</v>
      </c>
      <c r="P83" s="10"/>
      <c r="R83" s="754">
        <v>430</v>
      </c>
      <c r="S83" s="32"/>
    </row>
    <row r="84" spans="3:19" ht="18" customHeight="1">
      <c r="C84" s="10"/>
      <c r="D84" s="1685"/>
      <c r="E84" s="1686">
        <v>2</v>
      </c>
      <c r="F84" s="864" t="s">
        <v>550</v>
      </c>
      <c r="G84" s="31">
        <f>COUNTIF('様式第17号-3-2（別紙2）'!$E$78:$DV$80,R84)</f>
        <v>0</v>
      </c>
      <c r="H84" s="31">
        <f>$F$45*24</f>
        <v>0</v>
      </c>
      <c r="I84" s="31">
        <f>SUM(L$19,L$30:L$32)</f>
        <v>0</v>
      </c>
      <c r="J84" s="31" t="str">
        <f t="shared" si="1"/>
        <v>0</v>
      </c>
      <c r="K84" s="31">
        <f t="shared" si="2"/>
        <v>0</v>
      </c>
      <c r="L84" s="31">
        <f t="shared" si="2"/>
        <v>0</v>
      </c>
      <c r="M84" s="31">
        <f t="shared" si="2"/>
        <v>0</v>
      </c>
      <c r="P84" s="10"/>
      <c r="R84" s="754">
        <v>421</v>
      </c>
      <c r="S84" s="32"/>
    </row>
    <row r="85" spans="3:19" ht="18" customHeight="1">
      <c r="C85" s="10"/>
      <c r="D85" s="1685"/>
      <c r="E85" s="1686"/>
      <c r="F85" s="864" t="s">
        <v>551</v>
      </c>
      <c r="G85" s="31">
        <f>COUNTIF('様式第17号-3-2（別紙2）'!$E$78:$DV$80,R85)</f>
        <v>0</v>
      </c>
      <c r="H85" s="31">
        <f>$F$45*24</f>
        <v>0</v>
      </c>
      <c r="I85" s="31">
        <f>SUM(L$19,L$30:L$30,L$32)</f>
        <v>0</v>
      </c>
      <c r="J85" s="31" t="str">
        <f t="shared" si="1"/>
        <v>0</v>
      </c>
      <c r="K85" s="31">
        <f t="shared" si="2"/>
        <v>0</v>
      </c>
      <c r="L85" s="31">
        <f t="shared" si="2"/>
        <v>0</v>
      </c>
      <c r="M85" s="31">
        <f t="shared" si="2"/>
        <v>0</v>
      </c>
      <c r="P85" s="10"/>
      <c r="R85" s="754">
        <v>420</v>
      </c>
      <c r="S85" s="32"/>
    </row>
    <row r="86" spans="3:19" ht="18" customHeight="1">
      <c r="C86" s="10"/>
      <c r="D86" s="1685"/>
      <c r="E86" s="1686">
        <v>1</v>
      </c>
      <c r="F86" s="864" t="s">
        <v>550</v>
      </c>
      <c r="G86" s="31">
        <f>COUNTIF('様式第17号-3-2（別紙2）'!$E$78:$DV$80,R86)</f>
        <v>38</v>
      </c>
      <c r="H86" s="31">
        <f>$G$45*24</f>
        <v>0</v>
      </c>
      <c r="I86" s="31">
        <f>SUM(L$20,L$30:L$32)</f>
        <v>0</v>
      </c>
      <c r="J86" s="31" t="str">
        <f t="shared" si="1"/>
        <v>0</v>
      </c>
      <c r="K86" s="31">
        <f t="shared" si="2"/>
        <v>0</v>
      </c>
      <c r="L86" s="31">
        <f t="shared" si="2"/>
        <v>0</v>
      </c>
      <c r="M86" s="31">
        <f t="shared" si="2"/>
        <v>0</v>
      </c>
      <c r="P86" s="10"/>
      <c r="R86" s="754">
        <v>411</v>
      </c>
      <c r="S86" s="32"/>
    </row>
    <row r="87" spans="3:19" ht="18" customHeight="1">
      <c r="C87" s="10"/>
      <c r="D87" s="1685"/>
      <c r="E87" s="1686"/>
      <c r="F87" s="864" t="s">
        <v>551</v>
      </c>
      <c r="G87" s="31">
        <f>COUNTIF('様式第17号-3-2（別紙2）'!$E$78:$DV$80,R87)</f>
        <v>22</v>
      </c>
      <c r="H87" s="31">
        <f>$G$45*24</f>
        <v>0</v>
      </c>
      <c r="I87" s="31">
        <f>SUM(L$20,L$30,L$32)</f>
        <v>0</v>
      </c>
      <c r="J87" s="31" t="str">
        <f t="shared" si="1"/>
        <v>0</v>
      </c>
      <c r="K87" s="31">
        <f t="shared" si="2"/>
        <v>0</v>
      </c>
      <c r="L87" s="31">
        <f t="shared" si="2"/>
        <v>0</v>
      </c>
      <c r="M87" s="31">
        <f t="shared" si="2"/>
        <v>0</v>
      </c>
      <c r="P87" s="10"/>
      <c r="R87" s="754">
        <v>410</v>
      </c>
      <c r="S87" s="32"/>
    </row>
    <row r="88" spans="3:19" ht="18" customHeight="1">
      <c r="C88" s="10"/>
      <c r="D88" s="1685" t="s">
        <v>680</v>
      </c>
      <c r="E88" s="1686">
        <v>3</v>
      </c>
      <c r="F88" s="864" t="s">
        <v>550</v>
      </c>
      <c r="G88" s="31">
        <f>COUNTIF('様式第17号-3-2（別紙2）'!$E$78:$DV$80,R88)</f>
        <v>0</v>
      </c>
      <c r="H88" s="31">
        <f>$E$46*24</f>
        <v>0</v>
      </c>
      <c r="I88" s="31">
        <f>SUM(L$21,L$30:L$32)</f>
        <v>0</v>
      </c>
      <c r="J88" s="31" t="str">
        <f t="shared" si="1"/>
        <v>0</v>
      </c>
      <c r="K88" s="31">
        <f t="shared" si="2"/>
        <v>0</v>
      </c>
      <c r="L88" s="31">
        <f t="shared" si="2"/>
        <v>0</v>
      </c>
      <c r="M88" s="31">
        <f t="shared" si="2"/>
        <v>0</v>
      </c>
      <c r="P88" s="10"/>
      <c r="R88" s="754">
        <v>531</v>
      </c>
      <c r="S88" s="32"/>
    </row>
    <row r="89" spans="3:19" ht="18" customHeight="1">
      <c r="C89" s="10"/>
      <c r="D89" s="1685"/>
      <c r="E89" s="1687"/>
      <c r="F89" s="864" t="s">
        <v>551</v>
      </c>
      <c r="G89" s="31">
        <f>COUNTIF('様式第17号-3-2（別紙2）'!$E$78:$DV$80,R89)</f>
        <v>0</v>
      </c>
      <c r="H89" s="31">
        <f>$E$46*24</f>
        <v>0</v>
      </c>
      <c r="I89" s="31">
        <f>SUM(L$21,L$30:L$30,L$32)</f>
        <v>0</v>
      </c>
      <c r="J89" s="31" t="str">
        <f t="shared" si="1"/>
        <v>0</v>
      </c>
      <c r="K89" s="31">
        <f t="shared" si="2"/>
        <v>0</v>
      </c>
      <c r="L89" s="31">
        <f t="shared" si="2"/>
        <v>0</v>
      </c>
      <c r="M89" s="31">
        <f t="shared" si="2"/>
        <v>0</v>
      </c>
      <c r="P89" s="10"/>
      <c r="R89" s="754">
        <v>530</v>
      </c>
      <c r="S89" s="32"/>
    </row>
    <row r="90" spans="3:19" ht="18" customHeight="1">
      <c r="C90" s="10"/>
      <c r="D90" s="1685"/>
      <c r="E90" s="1686">
        <v>2</v>
      </c>
      <c r="F90" s="864" t="s">
        <v>550</v>
      </c>
      <c r="G90" s="31">
        <f>COUNTIF('様式第17号-3-2（別紙2）'!$E$78:$DV$80,R90)</f>
        <v>0</v>
      </c>
      <c r="H90" s="31">
        <f>$F$46*24</f>
        <v>0</v>
      </c>
      <c r="I90" s="31">
        <f>SUM(L$22,L$30:L$32)</f>
        <v>0</v>
      </c>
      <c r="J90" s="31" t="str">
        <f t="shared" si="1"/>
        <v>0</v>
      </c>
      <c r="K90" s="31">
        <f t="shared" si="2"/>
        <v>0</v>
      </c>
      <c r="L90" s="31">
        <f t="shared" si="2"/>
        <v>0</v>
      </c>
      <c r="M90" s="31">
        <f t="shared" si="2"/>
        <v>0</v>
      </c>
      <c r="P90" s="10"/>
      <c r="R90" s="754">
        <v>521</v>
      </c>
      <c r="S90" s="32"/>
    </row>
    <row r="91" spans="3:19" ht="18" customHeight="1">
      <c r="C91" s="10"/>
      <c r="D91" s="1685"/>
      <c r="E91" s="1686"/>
      <c r="F91" s="864" t="s">
        <v>551</v>
      </c>
      <c r="G91" s="31">
        <f>COUNTIF('様式第17号-3-2（別紙2）'!$E$78:$DV$80,R91)</f>
        <v>0</v>
      </c>
      <c r="H91" s="31">
        <f>$F$46*24</f>
        <v>0</v>
      </c>
      <c r="I91" s="31">
        <f>SUM(L$22,L$30:L$30,L$32)</f>
        <v>0</v>
      </c>
      <c r="J91" s="31" t="str">
        <f t="shared" si="1"/>
        <v>0</v>
      </c>
      <c r="K91" s="31">
        <f t="shared" si="2"/>
        <v>0</v>
      </c>
      <c r="L91" s="31">
        <f t="shared" si="2"/>
        <v>0</v>
      </c>
      <c r="M91" s="31">
        <f t="shared" si="2"/>
        <v>0</v>
      </c>
      <c r="P91" s="10"/>
      <c r="R91" s="754">
        <v>520</v>
      </c>
      <c r="S91" s="32"/>
    </row>
    <row r="92" spans="3:19" ht="18" customHeight="1">
      <c r="C92" s="10"/>
      <c r="D92" s="1685"/>
      <c r="E92" s="1686">
        <v>1</v>
      </c>
      <c r="F92" s="864" t="s">
        <v>550</v>
      </c>
      <c r="G92" s="31">
        <f>COUNTIF('様式第17号-3-2（別紙2）'!$E$78:$DV$80,R92)</f>
        <v>37</v>
      </c>
      <c r="H92" s="31">
        <f>$G$46*24</f>
        <v>0</v>
      </c>
      <c r="I92" s="31">
        <f>SUM(L$23,L$30:L$32)</f>
        <v>0</v>
      </c>
      <c r="J92" s="31" t="str">
        <f t="shared" si="1"/>
        <v>0</v>
      </c>
      <c r="K92" s="31">
        <f t="shared" si="2"/>
        <v>0</v>
      </c>
      <c r="L92" s="31">
        <f t="shared" si="2"/>
        <v>0</v>
      </c>
      <c r="M92" s="31">
        <f t="shared" si="2"/>
        <v>0</v>
      </c>
      <c r="P92" s="10"/>
      <c r="R92" s="754">
        <v>511</v>
      </c>
      <c r="S92" s="32"/>
    </row>
    <row r="93" spans="3:19" ht="18" customHeight="1">
      <c r="C93" s="10"/>
      <c r="D93" s="1685"/>
      <c r="E93" s="1686"/>
      <c r="F93" s="864" t="s">
        <v>551</v>
      </c>
      <c r="G93" s="31">
        <f>COUNTIF('様式第17号-3-2（別紙2）'!$E$78:$DV$80,R93)</f>
        <v>23</v>
      </c>
      <c r="H93" s="31">
        <f>$G$46*24</f>
        <v>0</v>
      </c>
      <c r="I93" s="31">
        <f>SUM(L$23,L$30,L$32)</f>
        <v>0</v>
      </c>
      <c r="J93" s="31" t="str">
        <f t="shared" si="1"/>
        <v>0</v>
      </c>
      <c r="K93" s="31">
        <f t="shared" si="2"/>
        <v>0</v>
      </c>
      <c r="L93" s="31">
        <f t="shared" si="2"/>
        <v>0</v>
      </c>
      <c r="M93" s="31">
        <f t="shared" si="2"/>
        <v>0</v>
      </c>
      <c r="P93" s="10"/>
      <c r="R93" s="754">
        <v>510</v>
      </c>
      <c r="S93" s="32"/>
    </row>
    <row r="94" spans="3:19" ht="18" customHeight="1">
      <c r="C94" s="10"/>
      <c r="D94" s="1685" t="s">
        <v>681</v>
      </c>
      <c r="E94" s="1686">
        <v>3</v>
      </c>
      <c r="F94" s="864" t="s">
        <v>550</v>
      </c>
      <c r="G94" s="31">
        <f>COUNTIF('様式第17号-3-2（別紙2）'!$E$78:$DV$80,R94)</f>
        <v>0</v>
      </c>
      <c r="H94" s="31">
        <f>$E$47*24</f>
        <v>0</v>
      </c>
      <c r="I94" s="31">
        <f>SUM(L$24,L$30:L$32)</f>
        <v>0</v>
      </c>
      <c r="J94" s="31" t="str">
        <f t="shared" si="1"/>
        <v>0</v>
      </c>
      <c r="K94" s="31">
        <f t="shared" si="2"/>
        <v>0</v>
      </c>
      <c r="L94" s="31">
        <f t="shared" si="2"/>
        <v>0</v>
      </c>
      <c r="M94" s="31">
        <f t="shared" si="2"/>
        <v>0</v>
      </c>
      <c r="P94" s="10"/>
      <c r="R94" s="754">
        <v>631</v>
      </c>
      <c r="S94" s="32"/>
    </row>
    <row r="95" spans="3:19" ht="18" customHeight="1">
      <c r="C95" s="10"/>
      <c r="D95" s="1685"/>
      <c r="E95" s="1687"/>
      <c r="F95" s="864" t="s">
        <v>551</v>
      </c>
      <c r="G95" s="31">
        <f>COUNTIF('様式第17号-3-2（別紙2）'!$E$78:$DV$80,R95)</f>
        <v>0</v>
      </c>
      <c r="H95" s="31">
        <f>$E$47*24</f>
        <v>0</v>
      </c>
      <c r="I95" s="31">
        <f>SUM(L$24,L$30:L$30,L$32)</f>
        <v>0</v>
      </c>
      <c r="J95" s="31" t="str">
        <f t="shared" si="1"/>
        <v>0</v>
      </c>
      <c r="K95" s="31">
        <f t="shared" si="2"/>
        <v>0</v>
      </c>
      <c r="L95" s="31">
        <f t="shared" si="2"/>
        <v>0</v>
      </c>
      <c r="M95" s="31">
        <f t="shared" si="2"/>
        <v>0</v>
      </c>
      <c r="P95" s="10"/>
      <c r="R95" s="754">
        <v>630</v>
      </c>
      <c r="S95" s="32"/>
    </row>
    <row r="96" spans="3:19" ht="18" customHeight="1">
      <c r="C96" s="10"/>
      <c r="D96" s="1685"/>
      <c r="E96" s="1686">
        <v>2</v>
      </c>
      <c r="F96" s="864" t="s">
        <v>550</v>
      </c>
      <c r="G96" s="31">
        <f>COUNTIF('様式第17号-3-2（別紙2）'!$E$78:$DV$80,R96)</f>
        <v>0</v>
      </c>
      <c r="H96" s="31">
        <f>$F$47*24</f>
        <v>0</v>
      </c>
      <c r="I96" s="31">
        <f>SUM(L$25,L$30:L$32)</f>
        <v>0</v>
      </c>
      <c r="J96" s="31" t="str">
        <f t="shared" si="1"/>
        <v>0</v>
      </c>
      <c r="K96" s="31">
        <f t="shared" si="2"/>
        <v>0</v>
      </c>
      <c r="L96" s="31">
        <f t="shared" si="2"/>
        <v>0</v>
      </c>
      <c r="M96" s="31">
        <f t="shared" si="2"/>
        <v>0</v>
      </c>
      <c r="P96" s="10"/>
      <c r="R96" s="754">
        <v>621</v>
      </c>
      <c r="S96" s="32"/>
    </row>
    <row r="97" spans="3:22" ht="18" customHeight="1">
      <c r="C97" s="10"/>
      <c r="D97" s="1685"/>
      <c r="E97" s="1686"/>
      <c r="F97" s="864" t="s">
        <v>551</v>
      </c>
      <c r="G97" s="31">
        <f>COUNTIF('様式第17号-3-2（別紙2）'!$E$78:$DV$80,R97)</f>
        <v>0</v>
      </c>
      <c r="H97" s="31">
        <f>$F$47*24</f>
        <v>0</v>
      </c>
      <c r="I97" s="31">
        <f>SUM(L$25,L$30:L$30,L$32)</f>
        <v>0</v>
      </c>
      <c r="J97" s="31" t="str">
        <f t="shared" si="1"/>
        <v>0</v>
      </c>
      <c r="K97" s="31">
        <f t="shared" si="2"/>
        <v>0</v>
      </c>
      <c r="L97" s="31">
        <f t="shared" si="2"/>
        <v>0</v>
      </c>
      <c r="M97" s="31">
        <f t="shared" si="2"/>
        <v>0</v>
      </c>
      <c r="P97" s="10"/>
      <c r="R97" s="754">
        <v>620</v>
      </c>
      <c r="S97" s="32"/>
    </row>
    <row r="98" spans="3:22" ht="18" customHeight="1">
      <c r="C98" s="10"/>
      <c r="D98" s="1685"/>
      <c r="E98" s="1686">
        <v>1</v>
      </c>
      <c r="F98" s="864" t="s">
        <v>550</v>
      </c>
      <c r="G98" s="31">
        <f>COUNTIF('様式第17号-3-2（別紙2）'!$E$78:$DV$80,R98)</f>
        <v>14</v>
      </c>
      <c r="H98" s="31">
        <f>$G$47*24</f>
        <v>0</v>
      </c>
      <c r="I98" s="31">
        <f>SUM(L$26,L$30:L$32)</f>
        <v>0</v>
      </c>
      <c r="J98" s="31" t="str">
        <f t="shared" si="1"/>
        <v>0</v>
      </c>
      <c r="K98" s="31">
        <f t="shared" si="2"/>
        <v>0</v>
      </c>
      <c r="L98" s="31">
        <f t="shared" si="2"/>
        <v>0</v>
      </c>
      <c r="M98" s="31">
        <f t="shared" si="2"/>
        <v>0</v>
      </c>
      <c r="P98" s="10"/>
      <c r="R98" s="754">
        <v>611</v>
      </c>
      <c r="S98" s="32"/>
    </row>
    <row r="99" spans="3:22" ht="18" customHeight="1">
      <c r="C99" s="10"/>
      <c r="D99" s="1685"/>
      <c r="E99" s="1686"/>
      <c r="F99" s="864" t="s">
        <v>551</v>
      </c>
      <c r="G99" s="31">
        <f>COUNTIF('様式第17号-3-2（別紙2）'!$E$78:$DV$80,R99)</f>
        <v>8</v>
      </c>
      <c r="H99" s="31">
        <f>$G$47*24</f>
        <v>0</v>
      </c>
      <c r="I99" s="31">
        <f>SUM(L$26,L$30,L$32)</f>
        <v>0</v>
      </c>
      <c r="J99" s="31" t="str">
        <f t="shared" si="1"/>
        <v>0</v>
      </c>
      <c r="K99" s="31">
        <f t="shared" si="2"/>
        <v>0</v>
      </c>
      <c r="L99" s="31">
        <f t="shared" si="2"/>
        <v>0</v>
      </c>
      <c r="M99" s="31">
        <f t="shared" si="2"/>
        <v>0</v>
      </c>
      <c r="P99" s="10"/>
      <c r="R99" s="754">
        <v>610</v>
      </c>
      <c r="S99" s="32"/>
    </row>
    <row r="100" spans="3:22" ht="18" customHeight="1">
      <c r="C100" s="10"/>
      <c r="D100" s="1685" t="s">
        <v>682</v>
      </c>
      <c r="E100" s="1686">
        <v>3</v>
      </c>
      <c r="F100" s="864" t="s">
        <v>550</v>
      </c>
      <c r="G100" s="31">
        <f>COUNTIF('様式第17号-3-2（別紙2）'!$E$78:$DV$80,R100)</f>
        <v>0</v>
      </c>
      <c r="H100" s="31">
        <f>$E$48*24</f>
        <v>0</v>
      </c>
      <c r="I100" s="31">
        <f>SUM(L$27,L$30:L$32)</f>
        <v>0</v>
      </c>
      <c r="J100" s="31" t="str">
        <f t="shared" si="1"/>
        <v>0</v>
      </c>
      <c r="K100" s="31">
        <f t="shared" si="2"/>
        <v>0</v>
      </c>
      <c r="L100" s="31">
        <f>ROUND($G100*I100,0)</f>
        <v>0</v>
      </c>
      <c r="M100" s="31">
        <f>ROUND($G100*J100,0)</f>
        <v>0</v>
      </c>
      <c r="P100" s="10"/>
      <c r="R100" s="754">
        <v>731</v>
      </c>
      <c r="S100" s="32"/>
    </row>
    <row r="101" spans="3:22" ht="18" customHeight="1">
      <c r="C101" s="10"/>
      <c r="D101" s="1685"/>
      <c r="E101" s="1687"/>
      <c r="F101" s="864" t="s">
        <v>551</v>
      </c>
      <c r="G101" s="31">
        <f>COUNTIF('様式第17号-3-2（別紙2）'!$E$78:$DV$80,R101)</f>
        <v>0</v>
      </c>
      <c r="H101" s="31">
        <f>$E$48*24</f>
        <v>0</v>
      </c>
      <c r="I101" s="31">
        <f>SUM(L$27,L$30:L$30,L$32)</f>
        <v>0</v>
      </c>
      <c r="J101" s="31" t="str">
        <f t="shared" si="1"/>
        <v>0</v>
      </c>
      <c r="K101" s="31">
        <f t="shared" si="2"/>
        <v>0</v>
      </c>
      <c r="L101" s="31">
        <f t="shared" si="2"/>
        <v>0</v>
      </c>
      <c r="M101" s="31">
        <f t="shared" si="2"/>
        <v>0</v>
      </c>
      <c r="P101" s="10"/>
      <c r="R101" s="754">
        <v>730</v>
      </c>
      <c r="S101" s="32"/>
    </row>
    <row r="102" spans="3:22" ht="18" customHeight="1">
      <c r="C102" s="10"/>
      <c r="D102" s="1685"/>
      <c r="E102" s="1686">
        <v>2</v>
      </c>
      <c r="F102" s="864" t="s">
        <v>550</v>
      </c>
      <c r="G102" s="31">
        <f>COUNTIF('様式第17号-3-2（別紙2）'!$E$78:$DV$80,R102)</f>
        <v>0</v>
      </c>
      <c r="H102" s="31">
        <f>$F$48*24</f>
        <v>0</v>
      </c>
      <c r="I102" s="31">
        <f>SUM(L$28,L$30:L$32)</f>
        <v>0</v>
      </c>
      <c r="J102" s="31" t="str">
        <f t="shared" si="1"/>
        <v>0</v>
      </c>
      <c r="K102" s="31">
        <f t="shared" si="2"/>
        <v>0</v>
      </c>
      <c r="L102" s="31">
        <f t="shared" si="2"/>
        <v>0</v>
      </c>
      <c r="M102" s="31">
        <f t="shared" si="2"/>
        <v>0</v>
      </c>
      <c r="P102" s="10"/>
      <c r="R102" s="754">
        <v>721</v>
      </c>
    </row>
    <row r="103" spans="3:22" ht="18" customHeight="1">
      <c r="C103" s="10"/>
      <c r="D103" s="1685"/>
      <c r="E103" s="1686"/>
      <c r="F103" s="864" t="s">
        <v>551</v>
      </c>
      <c r="G103" s="31">
        <f>COUNTIF('様式第17号-3-2（別紙2）'!$E$78:$DV$80,R103)</f>
        <v>0</v>
      </c>
      <c r="H103" s="31">
        <f>$F$48*24</f>
        <v>0</v>
      </c>
      <c r="I103" s="31">
        <f>SUM(L$28,L$30:L$30,L$32)</f>
        <v>0</v>
      </c>
      <c r="J103" s="31" t="str">
        <f t="shared" si="1"/>
        <v>0</v>
      </c>
      <c r="K103" s="31">
        <f t="shared" si="2"/>
        <v>0</v>
      </c>
      <c r="L103" s="31">
        <f t="shared" si="2"/>
        <v>0</v>
      </c>
      <c r="M103" s="31">
        <f t="shared" si="2"/>
        <v>0</v>
      </c>
      <c r="P103" s="10"/>
      <c r="R103" s="754">
        <v>720</v>
      </c>
    </row>
    <row r="104" spans="3:22" ht="18" customHeight="1">
      <c r="C104" s="10"/>
      <c r="D104" s="1685"/>
      <c r="E104" s="1686">
        <v>1</v>
      </c>
      <c r="F104" s="864" t="s">
        <v>550</v>
      </c>
      <c r="G104" s="31">
        <f>COUNTIF('様式第17号-3-2（別紙2）'!$E$78:$DV$80,R104)</f>
        <v>14</v>
      </c>
      <c r="H104" s="31">
        <f>$G$48*24</f>
        <v>0</v>
      </c>
      <c r="I104" s="31">
        <f>SUM(L$29,L$30:L$32)</f>
        <v>0</v>
      </c>
      <c r="J104" s="31" t="str">
        <f t="shared" si="1"/>
        <v>0</v>
      </c>
      <c r="K104" s="31">
        <f t="shared" si="2"/>
        <v>0</v>
      </c>
      <c r="L104" s="31">
        <f t="shared" si="2"/>
        <v>0</v>
      </c>
      <c r="M104" s="31">
        <f t="shared" si="2"/>
        <v>0</v>
      </c>
      <c r="P104" s="10"/>
      <c r="R104" s="754">
        <v>711</v>
      </c>
    </row>
    <row r="105" spans="3:22" ht="18" customHeight="1">
      <c r="C105" s="10"/>
      <c r="D105" s="1685"/>
      <c r="E105" s="1686"/>
      <c r="F105" s="864" t="s">
        <v>551</v>
      </c>
      <c r="G105" s="31">
        <f>COUNTIF('様式第17号-3-2（別紙2）'!$E$78:$DV$80,R105)</f>
        <v>6</v>
      </c>
      <c r="H105" s="31">
        <f>$G$48*24</f>
        <v>0</v>
      </c>
      <c r="I105" s="31">
        <f>SUM(L$29,L$30,L$32)</f>
        <v>0</v>
      </c>
      <c r="J105" s="31" t="str">
        <f t="shared" si="1"/>
        <v>0</v>
      </c>
      <c r="K105" s="31">
        <f t="shared" si="2"/>
        <v>0</v>
      </c>
      <c r="L105" s="31">
        <f t="shared" si="2"/>
        <v>0</v>
      </c>
      <c r="M105" s="31">
        <f t="shared" si="2"/>
        <v>0</v>
      </c>
      <c r="P105" s="10"/>
      <c r="R105" s="754">
        <v>710</v>
      </c>
    </row>
    <row r="106" spans="3:22" ht="18" customHeight="1">
      <c r="C106" s="10"/>
      <c r="D106" s="1689" t="s">
        <v>683</v>
      </c>
      <c r="E106" s="1686" t="s">
        <v>1</v>
      </c>
      <c r="F106" s="864" t="s">
        <v>550</v>
      </c>
      <c r="G106" s="31">
        <f>COUNTIF('様式第17号-3-2（別紙2）'!$E$78:$DV$80,R106)</f>
        <v>57</v>
      </c>
      <c r="H106" s="31">
        <v>0</v>
      </c>
      <c r="I106" s="31">
        <f>SUM(L30:L32)</f>
        <v>0</v>
      </c>
      <c r="J106" s="31" t="str">
        <f t="shared" si="1"/>
        <v>0</v>
      </c>
      <c r="K106" s="31">
        <f t="shared" si="2"/>
        <v>0</v>
      </c>
      <c r="L106" s="31">
        <f t="shared" si="2"/>
        <v>0</v>
      </c>
      <c r="M106" s="31">
        <f t="shared" si="2"/>
        <v>0</v>
      </c>
      <c r="P106" s="10"/>
      <c r="R106" s="887" t="s">
        <v>684</v>
      </c>
    </row>
    <row r="107" spans="3:22" ht="18" customHeight="1">
      <c r="C107" s="10"/>
      <c r="D107" s="1690"/>
      <c r="E107" s="1687"/>
      <c r="F107" s="864" t="s">
        <v>551</v>
      </c>
      <c r="G107" s="31">
        <f>COUNTIF('様式第17号-3-2（別紙2）'!$E$78:$DV$80,R107)</f>
        <v>28</v>
      </c>
      <c r="H107" s="31">
        <v>0</v>
      </c>
      <c r="I107" s="31">
        <f>SUM(L30,L32)</f>
        <v>0</v>
      </c>
      <c r="J107" s="31" t="str">
        <f t="shared" si="1"/>
        <v>0</v>
      </c>
      <c r="K107" s="31">
        <f t="shared" si="2"/>
        <v>0</v>
      </c>
      <c r="L107" s="31">
        <f t="shared" si="2"/>
        <v>0</v>
      </c>
      <c r="M107" s="31">
        <f t="shared" si="2"/>
        <v>0</v>
      </c>
      <c r="P107" s="10"/>
      <c r="R107" s="887" t="s">
        <v>685</v>
      </c>
    </row>
    <row r="108" spans="3:22" ht="18" customHeight="1">
      <c r="C108" s="10"/>
      <c r="D108" s="888" t="s">
        <v>250</v>
      </c>
      <c r="E108" s="889"/>
      <c r="F108" s="890"/>
      <c r="G108" s="31">
        <f>SUM(G64:G107)</f>
        <v>365</v>
      </c>
      <c r="H108" s="33" t="s">
        <v>683</v>
      </c>
      <c r="I108" s="33" t="s">
        <v>683</v>
      </c>
      <c r="J108" s="33" t="s">
        <v>683</v>
      </c>
      <c r="K108" s="31">
        <f>SUM(K64:K107)</f>
        <v>0</v>
      </c>
      <c r="L108" s="31">
        <f>SUM(L64:L107)</f>
        <v>0</v>
      </c>
      <c r="M108" s="755">
        <f>SUM(M64:M107)</f>
        <v>0</v>
      </c>
      <c r="N108" s="34"/>
      <c r="P108" s="10"/>
    </row>
    <row r="109" spans="3:22" ht="18" customHeight="1" thickBot="1">
      <c r="C109" s="35"/>
      <c r="D109" s="36"/>
      <c r="E109" s="36"/>
      <c r="F109" s="36"/>
      <c r="G109" s="37"/>
      <c r="H109" s="36"/>
      <c r="I109" s="36"/>
      <c r="J109" s="36"/>
      <c r="K109" s="36"/>
      <c r="L109" s="36"/>
      <c r="M109" s="36"/>
      <c r="N109" s="36"/>
      <c r="O109" s="36"/>
      <c r="P109" s="10"/>
      <c r="Q109" s="12"/>
      <c r="R109" s="12"/>
      <c r="S109" s="12"/>
      <c r="T109" s="12"/>
      <c r="U109" s="12"/>
      <c r="V109" s="12"/>
    </row>
    <row r="110" spans="3:22" ht="18" customHeight="1">
      <c r="C110" s="32" t="s">
        <v>552</v>
      </c>
      <c r="D110" s="12"/>
      <c r="E110" s="12"/>
      <c r="F110" s="12"/>
      <c r="G110" s="12"/>
      <c r="H110" s="12"/>
      <c r="I110" s="12"/>
      <c r="J110" s="12"/>
      <c r="K110" s="12"/>
      <c r="L110" s="12"/>
      <c r="M110" s="12"/>
      <c r="N110" s="12"/>
      <c r="O110" s="12"/>
      <c r="P110" s="12"/>
      <c r="Q110" s="12"/>
      <c r="R110" s="12"/>
      <c r="S110" s="12"/>
      <c r="T110" s="12"/>
      <c r="U110" s="12"/>
      <c r="V110" s="12"/>
    </row>
    <row r="111" spans="3:22" ht="18" customHeight="1">
      <c r="C111" s="32" t="s">
        <v>1143</v>
      </c>
      <c r="D111" s="12"/>
      <c r="E111" s="12"/>
      <c r="F111" s="12"/>
      <c r="G111" s="12"/>
      <c r="H111" s="12"/>
      <c r="I111" s="12"/>
      <c r="J111" s="12"/>
      <c r="K111" s="12"/>
      <c r="L111" s="12"/>
      <c r="M111" s="12"/>
      <c r="N111" s="12"/>
      <c r="O111" s="12"/>
      <c r="P111" s="12"/>
      <c r="Q111" s="12"/>
      <c r="R111" s="12"/>
      <c r="S111" s="12"/>
      <c r="T111" s="12"/>
      <c r="U111" s="12"/>
      <c r="V111" s="12"/>
    </row>
    <row r="112" spans="3:22" ht="18" customHeight="1">
      <c r="C112" s="32"/>
      <c r="D112" s="12"/>
      <c r="E112" s="12"/>
      <c r="F112" s="12"/>
      <c r="G112" s="12"/>
      <c r="H112" s="12"/>
      <c r="I112" s="12"/>
      <c r="J112" s="12"/>
      <c r="K112" s="12"/>
      <c r="L112" s="12"/>
      <c r="M112" s="12"/>
      <c r="N112" s="12"/>
      <c r="O112" s="12"/>
      <c r="P112" s="12"/>
      <c r="Q112" s="12"/>
      <c r="R112" s="12"/>
      <c r="S112" s="12"/>
      <c r="T112" s="12"/>
      <c r="U112" s="12"/>
      <c r="V112" s="12"/>
    </row>
    <row r="113" spans="3:23" ht="18" customHeight="1">
      <c r="C113" s="861" t="s">
        <v>294</v>
      </c>
      <c r="D113" s="861"/>
      <c r="E113" s="12"/>
      <c r="F113" s="12"/>
      <c r="G113" s="12"/>
      <c r="H113" s="12"/>
      <c r="I113" s="12"/>
      <c r="J113" s="12"/>
      <c r="K113" s="12"/>
      <c r="L113" s="12"/>
      <c r="M113" s="12"/>
      <c r="N113" s="12"/>
      <c r="O113" s="12"/>
      <c r="P113" s="12"/>
      <c r="Q113" s="12"/>
      <c r="R113" s="12"/>
      <c r="S113" s="12"/>
      <c r="T113" s="12"/>
      <c r="U113" s="12"/>
      <c r="V113" s="12"/>
    </row>
    <row r="114" spans="3:23" ht="18" customHeight="1">
      <c r="C114" s="32" t="s">
        <v>686</v>
      </c>
      <c r="G114" s="1"/>
      <c r="P114" s="39"/>
      <c r="Q114" s="39"/>
      <c r="R114" s="39"/>
      <c r="S114" s="39"/>
      <c r="T114" s="39"/>
      <c r="U114" s="39"/>
      <c r="V114" s="39"/>
    </row>
    <row r="115" spans="3:23" ht="18" customHeight="1">
      <c r="C115" s="32"/>
      <c r="D115" s="38" t="s">
        <v>726</v>
      </c>
      <c r="G115" s="1"/>
      <c r="P115" s="39"/>
      <c r="Q115" s="39"/>
      <c r="R115" s="39"/>
      <c r="S115" s="39"/>
      <c r="T115" s="39"/>
      <c r="U115" s="39"/>
      <c r="V115" s="39"/>
    </row>
    <row r="116" spans="3:23" ht="18" customHeight="1">
      <c r="C116" s="38" t="s">
        <v>1144</v>
      </c>
      <c r="D116" s="32"/>
      <c r="G116" s="1"/>
      <c r="P116" s="39"/>
      <c r="Q116" s="39"/>
      <c r="R116" s="39"/>
      <c r="S116" s="39"/>
      <c r="T116" s="39"/>
      <c r="U116" s="39"/>
      <c r="V116" s="39"/>
    </row>
    <row r="117" spans="3:23" ht="18" customHeight="1"/>
    <row r="118" spans="3:23" ht="18" customHeight="1">
      <c r="C118" s="32" t="s">
        <v>295</v>
      </c>
    </row>
    <row r="119" spans="3:23" ht="15" customHeight="1">
      <c r="C119" s="40"/>
      <c r="D119" s="41"/>
      <c r="E119" s="41"/>
      <c r="F119" s="41"/>
      <c r="G119" s="42"/>
      <c r="H119" s="1688"/>
      <c r="I119" s="1688"/>
      <c r="J119" s="42"/>
      <c r="K119" s="42"/>
      <c r="L119" s="42"/>
      <c r="M119" s="42"/>
      <c r="N119" s="41"/>
      <c r="O119" s="43"/>
    </row>
    <row r="120" spans="3:23" ht="15" customHeight="1">
      <c r="C120" s="44"/>
      <c r="D120" s="45" t="s">
        <v>296</v>
      </c>
      <c r="E120" s="46"/>
      <c r="F120" s="46"/>
      <c r="G120" s="47" t="s">
        <v>682</v>
      </c>
      <c r="H120" s="47" t="s">
        <v>297</v>
      </c>
      <c r="I120" s="48" t="s">
        <v>687</v>
      </c>
      <c r="J120" s="48" t="s">
        <v>688</v>
      </c>
      <c r="K120" s="48" t="s">
        <v>678</v>
      </c>
      <c r="L120" s="48" t="s">
        <v>689</v>
      </c>
      <c r="M120" s="48" t="s">
        <v>690</v>
      </c>
      <c r="N120" s="46"/>
      <c r="O120" s="49"/>
    </row>
    <row r="121" spans="3:23" ht="15" customHeight="1">
      <c r="C121" s="44"/>
      <c r="D121" s="45"/>
      <c r="E121" s="46"/>
      <c r="F121" s="46"/>
      <c r="G121" s="46"/>
      <c r="H121" s="46"/>
      <c r="I121" s="46"/>
      <c r="J121" s="46"/>
      <c r="K121" s="46"/>
      <c r="L121" s="46"/>
      <c r="M121" s="46"/>
      <c r="N121" s="46"/>
      <c r="O121" s="49"/>
      <c r="R121" s="50">
        <f>M131-J131</f>
        <v>3200</v>
      </c>
      <c r="U121" s="50"/>
    </row>
    <row r="122" spans="3:23" ht="15" customHeight="1">
      <c r="C122" s="44"/>
      <c r="D122" s="45"/>
      <c r="E122" s="46"/>
      <c r="F122" s="46"/>
      <c r="G122" s="46"/>
      <c r="H122" s="46"/>
      <c r="I122" s="46"/>
      <c r="J122" s="46"/>
      <c r="K122" s="46"/>
      <c r="L122" s="46"/>
      <c r="M122" s="46"/>
      <c r="N122" s="46"/>
      <c r="O122" s="49"/>
      <c r="R122" s="1">
        <f>R121/3</f>
        <v>1066.6666666666667</v>
      </c>
    </row>
    <row r="123" spans="3:23" ht="15" customHeight="1">
      <c r="C123" s="44"/>
      <c r="D123" s="45"/>
      <c r="E123" s="46"/>
      <c r="F123" s="46"/>
      <c r="G123" s="46"/>
      <c r="H123" s="46"/>
      <c r="I123" s="46"/>
      <c r="J123" s="46"/>
      <c r="K123" s="46"/>
      <c r="L123" s="46"/>
      <c r="M123" s="46"/>
      <c r="N123" s="46"/>
      <c r="O123" s="49"/>
      <c r="R123" s="50">
        <f>J131+R122</f>
        <v>10666.666666666666</v>
      </c>
      <c r="S123" s="50">
        <f>J131-R122</f>
        <v>8533.3333333333339</v>
      </c>
      <c r="U123" s="50"/>
      <c r="V123" s="50"/>
    </row>
    <row r="124" spans="3:23" ht="15" customHeight="1">
      <c r="C124" s="44"/>
      <c r="D124" s="45"/>
      <c r="E124" s="46"/>
      <c r="F124" s="46"/>
      <c r="G124" s="46"/>
      <c r="H124" s="46"/>
      <c r="I124" s="46"/>
      <c r="J124" s="46"/>
      <c r="K124" s="46"/>
      <c r="L124" s="46"/>
      <c r="M124" s="46"/>
      <c r="N124" s="46"/>
      <c r="O124" s="49"/>
      <c r="R124" s="50">
        <f>R123+R122</f>
        <v>11733.333333333332</v>
      </c>
      <c r="S124" s="50">
        <f>S123-R122</f>
        <v>7466.666666666667</v>
      </c>
      <c r="U124" s="50"/>
      <c r="V124" s="50"/>
    </row>
    <row r="125" spans="3:23" ht="15" customHeight="1">
      <c r="C125" s="44"/>
      <c r="D125" s="45" t="s">
        <v>300</v>
      </c>
      <c r="E125" s="46"/>
      <c r="F125" s="46"/>
      <c r="G125" s="46"/>
      <c r="H125" s="46"/>
      <c r="I125" s="46"/>
      <c r="J125" s="46"/>
      <c r="K125" s="46"/>
      <c r="L125" s="46"/>
      <c r="M125" s="46"/>
      <c r="N125" s="46"/>
      <c r="O125" s="49"/>
    </row>
    <row r="126" spans="3:23" ht="15" customHeight="1">
      <c r="C126" s="44"/>
      <c r="D126" s="45"/>
      <c r="E126" s="46"/>
      <c r="F126" s="46"/>
      <c r="G126" s="46"/>
      <c r="H126" s="46"/>
      <c r="I126" s="46"/>
      <c r="J126" s="46"/>
      <c r="K126" s="46"/>
      <c r="L126" s="46"/>
      <c r="M126" s="46"/>
      <c r="N126" s="46"/>
      <c r="O126" s="49"/>
    </row>
    <row r="127" spans="3:23" ht="15" customHeight="1">
      <c r="C127" s="44"/>
      <c r="D127" s="45"/>
      <c r="E127" s="46"/>
      <c r="F127" s="46"/>
      <c r="G127" s="46"/>
      <c r="H127" s="46"/>
      <c r="I127" s="46"/>
      <c r="J127" s="46"/>
      <c r="K127" s="46"/>
      <c r="L127" s="46"/>
      <c r="M127" s="46"/>
      <c r="N127" s="46"/>
      <c r="O127" s="49"/>
    </row>
    <row r="128" spans="3:23" ht="15" customHeight="1">
      <c r="C128" s="44"/>
      <c r="D128" s="45"/>
      <c r="E128" s="46"/>
      <c r="F128" s="46"/>
      <c r="G128" s="46"/>
      <c r="H128" s="46"/>
      <c r="I128" s="46"/>
      <c r="J128" s="46"/>
      <c r="K128" s="46"/>
      <c r="L128" s="46"/>
      <c r="M128" s="46"/>
      <c r="N128" s="46"/>
      <c r="O128" s="49"/>
      <c r="R128" s="50">
        <f>AVERAGE(G131:H131)</f>
        <v>6933.3333333333339</v>
      </c>
      <c r="S128" s="50">
        <f t="shared" ref="S128:W128" si="3">AVERAGE(H131:I131)</f>
        <v>8000</v>
      </c>
      <c r="T128" s="50">
        <f t="shared" si="3"/>
        <v>9066.6666666666679</v>
      </c>
      <c r="U128" s="50">
        <f t="shared" si="3"/>
        <v>10133.333333333332</v>
      </c>
      <c r="V128" s="50">
        <f t="shared" si="3"/>
        <v>11200</v>
      </c>
      <c r="W128" s="50">
        <f t="shared" si="3"/>
        <v>12266.666666666666</v>
      </c>
    </row>
    <row r="129" spans="3:18" ht="15" customHeight="1">
      <c r="C129" s="44"/>
      <c r="D129" s="45"/>
      <c r="E129" s="46"/>
      <c r="F129" s="46"/>
      <c r="G129" s="46"/>
      <c r="H129" s="46"/>
      <c r="I129" s="46"/>
      <c r="J129" s="46"/>
      <c r="K129" s="46"/>
      <c r="L129" s="46"/>
      <c r="M129" s="46"/>
      <c r="N129" s="46"/>
      <c r="O129" s="49"/>
    </row>
    <row r="130" spans="3:18" ht="18" customHeight="1">
      <c r="C130" s="44"/>
      <c r="D130" s="45" t="s">
        <v>301</v>
      </c>
      <c r="E130" s="46"/>
      <c r="F130" s="756"/>
      <c r="G130" s="756" t="s">
        <v>302</v>
      </c>
      <c r="H130" s="46"/>
      <c r="I130" s="46"/>
      <c r="J130" s="756" t="s">
        <v>303</v>
      </c>
      <c r="K130" s="46"/>
      <c r="L130" s="46"/>
      <c r="M130" s="756" t="s">
        <v>304</v>
      </c>
      <c r="N130" s="46"/>
      <c r="O130" s="49"/>
    </row>
    <row r="131" spans="3:18" ht="18" customHeight="1">
      <c r="C131" s="44"/>
      <c r="D131" s="45" t="s">
        <v>305</v>
      </c>
      <c r="E131" s="46"/>
      <c r="F131" s="757"/>
      <c r="G131" s="757">
        <v>6400</v>
      </c>
      <c r="H131" s="48">
        <f>S124</f>
        <v>7466.666666666667</v>
      </c>
      <c r="I131" s="48">
        <f>S123</f>
        <v>8533.3333333333339</v>
      </c>
      <c r="J131" s="757">
        <v>9600</v>
      </c>
      <c r="K131" s="48">
        <f>R123</f>
        <v>10666.666666666666</v>
      </c>
      <c r="L131" s="48">
        <f>R124</f>
        <v>11733.333333333332</v>
      </c>
      <c r="M131" s="757">
        <v>12800</v>
      </c>
      <c r="N131" s="46"/>
      <c r="O131" s="49"/>
    </row>
    <row r="132" spans="3:18" ht="18" customHeight="1">
      <c r="C132" s="44"/>
      <c r="D132" s="45" t="s">
        <v>306</v>
      </c>
      <c r="E132" s="46"/>
      <c r="F132" s="46"/>
      <c r="G132" s="46"/>
      <c r="H132" s="758"/>
      <c r="I132" s="758"/>
      <c r="J132" s="46"/>
      <c r="K132" s="46"/>
      <c r="L132" s="46"/>
      <c r="M132" s="46"/>
      <c r="N132" s="46"/>
      <c r="O132" s="49"/>
      <c r="R132" s="38" t="s">
        <v>719</v>
      </c>
    </row>
    <row r="133" spans="3:18" ht="18" customHeight="1">
      <c r="C133" s="44"/>
      <c r="D133" s="45" t="s">
        <v>307</v>
      </c>
      <c r="E133" s="46"/>
      <c r="F133" s="46"/>
      <c r="G133" s="758"/>
      <c r="H133" s="758"/>
      <c r="I133" s="46"/>
      <c r="J133" s="46"/>
      <c r="K133" s="46"/>
      <c r="L133" s="46"/>
      <c r="M133" s="46"/>
      <c r="N133" s="46"/>
      <c r="O133" s="49"/>
      <c r="R133" s="38" t="s">
        <v>720</v>
      </c>
    </row>
    <row r="134" spans="3:18" ht="18" customHeight="1">
      <c r="C134" s="44"/>
      <c r="D134" s="45" t="s">
        <v>308</v>
      </c>
      <c r="E134" s="46"/>
      <c r="F134" s="46"/>
      <c r="G134" s="759">
        <f>M134</f>
        <v>8.5000000000000006E-2</v>
      </c>
      <c r="H134" s="759">
        <f>L134</f>
        <v>0.121</v>
      </c>
      <c r="I134" s="759">
        <f>K134</f>
        <v>0.187</v>
      </c>
      <c r="J134" s="759">
        <f>1-SUM(K134:M134)*2</f>
        <v>0.21399999999999997</v>
      </c>
      <c r="K134" s="759">
        <f>ROUND(NORMSDIST(0.82)-NORMSDIST(0.27),3)</f>
        <v>0.187</v>
      </c>
      <c r="L134" s="759">
        <f>ROUND(NORMSDIST(1.37)-NORMSDIST(0.82),3)</f>
        <v>0.121</v>
      </c>
      <c r="M134" s="759">
        <f>ROUND((1-NORMSDIST(1.37)),3)</f>
        <v>8.5000000000000006E-2</v>
      </c>
      <c r="N134" s="46"/>
      <c r="O134" s="49"/>
      <c r="R134" s="38" t="s">
        <v>721</v>
      </c>
    </row>
    <row r="135" spans="3:18" ht="18" customHeight="1">
      <c r="C135" s="44"/>
      <c r="D135" s="51" t="s">
        <v>309</v>
      </c>
      <c r="E135" s="52"/>
      <c r="F135" s="52"/>
      <c r="G135" s="760">
        <f>M135</f>
        <v>31</v>
      </c>
      <c r="H135" s="760">
        <f>L135</f>
        <v>44</v>
      </c>
      <c r="I135" s="760">
        <f>K135</f>
        <v>68</v>
      </c>
      <c r="J135" s="760">
        <f>365-SUM(K135:M135)*2</f>
        <v>79</v>
      </c>
      <c r="K135" s="760">
        <f>ROUND(365*K134,0)</f>
        <v>68</v>
      </c>
      <c r="L135" s="760">
        <f>ROUND(365*L134,0)</f>
        <v>44</v>
      </c>
      <c r="M135" s="760">
        <f>ROUND(365*M134,0)</f>
        <v>31</v>
      </c>
      <c r="N135" s="46"/>
      <c r="O135" s="49"/>
      <c r="R135" s="38" t="s">
        <v>722</v>
      </c>
    </row>
    <row r="136" spans="3:18" ht="18" customHeight="1">
      <c r="C136" s="44"/>
      <c r="D136" s="53"/>
      <c r="E136" s="46"/>
      <c r="F136" s="46"/>
      <c r="G136" s="46"/>
      <c r="H136" s="46"/>
      <c r="I136" s="46"/>
      <c r="J136" s="46"/>
      <c r="K136" s="46"/>
      <c r="L136" s="46"/>
      <c r="M136" s="46"/>
      <c r="N136" s="46"/>
      <c r="O136" s="49"/>
      <c r="R136" s="38" t="s">
        <v>723</v>
      </c>
    </row>
    <row r="137" spans="3:18" ht="18" customHeight="1">
      <c r="C137" s="44"/>
      <c r="D137" s="54" t="s">
        <v>310</v>
      </c>
      <c r="E137" s="46"/>
      <c r="F137" s="46"/>
      <c r="G137" s="46"/>
      <c r="H137" s="46"/>
      <c r="I137" s="46"/>
      <c r="J137" s="46"/>
      <c r="K137" s="46"/>
      <c r="L137" s="46"/>
      <c r="M137" s="46"/>
      <c r="N137" s="46"/>
      <c r="O137" s="49"/>
      <c r="R137" s="38" t="s">
        <v>724</v>
      </c>
    </row>
    <row r="138" spans="3:18" ht="18" customHeight="1">
      <c r="C138" s="55"/>
      <c r="D138" s="56"/>
      <c r="E138" s="56"/>
      <c r="F138" s="56"/>
      <c r="G138" s="56"/>
      <c r="H138" s="56"/>
      <c r="I138" s="56"/>
      <c r="J138" s="56"/>
      <c r="K138" s="56"/>
      <c r="L138" s="56"/>
      <c r="M138" s="56"/>
      <c r="N138" s="56"/>
      <c r="O138" s="57"/>
      <c r="R138" s="38" t="s">
        <v>725</v>
      </c>
    </row>
  </sheetData>
  <protectedRanges>
    <protectedRange sqref="G108:M108" name="範囲1"/>
    <protectedRange sqref="I70 H106:I106 H107:M107 H104:H105 G104:G107 G64:M65 G66:I67 G68:H71 J104:M106 G72:I73 J66:M77 G74:H77 I76:I77 G78:M79 J80:M83 G80:H83 I82:I83 G84:M85 J86:M89 G86:H89 I88:I89 G90:M91 J92:M95 G92:H95 I94:I95 G96:M97 J98:M101 G98:H101 I100:I101 G102:M103" name="範囲1_4"/>
    <protectedRange sqref="L30:L32 J9:L29" name="範囲3"/>
    <protectedRange sqref="J30:K32" name="範囲3_1"/>
  </protectedRanges>
  <mergeCells count="56">
    <mergeCell ref="H119:I119"/>
    <mergeCell ref="D100:D105"/>
    <mergeCell ref="E100:E101"/>
    <mergeCell ref="E102:E103"/>
    <mergeCell ref="E104:E105"/>
    <mergeCell ref="D106:D107"/>
    <mergeCell ref="E106:E107"/>
    <mergeCell ref="D88:D93"/>
    <mergeCell ref="E88:E89"/>
    <mergeCell ref="E90:E91"/>
    <mergeCell ref="E92:E93"/>
    <mergeCell ref="D94:D99"/>
    <mergeCell ref="E94:E95"/>
    <mergeCell ref="E96:E97"/>
    <mergeCell ref="E98:E99"/>
    <mergeCell ref="D76:D81"/>
    <mergeCell ref="E76:E77"/>
    <mergeCell ref="E78:E79"/>
    <mergeCell ref="E80:E81"/>
    <mergeCell ref="D82:D87"/>
    <mergeCell ref="E82:E83"/>
    <mergeCell ref="E84:E85"/>
    <mergeCell ref="E86:E87"/>
    <mergeCell ref="D64:D69"/>
    <mergeCell ref="E64:E65"/>
    <mergeCell ref="E66:E67"/>
    <mergeCell ref="E68:E69"/>
    <mergeCell ref="D70:D75"/>
    <mergeCell ref="E70:E71"/>
    <mergeCell ref="E72:E73"/>
    <mergeCell ref="E74:E75"/>
    <mergeCell ref="M62:M63"/>
    <mergeCell ref="D30:G30"/>
    <mergeCell ref="D31:G31"/>
    <mergeCell ref="D32:G32"/>
    <mergeCell ref="D40:D41"/>
    <mergeCell ref="E40:G40"/>
    <mergeCell ref="D62:D63"/>
    <mergeCell ref="E62:E63"/>
    <mergeCell ref="F62:F63"/>
    <mergeCell ref="G62:G63"/>
    <mergeCell ref="H62:H63"/>
    <mergeCell ref="I62:I63"/>
    <mergeCell ref="J62:J63"/>
    <mergeCell ref="K62:K63"/>
    <mergeCell ref="L62:L63"/>
    <mergeCell ref="D7:G8"/>
    <mergeCell ref="D9:G29"/>
    <mergeCell ref="H9:H11"/>
    <mergeCell ref="J9:J29"/>
    <mergeCell ref="H12:H14"/>
    <mergeCell ref="H15:H17"/>
    <mergeCell ref="H18:H20"/>
    <mergeCell ref="H21:H23"/>
    <mergeCell ref="H24:H26"/>
    <mergeCell ref="H27:H29"/>
  </mergeCells>
  <phoneticPr fontId="10"/>
  <printOptions horizontalCentered="1"/>
  <pageMargins left="0.59055118110236227" right="0.59055118110236227" top="0.78740157480314965" bottom="0.59055118110236227" header="0.39370078740157483" footer="0.39370078740157483"/>
  <pageSetup paperSize="8" orientation="portrait" horizontalDpi="300" verticalDpi="300" r:id="rId1"/>
  <headerFooter alignWithMargins="0">
    <oddHeader>&amp;R&amp;P/&amp;N</oddHeader>
  </headerFooter>
  <rowBreaks count="2" manualBreakCount="2">
    <brk id="60" min="1" max="15" man="1"/>
    <brk id="116" min="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H102"/>
  <sheetViews>
    <sheetView zoomScale="55" zoomScaleNormal="55" zoomScaleSheetLayoutView="85" workbookViewId="0">
      <selection sqref="A1:XFD1048576"/>
    </sheetView>
  </sheetViews>
  <sheetFormatPr defaultRowHeight="13.5"/>
  <cols>
    <col min="1" max="2" width="2.625" style="58" customWidth="1"/>
    <col min="3" max="3" width="9.625" style="58" customWidth="1"/>
    <col min="4" max="4" width="19.625" style="58" customWidth="1"/>
    <col min="5" max="126" width="2.75" style="66" customWidth="1"/>
    <col min="127" max="127" width="3.375" style="58" customWidth="1"/>
    <col min="128" max="128" width="2.125" style="58" customWidth="1"/>
    <col min="129" max="187" width="1.625" style="58" customWidth="1"/>
    <col min="188" max="256" width="9" style="58"/>
    <col min="257" max="258" width="2.625" style="58" customWidth="1"/>
    <col min="259" max="259" width="9.625" style="58" customWidth="1"/>
    <col min="260" max="260" width="14.625" style="58" customWidth="1"/>
    <col min="261" max="382" width="2.75" style="58" customWidth="1"/>
    <col min="383" max="383" width="3.375" style="58" customWidth="1"/>
    <col min="384" max="384" width="2.125" style="58" customWidth="1"/>
    <col min="385" max="443" width="1.625" style="58" customWidth="1"/>
    <col min="444" max="512" width="9" style="58"/>
    <col min="513" max="514" width="2.625" style="58" customWidth="1"/>
    <col min="515" max="515" width="9.625" style="58" customWidth="1"/>
    <col min="516" max="516" width="14.625" style="58" customWidth="1"/>
    <col min="517" max="638" width="2.75" style="58" customWidth="1"/>
    <col min="639" max="639" width="3.375" style="58" customWidth="1"/>
    <col min="640" max="640" width="2.125" style="58" customWidth="1"/>
    <col min="641" max="699" width="1.625" style="58" customWidth="1"/>
    <col min="700" max="768" width="9" style="58"/>
    <col min="769" max="770" width="2.625" style="58" customWidth="1"/>
    <col min="771" max="771" width="9.625" style="58" customWidth="1"/>
    <col min="772" max="772" width="14.625" style="58" customWidth="1"/>
    <col min="773" max="894" width="2.75" style="58" customWidth="1"/>
    <col min="895" max="895" width="3.375" style="58" customWidth="1"/>
    <col min="896" max="896" width="2.125" style="58" customWidth="1"/>
    <col min="897" max="955" width="1.625" style="58" customWidth="1"/>
    <col min="956" max="1024" width="9" style="58"/>
    <col min="1025" max="1026" width="2.625" style="58" customWidth="1"/>
    <col min="1027" max="1027" width="9.625" style="58" customWidth="1"/>
    <col min="1028" max="1028" width="14.625" style="58" customWidth="1"/>
    <col min="1029" max="1150" width="2.75" style="58" customWidth="1"/>
    <col min="1151" max="1151" width="3.375" style="58" customWidth="1"/>
    <col min="1152" max="1152" width="2.125" style="58" customWidth="1"/>
    <col min="1153" max="1211" width="1.625" style="58" customWidth="1"/>
    <col min="1212" max="1280" width="9" style="58"/>
    <col min="1281" max="1282" width="2.625" style="58" customWidth="1"/>
    <col min="1283" max="1283" width="9.625" style="58" customWidth="1"/>
    <col min="1284" max="1284" width="14.625" style="58" customWidth="1"/>
    <col min="1285" max="1406" width="2.75" style="58" customWidth="1"/>
    <col min="1407" max="1407" width="3.375" style="58" customWidth="1"/>
    <col min="1408" max="1408" width="2.125" style="58" customWidth="1"/>
    <col min="1409" max="1467" width="1.625" style="58" customWidth="1"/>
    <col min="1468" max="1536" width="9" style="58"/>
    <col min="1537" max="1538" width="2.625" style="58" customWidth="1"/>
    <col min="1539" max="1539" width="9.625" style="58" customWidth="1"/>
    <col min="1540" max="1540" width="14.625" style="58" customWidth="1"/>
    <col min="1541" max="1662" width="2.75" style="58" customWidth="1"/>
    <col min="1663" max="1663" width="3.375" style="58" customWidth="1"/>
    <col min="1664" max="1664" width="2.125" style="58" customWidth="1"/>
    <col min="1665" max="1723" width="1.625" style="58" customWidth="1"/>
    <col min="1724" max="1792" width="9" style="58"/>
    <col min="1793" max="1794" width="2.625" style="58" customWidth="1"/>
    <col min="1795" max="1795" width="9.625" style="58" customWidth="1"/>
    <col min="1796" max="1796" width="14.625" style="58" customWidth="1"/>
    <col min="1797" max="1918" width="2.75" style="58" customWidth="1"/>
    <col min="1919" max="1919" width="3.375" style="58" customWidth="1"/>
    <col min="1920" max="1920" width="2.125" style="58" customWidth="1"/>
    <col min="1921" max="1979" width="1.625" style="58" customWidth="1"/>
    <col min="1980" max="2048" width="9" style="58"/>
    <col min="2049" max="2050" width="2.625" style="58" customWidth="1"/>
    <col min="2051" max="2051" width="9.625" style="58" customWidth="1"/>
    <col min="2052" max="2052" width="14.625" style="58" customWidth="1"/>
    <col min="2053" max="2174" width="2.75" style="58" customWidth="1"/>
    <col min="2175" max="2175" width="3.375" style="58" customWidth="1"/>
    <col min="2176" max="2176" width="2.125" style="58" customWidth="1"/>
    <col min="2177" max="2235" width="1.625" style="58" customWidth="1"/>
    <col min="2236" max="2304" width="9" style="58"/>
    <col min="2305" max="2306" width="2.625" style="58" customWidth="1"/>
    <col min="2307" max="2307" width="9.625" style="58" customWidth="1"/>
    <col min="2308" max="2308" width="14.625" style="58" customWidth="1"/>
    <col min="2309" max="2430" width="2.75" style="58" customWidth="1"/>
    <col min="2431" max="2431" width="3.375" style="58" customWidth="1"/>
    <col min="2432" max="2432" width="2.125" style="58" customWidth="1"/>
    <col min="2433" max="2491" width="1.625" style="58" customWidth="1"/>
    <col min="2492" max="2560" width="9" style="58"/>
    <col min="2561" max="2562" width="2.625" style="58" customWidth="1"/>
    <col min="2563" max="2563" width="9.625" style="58" customWidth="1"/>
    <col min="2564" max="2564" width="14.625" style="58" customWidth="1"/>
    <col min="2565" max="2686" width="2.75" style="58" customWidth="1"/>
    <col min="2687" max="2687" width="3.375" style="58" customWidth="1"/>
    <col min="2688" max="2688" width="2.125" style="58" customWidth="1"/>
    <col min="2689" max="2747" width="1.625" style="58" customWidth="1"/>
    <col min="2748" max="2816" width="9" style="58"/>
    <col min="2817" max="2818" width="2.625" style="58" customWidth="1"/>
    <col min="2819" max="2819" width="9.625" style="58" customWidth="1"/>
    <col min="2820" max="2820" width="14.625" style="58" customWidth="1"/>
    <col min="2821" max="2942" width="2.75" style="58" customWidth="1"/>
    <col min="2943" max="2943" width="3.375" style="58" customWidth="1"/>
    <col min="2944" max="2944" width="2.125" style="58" customWidth="1"/>
    <col min="2945" max="3003" width="1.625" style="58" customWidth="1"/>
    <col min="3004" max="3072" width="9" style="58"/>
    <col min="3073" max="3074" width="2.625" style="58" customWidth="1"/>
    <col min="3075" max="3075" width="9.625" style="58" customWidth="1"/>
    <col min="3076" max="3076" width="14.625" style="58" customWidth="1"/>
    <col min="3077" max="3198" width="2.75" style="58" customWidth="1"/>
    <col min="3199" max="3199" width="3.375" style="58" customWidth="1"/>
    <col min="3200" max="3200" width="2.125" style="58" customWidth="1"/>
    <col min="3201" max="3259" width="1.625" style="58" customWidth="1"/>
    <col min="3260" max="3328" width="9" style="58"/>
    <col min="3329" max="3330" width="2.625" style="58" customWidth="1"/>
    <col min="3331" max="3331" width="9.625" style="58" customWidth="1"/>
    <col min="3332" max="3332" width="14.625" style="58" customWidth="1"/>
    <col min="3333" max="3454" width="2.75" style="58" customWidth="1"/>
    <col min="3455" max="3455" width="3.375" style="58" customWidth="1"/>
    <col min="3456" max="3456" width="2.125" style="58" customWidth="1"/>
    <col min="3457" max="3515" width="1.625" style="58" customWidth="1"/>
    <col min="3516" max="3584" width="9" style="58"/>
    <col min="3585" max="3586" width="2.625" style="58" customWidth="1"/>
    <col min="3587" max="3587" width="9.625" style="58" customWidth="1"/>
    <col min="3588" max="3588" width="14.625" style="58" customWidth="1"/>
    <col min="3589" max="3710" width="2.75" style="58" customWidth="1"/>
    <col min="3711" max="3711" width="3.375" style="58" customWidth="1"/>
    <col min="3712" max="3712" width="2.125" style="58" customWidth="1"/>
    <col min="3713" max="3771" width="1.625" style="58" customWidth="1"/>
    <col min="3772" max="3840" width="9" style="58"/>
    <col min="3841" max="3842" width="2.625" style="58" customWidth="1"/>
    <col min="3843" max="3843" width="9.625" style="58" customWidth="1"/>
    <col min="3844" max="3844" width="14.625" style="58" customWidth="1"/>
    <col min="3845" max="3966" width="2.75" style="58" customWidth="1"/>
    <col min="3967" max="3967" width="3.375" style="58" customWidth="1"/>
    <col min="3968" max="3968" width="2.125" style="58" customWidth="1"/>
    <col min="3969" max="4027" width="1.625" style="58" customWidth="1"/>
    <col min="4028" max="4096" width="9" style="58"/>
    <col min="4097" max="4098" width="2.625" style="58" customWidth="1"/>
    <col min="4099" max="4099" width="9.625" style="58" customWidth="1"/>
    <col min="4100" max="4100" width="14.625" style="58" customWidth="1"/>
    <col min="4101" max="4222" width="2.75" style="58" customWidth="1"/>
    <col min="4223" max="4223" width="3.375" style="58" customWidth="1"/>
    <col min="4224" max="4224" width="2.125" style="58" customWidth="1"/>
    <col min="4225" max="4283" width="1.625" style="58" customWidth="1"/>
    <col min="4284" max="4352" width="9" style="58"/>
    <col min="4353" max="4354" width="2.625" style="58" customWidth="1"/>
    <col min="4355" max="4355" width="9.625" style="58" customWidth="1"/>
    <col min="4356" max="4356" width="14.625" style="58" customWidth="1"/>
    <col min="4357" max="4478" width="2.75" style="58" customWidth="1"/>
    <col min="4479" max="4479" width="3.375" style="58" customWidth="1"/>
    <col min="4480" max="4480" width="2.125" style="58" customWidth="1"/>
    <col min="4481" max="4539" width="1.625" style="58" customWidth="1"/>
    <col min="4540" max="4608" width="9" style="58"/>
    <col min="4609" max="4610" width="2.625" style="58" customWidth="1"/>
    <col min="4611" max="4611" width="9.625" style="58" customWidth="1"/>
    <col min="4612" max="4612" width="14.625" style="58" customWidth="1"/>
    <col min="4613" max="4734" width="2.75" style="58" customWidth="1"/>
    <col min="4735" max="4735" width="3.375" style="58" customWidth="1"/>
    <col min="4736" max="4736" width="2.125" style="58" customWidth="1"/>
    <col min="4737" max="4795" width="1.625" style="58" customWidth="1"/>
    <col min="4796" max="4864" width="9" style="58"/>
    <col min="4865" max="4866" width="2.625" style="58" customWidth="1"/>
    <col min="4867" max="4867" width="9.625" style="58" customWidth="1"/>
    <col min="4868" max="4868" width="14.625" style="58" customWidth="1"/>
    <col min="4869" max="4990" width="2.75" style="58" customWidth="1"/>
    <col min="4991" max="4991" width="3.375" style="58" customWidth="1"/>
    <col min="4992" max="4992" width="2.125" style="58" customWidth="1"/>
    <col min="4993" max="5051" width="1.625" style="58" customWidth="1"/>
    <col min="5052" max="5120" width="9" style="58"/>
    <col min="5121" max="5122" width="2.625" style="58" customWidth="1"/>
    <col min="5123" max="5123" width="9.625" style="58" customWidth="1"/>
    <col min="5124" max="5124" width="14.625" style="58" customWidth="1"/>
    <col min="5125" max="5246" width="2.75" style="58" customWidth="1"/>
    <col min="5247" max="5247" width="3.375" style="58" customWidth="1"/>
    <col min="5248" max="5248" width="2.125" style="58" customWidth="1"/>
    <col min="5249" max="5307" width="1.625" style="58" customWidth="1"/>
    <col min="5308" max="5376" width="9" style="58"/>
    <col min="5377" max="5378" width="2.625" style="58" customWidth="1"/>
    <col min="5379" max="5379" width="9.625" style="58" customWidth="1"/>
    <col min="5380" max="5380" width="14.625" style="58" customWidth="1"/>
    <col min="5381" max="5502" width="2.75" style="58" customWidth="1"/>
    <col min="5503" max="5503" width="3.375" style="58" customWidth="1"/>
    <col min="5504" max="5504" width="2.125" style="58" customWidth="1"/>
    <col min="5505" max="5563" width="1.625" style="58" customWidth="1"/>
    <col min="5564" max="5632" width="9" style="58"/>
    <col min="5633" max="5634" width="2.625" style="58" customWidth="1"/>
    <col min="5635" max="5635" width="9.625" style="58" customWidth="1"/>
    <col min="5636" max="5636" width="14.625" style="58" customWidth="1"/>
    <col min="5637" max="5758" width="2.75" style="58" customWidth="1"/>
    <col min="5759" max="5759" width="3.375" style="58" customWidth="1"/>
    <col min="5760" max="5760" width="2.125" style="58" customWidth="1"/>
    <col min="5761" max="5819" width="1.625" style="58" customWidth="1"/>
    <col min="5820" max="5888" width="9" style="58"/>
    <col min="5889" max="5890" width="2.625" style="58" customWidth="1"/>
    <col min="5891" max="5891" width="9.625" style="58" customWidth="1"/>
    <col min="5892" max="5892" width="14.625" style="58" customWidth="1"/>
    <col min="5893" max="6014" width="2.75" style="58" customWidth="1"/>
    <col min="6015" max="6015" width="3.375" style="58" customWidth="1"/>
    <col min="6016" max="6016" width="2.125" style="58" customWidth="1"/>
    <col min="6017" max="6075" width="1.625" style="58" customWidth="1"/>
    <col min="6076" max="6144" width="9" style="58"/>
    <col min="6145" max="6146" width="2.625" style="58" customWidth="1"/>
    <col min="6147" max="6147" width="9.625" style="58" customWidth="1"/>
    <col min="6148" max="6148" width="14.625" style="58" customWidth="1"/>
    <col min="6149" max="6270" width="2.75" style="58" customWidth="1"/>
    <col min="6271" max="6271" width="3.375" style="58" customWidth="1"/>
    <col min="6272" max="6272" width="2.125" style="58" customWidth="1"/>
    <col min="6273" max="6331" width="1.625" style="58" customWidth="1"/>
    <col min="6332" max="6400" width="9" style="58"/>
    <col min="6401" max="6402" width="2.625" style="58" customWidth="1"/>
    <col min="6403" max="6403" width="9.625" style="58" customWidth="1"/>
    <col min="6404" max="6404" width="14.625" style="58" customWidth="1"/>
    <col min="6405" max="6526" width="2.75" style="58" customWidth="1"/>
    <col min="6527" max="6527" width="3.375" style="58" customWidth="1"/>
    <col min="6528" max="6528" width="2.125" style="58" customWidth="1"/>
    <col min="6529" max="6587" width="1.625" style="58" customWidth="1"/>
    <col min="6588" max="6656" width="9" style="58"/>
    <col min="6657" max="6658" width="2.625" style="58" customWidth="1"/>
    <col min="6659" max="6659" width="9.625" style="58" customWidth="1"/>
    <col min="6660" max="6660" width="14.625" style="58" customWidth="1"/>
    <col min="6661" max="6782" width="2.75" style="58" customWidth="1"/>
    <col min="6783" max="6783" width="3.375" style="58" customWidth="1"/>
    <col min="6784" max="6784" width="2.125" style="58" customWidth="1"/>
    <col min="6785" max="6843" width="1.625" style="58" customWidth="1"/>
    <col min="6844" max="6912" width="9" style="58"/>
    <col min="6913" max="6914" width="2.625" style="58" customWidth="1"/>
    <col min="6915" max="6915" width="9.625" style="58" customWidth="1"/>
    <col min="6916" max="6916" width="14.625" style="58" customWidth="1"/>
    <col min="6917" max="7038" width="2.75" style="58" customWidth="1"/>
    <col min="7039" max="7039" width="3.375" style="58" customWidth="1"/>
    <col min="7040" max="7040" width="2.125" style="58" customWidth="1"/>
    <col min="7041" max="7099" width="1.625" style="58" customWidth="1"/>
    <col min="7100" max="7168" width="9" style="58"/>
    <col min="7169" max="7170" width="2.625" style="58" customWidth="1"/>
    <col min="7171" max="7171" width="9.625" style="58" customWidth="1"/>
    <col min="7172" max="7172" width="14.625" style="58" customWidth="1"/>
    <col min="7173" max="7294" width="2.75" style="58" customWidth="1"/>
    <col min="7295" max="7295" width="3.375" style="58" customWidth="1"/>
    <col min="7296" max="7296" width="2.125" style="58" customWidth="1"/>
    <col min="7297" max="7355" width="1.625" style="58" customWidth="1"/>
    <col min="7356" max="7424" width="9" style="58"/>
    <col min="7425" max="7426" width="2.625" style="58" customWidth="1"/>
    <col min="7427" max="7427" width="9.625" style="58" customWidth="1"/>
    <col min="7428" max="7428" width="14.625" style="58" customWidth="1"/>
    <col min="7429" max="7550" width="2.75" style="58" customWidth="1"/>
    <col min="7551" max="7551" width="3.375" style="58" customWidth="1"/>
    <col min="7552" max="7552" width="2.125" style="58" customWidth="1"/>
    <col min="7553" max="7611" width="1.625" style="58" customWidth="1"/>
    <col min="7612" max="7680" width="9" style="58"/>
    <col min="7681" max="7682" width="2.625" style="58" customWidth="1"/>
    <col min="7683" max="7683" width="9.625" style="58" customWidth="1"/>
    <col min="7684" max="7684" width="14.625" style="58" customWidth="1"/>
    <col min="7685" max="7806" width="2.75" style="58" customWidth="1"/>
    <col min="7807" max="7807" width="3.375" style="58" customWidth="1"/>
    <col min="7808" max="7808" width="2.125" style="58" customWidth="1"/>
    <col min="7809" max="7867" width="1.625" style="58" customWidth="1"/>
    <col min="7868" max="7936" width="9" style="58"/>
    <col min="7937" max="7938" width="2.625" style="58" customWidth="1"/>
    <col min="7939" max="7939" width="9.625" style="58" customWidth="1"/>
    <col min="7940" max="7940" width="14.625" style="58" customWidth="1"/>
    <col min="7941" max="8062" width="2.75" style="58" customWidth="1"/>
    <col min="8063" max="8063" width="3.375" style="58" customWidth="1"/>
    <col min="8064" max="8064" width="2.125" style="58" customWidth="1"/>
    <col min="8065" max="8123" width="1.625" style="58" customWidth="1"/>
    <col min="8124" max="8192" width="9" style="58"/>
    <col min="8193" max="8194" width="2.625" style="58" customWidth="1"/>
    <col min="8195" max="8195" width="9.625" style="58" customWidth="1"/>
    <col min="8196" max="8196" width="14.625" style="58" customWidth="1"/>
    <col min="8197" max="8318" width="2.75" style="58" customWidth="1"/>
    <col min="8319" max="8319" width="3.375" style="58" customWidth="1"/>
    <col min="8320" max="8320" width="2.125" style="58" customWidth="1"/>
    <col min="8321" max="8379" width="1.625" style="58" customWidth="1"/>
    <col min="8380" max="8448" width="9" style="58"/>
    <col min="8449" max="8450" width="2.625" style="58" customWidth="1"/>
    <col min="8451" max="8451" width="9.625" style="58" customWidth="1"/>
    <col min="8452" max="8452" width="14.625" style="58" customWidth="1"/>
    <col min="8453" max="8574" width="2.75" style="58" customWidth="1"/>
    <col min="8575" max="8575" width="3.375" style="58" customWidth="1"/>
    <col min="8576" max="8576" width="2.125" style="58" customWidth="1"/>
    <col min="8577" max="8635" width="1.625" style="58" customWidth="1"/>
    <col min="8636" max="8704" width="9" style="58"/>
    <col min="8705" max="8706" width="2.625" style="58" customWidth="1"/>
    <col min="8707" max="8707" width="9.625" style="58" customWidth="1"/>
    <col min="8708" max="8708" width="14.625" style="58" customWidth="1"/>
    <col min="8709" max="8830" width="2.75" style="58" customWidth="1"/>
    <col min="8831" max="8831" width="3.375" style="58" customWidth="1"/>
    <col min="8832" max="8832" width="2.125" style="58" customWidth="1"/>
    <col min="8833" max="8891" width="1.625" style="58" customWidth="1"/>
    <col min="8892" max="8960" width="9" style="58"/>
    <col min="8961" max="8962" width="2.625" style="58" customWidth="1"/>
    <col min="8963" max="8963" width="9.625" style="58" customWidth="1"/>
    <col min="8964" max="8964" width="14.625" style="58" customWidth="1"/>
    <col min="8965" max="9086" width="2.75" style="58" customWidth="1"/>
    <col min="9087" max="9087" width="3.375" style="58" customWidth="1"/>
    <col min="9088" max="9088" width="2.125" style="58" customWidth="1"/>
    <col min="9089" max="9147" width="1.625" style="58" customWidth="1"/>
    <col min="9148" max="9216" width="9" style="58"/>
    <col min="9217" max="9218" width="2.625" style="58" customWidth="1"/>
    <col min="9219" max="9219" width="9.625" style="58" customWidth="1"/>
    <col min="9220" max="9220" width="14.625" style="58" customWidth="1"/>
    <col min="9221" max="9342" width="2.75" style="58" customWidth="1"/>
    <col min="9343" max="9343" width="3.375" style="58" customWidth="1"/>
    <col min="9344" max="9344" width="2.125" style="58" customWidth="1"/>
    <col min="9345" max="9403" width="1.625" style="58" customWidth="1"/>
    <col min="9404" max="9472" width="9" style="58"/>
    <col min="9473" max="9474" width="2.625" style="58" customWidth="1"/>
    <col min="9475" max="9475" width="9.625" style="58" customWidth="1"/>
    <col min="9476" max="9476" width="14.625" style="58" customWidth="1"/>
    <col min="9477" max="9598" width="2.75" style="58" customWidth="1"/>
    <col min="9599" max="9599" width="3.375" style="58" customWidth="1"/>
    <col min="9600" max="9600" width="2.125" style="58" customWidth="1"/>
    <col min="9601" max="9659" width="1.625" style="58" customWidth="1"/>
    <col min="9660" max="9728" width="9" style="58"/>
    <col min="9729" max="9730" width="2.625" style="58" customWidth="1"/>
    <col min="9731" max="9731" width="9.625" style="58" customWidth="1"/>
    <col min="9732" max="9732" width="14.625" style="58" customWidth="1"/>
    <col min="9733" max="9854" width="2.75" style="58" customWidth="1"/>
    <col min="9855" max="9855" width="3.375" style="58" customWidth="1"/>
    <col min="9856" max="9856" width="2.125" style="58" customWidth="1"/>
    <col min="9857" max="9915" width="1.625" style="58" customWidth="1"/>
    <col min="9916" max="9984" width="9" style="58"/>
    <col min="9985" max="9986" width="2.625" style="58" customWidth="1"/>
    <col min="9987" max="9987" width="9.625" style="58" customWidth="1"/>
    <col min="9988" max="9988" width="14.625" style="58" customWidth="1"/>
    <col min="9989" max="10110" width="2.75" style="58" customWidth="1"/>
    <col min="10111" max="10111" width="3.375" style="58" customWidth="1"/>
    <col min="10112" max="10112" width="2.125" style="58" customWidth="1"/>
    <col min="10113" max="10171" width="1.625" style="58" customWidth="1"/>
    <col min="10172" max="10240" width="9" style="58"/>
    <col min="10241" max="10242" width="2.625" style="58" customWidth="1"/>
    <col min="10243" max="10243" width="9.625" style="58" customWidth="1"/>
    <col min="10244" max="10244" width="14.625" style="58" customWidth="1"/>
    <col min="10245" max="10366" width="2.75" style="58" customWidth="1"/>
    <col min="10367" max="10367" width="3.375" style="58" customWidth="1"/>
    <col min="10368" max="10368" width="2.125" style="58" customWidth="1"/>
    <col min="10369" max="10427" width="1.625" style="58" customWidth="1"/>
    <col min="10428" max="10496" width="9" style="58"/>
    <col min="10497" max="10498" width="2.625" style="58" customWidth="1"/>
    <col min="10499" max="10499" width="9.625" style="58" customWidth="1"/>
    <col min="10500" max="10500" width="14.625" style="58" customWidth="1"/>
    <col min="10501" max="10622" width="2.75" style="58" customWidth="1"/>
    <col min="10623" max="10623" width="3.375" style="58" customWidth="1"/>
    <col min="10624" max="10624" width="2.125" style="58" customWidth="1"/>
    <col min="10625" max="10683" width="1.625" style="58" customWidth="1"/>
    <col min="10684" max="10752" width="9" style="58"/>
    <col min="10753" max="10754" width="2.625" style="58" customWidth="1"/>
    <col min="10755" max="10755" width="9.625" style="58" customWidth="1"/>
    <col min="10756" max="10756" width="14.625" style="58" customWidth="1"/>
    <col min="10757" max="10878" width="2.75" style="58" customWidth="1"/>
    <col min="10879" max="10879" width="3.375" style="58" customWidth="1"/>
    <col min="10880" max="10880" width="2.125" style="58" customWidth="1"/>
    <col min="10881" max="10939" width="1.625" style="58" customWidth="1"/>
    <col min="10940" max="11008" width="9" style="58"/>
    <col min="11009" max="11010" width="2.625" style="58" customWidth="1"/>
    <col min="11011" max="11011" width="9.625" style="58" customWidth="1"/>
    <col min="11012" max="11012" width="14.625" style="58" customWidth="1"/>
    <col min="11013" max="11134" width="2.75" style="58" customWidth="1"/>
    <col min="11135" max="11135" width="3.375" style="58" customWidth="1"/>
    <col min="11136" max="11136" width="2.125" style="58" customWidth="1"/>
    <col min="11137" max="11195" width="1.625" style="58" customWidth="1"/>
    <col min="11196" max="11264" width="9" style="58"/>
    <col min="11265" max="11266" width="2.625" style="58" customWidth="1"/>
    <col min="11267" max="11267" width="9.625" style="58" customWidth="1"/>
    <col min="11268" max="11268" width="14.625" style="58" customWidth="1"/>
    <col min="11269" max="11390" width="2.75" style="58" customWidth="1"/>
    <col min="11391" max="11391" width="3.375" style="58" customWidth="1"/>
    <col min="11392" max="11392" width="2.125" style="58" customWidth="1"/>
    <col min="11393" max="11451" width="1.625" style="58" customWidth="1"/>
    <col min="11452" max="11520" width="9" style="58"/>
    <col min="11521" max="11522" width="2.625" style="58" customWidth="1"/>
    <col min="11523" max="11523" width="9.625" style="58" customWidth="1"/>
    <col min="11524" max="11524" width="14.625" style="58" customWidth="1"/>
    <col min="11525" max="11646" width="2.75" style="58" customWidth="1"/>
    <col min="11647" max="11647" width="3.375" style="58" customWidth="1"/>
    <col min="11648" max="11648" width="2.125" style="58" customWidth="1"/>
    <col min="11649" max="11707" width="1.625" style="58" customWidth="1"/>
    <col min="11708" max="11776" width="9" style="58"/>
    <col min="11777" max="11778" width="2.625" style="58" customWidth="1"/>
    <col min="11779" max="11779" width="9.625" style="58" customWidth="1"/>
    <col min="11780" max="11780" width="14.625" style="58" customWidth="1"/>
    <col min="11781" max="11902" width="2.75" style="58" customWidth="1"/>
    <col min="11903" max="11903" width="3.375" style="58" customWidth="1"/>
    <col min="11904" max="11904" width="2.125" style="58" customWidth="1"/>
    <col min="11905" max="11963" width="1.625" style="58" customWidth="1"/>
    <col min="11964" max="12032" width="9" style="58"/>
    <col min="12033" max="12034" width="2.625" style="58" customWidth="1"/>
    <col min="12035" max="12035" width="9.625" style="58" customWidth="1"/>
    <col min="12036" max="12036" width="14.625" style="58" customWidth="1"/>
    <col min="12037" max="12158" width="2.75" style="58" customWidth="1"/>
    <col min="12159" max="12159" width="3.375" style="58" customWidth="1"/>
    <col min="12160" max="12160" width="2.125" style="58" customWidth="1"/>
    <col min="12161" max="12219" width="1.625" style="58" customWidth="1"/>
    <col min="12220" max="12288" width="9" style="58"/>
    <col min="12289" max="12290" width="2.625" style="58" customWidth="1"/>
    <col min="12291" max="12291" width="9.625" style="58" customWidth="1"/>
    <col min="12292" max="12292" width="14.625" style="58" customWidth="1"/>
    <col min="12293" max="12414" width="2.75" style="58" customWidth="1"/>
    <col min="12415" max="12415" width="3.375" style="58" customWidth="1"/>
    <col min="12416" max="12416" width="2.125" style="58" customWidth="1"/>
    <col min="12417" max="12475" width="1.625" style="58" customWidth="1"/>
    <col min="12476" max="12544" width="9" style="58"/>
    <col min="12545" max="12546" width="2.625" style="58" customWidth="1"/>
    <col min="12547" max="12547" width="9.625" style="58" customWidth="1"/>
    <col min="12548" max="12548" width="14.625" style="58" customWidth="1"/>
    <col min="12549" max="12670" width="2.75" style="58" customWidth="1"/>
    <col min="12671" max="12671" width="3.375" style="58" customWidth="1"/>
    <col min="12672" max="12672" width="2.125" style="58" customWidth="1"/>
    <col min="12673" max="12731" width="1.625" style="58" customWidth="1"/>
    <col min="12732" max="12800" width="9" style="58"/>
    <col min="12801" max="12802" width="2.625" style="58" customWidth="1"/>
    <col min="12803" max="12803" width="9.625" style="58" customWidth="1"/>
    <col min="12804" max="12804" width="14.625" style="58" customWidth="1"/>
    <col min="12805" max="12926" width="2.75" style="58" customWidth="1"/>
    <col min="12927" max="12927" width="3.375" style="58" customWidth="1"/>
    <col min="12928" max="12928" width="2.125" style="58" customWidth="1"/>
    <col min="12929" max="12987" width="1.625" style="58" customWidth="1"/>
    <col min="12988" max="13056" width="9" style="58"/>
    <col min="13057" max="13058" width="2.625" style="58" customWidth="1"/>
    <col min="13059" max="13059" width="9.625" style="58" customWidth="1"/>
    <col min="13060" max="13060" width="14.625" style="58" customWidth="1"/>
    <col min="13061" max="13182" width="2.75" style="58" customWidth="1"/>
    <col min="13183" max="13183" width="3.375" style="58" customWidth="1"/>
    <col min="13184" max="13184" width="2.125" style="58" customWidth="1"/>
    <col min="13185" max="13243" width="1.625" style="58" customWidth="1"/>
    <col min="13244" max="13312" width="9" style="58"/>
    <col min="13313" max="13314" width="2.625" style="58" customWidth="1"/>
    <col min="13315" max="13315" width="9.625" style="58" customWidth="1"/>
    <col min="13316" max="13316" width="14.625" style="58" customWidth="1"/>
    <col min="13317" max="13438" width="2.75" style="58" customWidth="1"/>
    <col min="13439" max="13439" width="3.375" style="58" customWidth="1"/>
    <col min="13440" max="13440" width="2.125" style="58" customWidth="1"/>
    <col min="13441" max="13499" width="1.625" style="58" customWidth="1"/>
    <col min="13500" max="13568" width="9" style="58"/>
    <col min="13569" max="13570" width="2.625" style="58" customWidth="1"/>
    <col min="13571" max="13571" width="9.625" style="58" customWidth="1"/>
    <col min="13572" max="13572" width="14.625" style="58" customWidth="1"/>
    <col min="13573" max="13694" width="2.75" style="58" customWidth="1"/>
    <col min="13695" max="13695" width="3.375" style="58" customWidth="1"/>
    <col min="13696" max="13696" width="2.125" style="58" customWidth="1"/>
    <col min="13697" max="13755" width="1.625" style="58" customWidth="1"/>
    <col min="13756" max="13824" width="9" style="58"/>
    <col min="13825" max="13826" width="2.625" style="58" customWidth="1"/>
    <col min="13827" max="13827" width="9.625" style="58" customWidth="1"/>
    <col min="13828" max="13828" width="14.625" style="58" customWidth="1"/>
    <col min="13829" max="13950" width="2.75" style="58" customWidth="1"/>
    <col min="13951" max="13951" width="3.375" style="58" customWidth="1"/>
    <col min="13952" max="13952" width="2.125" style="58" customWidth="1"/>
    <col min="13953" max="14011" width="1.625" style="58" customWidth="1"/>
    <col min="14012" max="14080" width="9" style="58"/>
    <col min="14081" max="14082" width="2.625" style="58" customWidth="1"/>
    <col min="14083" max="14083" width="9.625" style="58" customWidth="1"/>
    <col min="14084" max="14084" width="14.625" style="58" customWidth="1"/>
    <col min="14085" max="14206" width="2.75" style="58" customWidth="1"/>
    <col min="14207" max="14207" width="3.375" style="58" customWidth="1"/>
    <col min="14208" max="14208" width="2.125" style="58" customWidth="1"/>
    <col min="14209" max="14267" width="1.625" style="58" customWidth="1"/>
    <col min="14268" max="14336" width="9" style="58"/>
    <col min="14337" max="14338" width="2.625" style="58" customWidth="1"/>
    <col min="14339" max="14339" width="9.625" style="58" customWidth="1"/>
    <col min="14340" max="14340" width="14.625" style="58" customWidth="1"/>
    <col min="14341" max="14462" width="2.75" style="58" customWidth="1"/>
    <col min="14463" max="14463" width="3.375" style="58" customWidth="1"/>
    <col min="14464" max="14464" width="2.125" style="58" customWidth="1"/>
    <col min="14465" max="14523" width="1.625" style="58" customWidth="1"/>
    <col min="14524" max="14592" width="9" style="58"/>
    <col min="14593" max="14594" width="2.625" style="58" customWidth="1"/>
    <col min="14595" max="14595" width="9.625" style="58" customWidth="1"/>
    <col min="14596" max="14596" width="14.625" style="58" customWidth="1"/>
    <col min="14597" max="14718" width="2.75" style="58" customWidth="1"/>
    <col min="14719" max="14719" width="3.375" style="58" customWidth="1"/>
    <col min="14720" max="14720" width="2.125" style="58" customWidth="1"/>
    <col min="14721" max="14779" width="1.625" style="58" customWidth="1"/>
    <col min="14780" max="14848" width="9" style="58"/>
    <col min="14849" max="14850" width="2.625" style="58" customWidth="1"/>
    <col min="14851" max="14851" width="9.625" style="58" customWidth="1"/>
    <col min="14852" max="14852" width="14.625" style="58" customWidth="1"/>
    <col min="14853" max="14974" width="2.75" style="58" customWidth="1"/>
    <col min="14975" max="14975" width="3.375" style="58" customWidth="1"/>
    <col min="14976" max="14976" width="2.125" style="58" customWidth="1"/>
    <col min="14977" max="15035" width="1.625" style="58" customWidth="1"/>
    <col min="15036" max="15104" width="9" style="58"/>
    <col min="15105" max="15106" width="2.625" style="58" customWidth="1"/>
    <col min="15107" max="15107" width="9.625" style="58" customWidth="1"/>
    <col min="15108" max="15108" width="14.625" style="58" customWidth="1"/>
    <col min="15109" max="15230" width="2.75" style="58" customWidth="1"/>
    <col min="15231" max="15231" width="3.375" style="58" customWidth="1"/>
    <col min="15232" max="15232" width="2.125" style="58" customWidth="1"/>
    <col min="15233" max="15291" width="1.625" style="58" customWidth="1"/>
    <col min="15292" max="15360" width="9" style="58"/>
    <col min="15361" max="15362" width="2.625" style="58" customWidth="1"/>
    <col min="15363" max="15363" width="9.625" style="58" customWidth="1"/>
    <col min="15364" max="15364" width="14.625" style="58" customWidth="1"/>
    <col min="15365" max="15486" width="2.75" style="58" customWidth="1"/>
    <col min="15487" max="15487" width="3.375" style="58" customWidth="1"/>
    <col min="15488" max="15488" width="2.125" style="58" customWidth="1"/>
    <col min="15489" max="15547" width="1.625" style="58" customWidth="1"/>
    <col min="15548" max="15616" width="9" style="58"/>
    <col min="15617" max="15618" width="2.625" style="58" customWidth="1"/>
    <col min="15619" max="15619" width="9.625" style="58" customWidth="1"/>
    <col min="15620" max="15620" width="14.625" style="58" customWidth="1"/>
    <col min="15621" max="15742" width="2.75" style="58" customWidth="1"/>
    <col min="15743" max="15743" width="3.375" style="58" customWidth="1"/>
    <col min="15744" max="15744" width="2.125" style="58" customWidth="1"/>
    <col min="15745" max="15803" width="1.625" style="58" customWidth="1"/>
    <col min="15804" max="15872" width="9" style="58"/>
    <col min="15873" max="15874" width="2.625" style="58" customWidth="1"/>
    <col min="15875" max="15875" width="9.625" style="58" customWidth="1"/>
    <col min="15876" max="15876" width="14.625" style="58" customWidth="1"/>
    <col min="15877" max="15998" width="2.75" style="58" customWidth="1"/>
    <col min="15999" max="15999" width="3.375" style="58" customWidth="1"/>
    <col min="16000" max="16000" width="2.125" style="58" customWidth="1"/>
    <col min="16001" max="16059" width="1.625" style="58" customWidth="1"/>
    <col min="16060" max="16128" width="9" style="58"/>
    <col min="16129" max="16130" width="2.625" style="58" customWidth="1"/>
    <col min="16131" max="16131" width="9.625" style="58" customWidth="1"/>
    <col min="16132" max="16132" width="14.625" style="58" customWidth="1"/>
    <col min="16133" max="16254" width="2.75" style="58" customWidth="1"/>
    <col min="16255" max="16255" width="3.375" style="58" customWidth="1"/>
    <col min="16256" max="16256" width="2.125" style="58" customWidth="1"/>
    <col min="16257" max="16315" width="1.625" style="58" customWidth="1"/>
    <col min="16316" max="16384" width="9" style="58"/>
  </cols>
  <sheetData>
    <row r="1" spans="2:190" ht="14.25" customHeight="1"/>
    <row r="2" spans="2:190" s="4" customFormat="1" ht="24" customHeight="1">
      <c r="B2" s="1694" t="s">
        <v>1145</v>
      </c>
      <c r="C2" s="1694"/>
      <c r="D2" s="1694"/>
      <c r="E2" s="1694"/>
      <c r="F2" s="1694"/>
      <c r="G2" s="1694"/>
      <c r="H2" s="1694"/>
      <c r="I2" s="1694"/>
      <c r="J2" s="1694"/>
      <c r="K2" s="1694"/>
      <c r="L2" s="1694"/>
      <c r="M2" s="1694"/>
      <c r="N2" s="1694"/>
      <c r="O2" s="1694"/>
      <c r="P2" s="1694"/>
      <c r="Q2" s="3"/>
      <c r="R2" s="3"/>
      <c r="S2" s="3"/>
      <c r="T2" s="3"/>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1"/>
      <c r="BZ2" s="761"/>
      <c r="CA2" s="761"/>
      <c r="CB2" s="761"/>
      <c r="CC2" s="761"/>
      <c r="CD2" s="761"/>
      <c r="CE2" s="761"/>
      <c r="CF2" s="761"/>
      <c r="CG2" s="761"/>
      <c r="CH2" s="761"/>
      <c r="CI2" s="761"/>
      <c r="CJ2" s="761"/>
      <c r="CK2" s="761"/>
      <c r="CL2" s="761"/>
      <c r="CM2" s="761"/>
      <c r="CN2" s="761"/>
      <c r="CO2" s="761"/>
      <c r="CP2" s="761"/>
      <c r="CQ2" s="761"/>
      <c r="CR2" s="761"/>
      <c r="CS2" s="761"/>
      <c r="CT2" s="761"/>
      <c r="CU2" s="761"/>
      <c r="CV2" s="761"/>
      <c r="CW2" s="761"/>
      <c r="CX2" s="761"/>
      <c r="CY2" s="761"/>
      <c r="CZ2" s="761"/>
      <c r="DA2" s="761"/>
      <c r="DB2" s="761"/>
      <c r="DC2" s="761"/>
      <c r="DD2" s="761"/>
      <c r="DE2" s="761"/>
      <c r="DF2" s="761"/>
      <c r="DG2" s="761"/>
      <c r="DH2" s="761"/>
      <c r="DI2" s="761"/>
      <c r="DJ2" s="761"/>
      <c r="DK2" s="761"/>
      <c r="DL2" s="761"/>
      <c r="DM2" s="761"/>
      <c r="DN2" s="761"/>
      <c r="DO2" s="761"/>
      <c r="DP2" s="761"/>
      <c r="DQ2" s="761"/>
      <c r="DR2" s="761"/>
      <c r="DS2" s="761"/>
      <c r="DT2" s="761"/>
      <c r="DU2" s="761"/>
      <c r="DV2" s="761"/>
    </row>
    <row r="3" spans="2:190" s="1" customFormat="1" ht="33" customHeight="1">
      <c r="B3" s="59" t="s">
        <v>312</v>
      </c>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c r="CM3" s="762"/>
      <c r="CN3" s="762"/>
      <c r="CO3" s="762"/>
      <c r="CP3" s="762"/>
      <c r="CQ3" s="762"/>
      <c r="CR3" s="762"/>
      <c r="CS3" s="762"/>
      <c r="CT3" s="762"/>
      <c r="CU3" s="762"/>
      <c r="CV3" s="762"/>
      <c r="CW3" s="762"/>
      <c r="CX3" s="762"/>
      <c r="CY3" s="762"/>
      <c r="CZ3" s="762"/>
      <c r="DA3" s="762"/>
      <c r="DB3" s="762"/>
      <c r="DC3" s="762"/>
      <c r="DD3" s="762"/>
      <c r="DE3" s="762"/>
      <c r="DF3" s="762"/>
      <c r="DG3" s="762"/>
      <c r="DH3" s="762"/>
      <c r="DI3" s="762"/>
      <c r="DJ3" s="762"/>
      <c r="DK3" s="762"/>
      <c r="DL3" s="762"/>
      <c r="DM3" s="762"/>
      <c r="DN3" s="762"/>
      <c r="DO3" s="762"/>
      <c r="DP3" s="762"/>
      <c r="DQ3" s="762"/>
      <c r="DR3" s="762"/>
      <c r="DS3" s="762"/>
      <c r="DT3" s="762"/>
      <c r="DU3" s="762"/>
      <c r="DV3" s="762"/>
      <c r="DW3" s="763"/>
      <c r="DX3" s="763"/>
      <c r="DY3" s="763"/>
      <c r="DZ3" s="763"/>
      <c r="EA3" s="763"/>
      <c r="EB3" s="763"/>
      <c r="EC3" s="763"/>
      <c r="ED3" s="763"/>
      <c r="EE3" s="763"/>
      <c r="EF3" s="763"/>
      <c r="EG3" s="763"/>
      <c r="EH3" s="763"/>
      <c r="EI3" s="763"/>
      <c r="EJ3" s="763"/>
      <c r="EK3" s="763"/>
      <c r="EL3" s="763"/>
      <c r="EM3" s="763"/>
      <c r="EN3" s="763"/>
      <c r="EO3" s="763"/>
      <c r="EP3" s="763"/>
      <c r="EQ3" s="763"/>
      <c r="ER3" s="763"/>
      <c r="ES3" s="763"/>
      <c r="ET3" s="763"/>
      <c r="EU3" s="763"/>
      <c r="EV3" s="763"/>
      <c r="EW3" s="763"/>
      <c r="EX3" s="763"/>
      <c r="EY3" s="763"/>
      <c r="EZ3" s="763"/>
      <c r="FA3" s="763"/>
      <c r="FB3" s="763"/>
      <c r="FC3" s="763"/>
      <c r="FD3" s="763"/>
      <c r="FE3" s="763"/>
      <c r="FF3" s="763"/>
      <c r="FG3" s="763"/>
      <c r="FH3" s="763"/>
      <c r="FI3" s="763"/>
      <c r="FJ3" s="763"/>
      <c r="FK3" s="763"/>
      <c r="FL3" s="763"/>
      <c r="FM3" s="763"/>
      <c r="FN3" s="763"/>
      <c r="FO3" s="763"/>
      <c r="FP3" s="763"/>
      <c r="FQ3" s="763"/>
      <c r="FR3" s="763"/>
      <c r="FS3" s="763"/>
      <c r="FT3" s="763"/>
      <c r="FU3" s="763"/>
      <c r="FV3" s="763"/>
      <c r="FW3" s="763"/>
      <c r="FX3" s="763"/>
      <c r="FY3" s="763"/>
      <c r="FZ3" s="763"/>
      <c r="GA3" s="763"/>
      <c r="GB3" s="763"/>
      <c r="GC3" s="763"/>
      <c r="GD3" s="763"/>
      <c r="GE3" s="763"/>
    </row>
    <row r="4" spans="2:190" ht="18" customHeight="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row>
    <row r="5" spans="2:190" ht="18" customHeight="1">
      <c r="B5" s="1695" t="s">
        <v>313</v>
      </c>
      <c r="C5" s="1695"/>
      <c r="D5" s="1695"/>
      <c r="E5" s="1691" t="s">
        <v>314</v>
      </c>
      <c r="F5" s="1692"/>
      <c r="G5" s="1692"/>
      <c r="H5" s="1692"/>
      <c r="I5" s="1692"/>
      <c r="J5" s="1692"/>
      <c r="K5" s="1692"/>
      <c r="L5" s="1692"/>
      <c r="M5" s="1692"/>
      <c r="N5" s="1692"/>
      <c r="O5" s="1692"/>
      <c r="P5" s="1692"/>
      <c r="Q5" s="1692"/>
      <c r="R5" s="1692"/>
      <c r="S5" s="1692"/>
      <c r="T5" s="1692"/>
      <c r="U5" s="1692"/>
      <c r="V5" s="1692"/>
      <c r="W5" s="1692"/>
      <c r="X5" s="1692"/>
      <c r="Y5" s="1692"/>
      <c r="Z5" s="1692"/>
      <c r="AA5" s="1692"/>
      <c r="AB5" s="1692"/>
      <c r="AC5" s="1692"/>
      <c r="AD5" s="1692"/>
      <c r="AE5" s="1692"/>
      <c r="AF5" s="1692"/>
      <c r="AG5" s="1692"/>
      <c r="AH5" s="1696"/>
      <c r="AI5" s="1691" t="s">
        <v>315</v>
      </c>
      <c r="AJ5" s="1692"/>
      <c r="AK5" s="1692"/>
      <c r="AL5" s="1692"/>
      <c r="AM5" s="1692"/>
      <c r="AN5" s="1692"/>
      <c r="AO5" s="1692"/>
      <c r="AP5" s="1692"/>
      <c r="AQ5" s="1692"/>
      <c r="AR5" s="1692"/>
      <c r="AS5" s="1692"/>
      <c r="AT5" s="1692"/>
      <c r="AU5" s="1692"/>
      <c r="AV5" s="1692"/>
      <c r="AW5" s="1692"/>
      <c r="AX5" s="1692"/>
      <c r="AY5" s="1692"/>
      <c r="AZ5" s="1692"/>
      <c r="BA5" s="1692"/>
      <c r="BB5" s="1692"/>
      <c r="BC5" s="1692"/>
      <c r="BD5" s="1692"/>
      <c r="BE5" s="1692"/>
      <c r="BF5" s="1692"/>
      <c r="BG5" s="1692"/>
      <c r="BH5" s="1692"/>
      <c r="BI5" s="1692"/>
      <c r="BJ5" s="1692"/>
      <c r="BK5" s="1692"/>
      <c r="BL5" s="1692"/>
      <c r="BM5" s="1696"/>
      <c r="BN5" s="1691" t="s">
        <v>316</v>
      </c>
      <c r="BO5" s="1692"/>
      <c r="BP5" s="1692"/>
      <c r="BQ5" s="1692"/>
      <c r="BR5" s="1692"/>
      <c r="BS5" s="1692"/>
      <c r="BT5" s="1692"/>
      <c r="BU5" s="1692"/>
      <c r="BV5" s="1692"/>
      <c r="BW5" s="1692"/>
      <c r="BX5" s="1692"/>
      <c r="BY5" s="1692"/>
      <c r="BZ5" s="1692"/>
      <c r="CA5" s="1692"/>
      <c r="CB5" s="1692"/>
      <c r="CC5" s="1692"/>
      <c r="CD5" s="1692"/>
      <c r="CE5" s="1692"/>
      <c r="CF5" s="1692"/>
      <c r="CG5" s="1692"/>
      <c r="CH5" s="1692"/>
      <c r="CI5" s="1692"/>
      <c r="CJ5" s="1692"/>
      <c r="CK5" s="1692"/>
      <c r="CL5" s="1692"/>
      <c r="CM5" s="1692"/>
      <c r="CN5" s="1692"/>
      <c r="CO5" s="1692"/>
      <c r="CP5" s="1692"/>
      <c r="CQ5" s="1696"/>
      <c r="CR5" s="1691" t="s">
        <v>317</v>
      </c>
      <c r="CS5" s="1692"/>
      <c r="CT5" s="1692"/>
      <c r="CU5" s="1692"/>
      <c r="CV5" s="1692"/>
      <c r="CW5" s="1692"/>
      <c r="CX5" s="1692"/>
      <c r="CY5" s="1692"/>
      <c r="CZ5" s="1692"/>
      <c r="DA5" s="1692"/>
      <c r="DB5" s="1692"/>
      <c r="DC5" s="1692"/>
      <c r="DD5" s="1692"/>
      <c r="DE5" s="1692"/>
      <c r="DF5" s="1692"/>
      <c r="DG5" s="1692"/>
      <c r="DH5" s="1692"/>
      <c r="DI5" s="1692"/>
      <c r="DJ5" s="1692"/>
      <c r="DK5" s="1692"/>
      <c r="DL5" s="1692"/>
      <c r="DM5" s="1692"/>
      <c r="DN5" s="1692"/>
      <c r="DO5" s="1692"/>
      <c r="DP5" s="1692"/>
      <c r="DQ5" s="1692"/>
      <c r="DR5" s="1692"/>
      <c r="DS5" s="1692"/>
      <c r="DT5" s="1692"/>
      <c r="DU5" s="1692"/>
      <c r="DV5" s="1693"/>
    </row>
    <row r="6" spans="2:190" ht="18" customHeight="1">
      <c r="B6" s="61" t="s">
        <v>718</v>
      </c>
      <c r="C6" s="62"/>
      <c r="D6" s="63"/>
      <c r="E6" s="76">
        <v>1</v>
      </c>
      <c r="F6" s="764">
        <v>2</v>
      </c>
      <c r="G6" s="764">
        <v>3</v>
      </c>
      <c r="H6" s="77">
        <v>4</v>
      </c>
      <c r="I6" s="77">
        <v>5</v>
      </c>
      <c r="J6" s="765">
        <v>6</v>
      </c>
      <c r="K6" s="77">
        <v>7</v>
      </c>
      <c r="L6" s="77">
        <v>8</v>
      </c>
      <c r="M6" s="77">
        <v>9</v>
      </c>
      <c r="N6" s="77">
        <v>10</v>
      </c>
      <c r="O6" s="77">
        <v>11</v>
      </c>
      <c r="P6" s="77">
        <v>12</v>
      </c>
      <c r="Q6" s="765">
        <v>13</v>
      </c>
      <c r="R6" s="77">
        <v>14</v>
      </c>
      <c r="S6" s="77">
        <v>15</v>
      </c>
      <c r="T6" s="77">
        <v>16</v>
      </c>
      <c r="U6" s="77">
        <v>17</v>
      </c>
      <c r="V6" s="77">
        <v>18</v>
      </c>
      <c r="W6" s="77">
        <v>19</v>
      </c>
      <c r="X6" s="765">
        <v>20</v>
      </c>
      <c r="Y6" s="77">
        <v>21</v>
      </c>
      <c r="Z6" s="77">
        <v>22</v>
      </c>
      <c r="AA6" s="77">
        <v>23</v>
      </c>
      <c r="AB6" s="77">
        <v>24</v>
      </c>
      <c r="AC6" s="77">
        <v>25</v>
      </c>
      <c r="AD6" s="77">
        <v>26</v>
      </c>
      <c r="AE6" s="765">
        <v>27</v>
      </c>
      <c r="AF6" s="77">
        <v>28</v>
      </c>
      <c r="AG6" s="765">
        <v>29</v>
      </c>
      <c r="AH6" s="77">
        <v>30</v>
      </c>
      <c r="AI6" s="76">
        <v>1</v>
      </c>
      <c r="AJ6" s="77">
        <v>2</v>
      </c>
      <c r="AK6" s="765">
        <v>3</v>
      </c>
      <c r="AL6" s="765">
        <v>4</v>
      </c>
      <c r="AM6" s="765">
        <v>5</v>
      </c>
      <c r="AN6" s="765">
        <v>6</v>
      </c>
      <c r="AO6" s="77">
        <v>7</v>
      </c>
      <c r="AP6" s="77">
        <v>8</v>
      </c>
      <c r="AQ6" s="77">
        <v>9</v>
      </c>
      <c r="AR6" s="77">
        <v>10</v>
      </c>
      <c r="AS6" s="765">
        <v>11</v>
      </c>
      <c r="AT6" s="77">
        <v>12</v>
      </c>
      <c r="AU6" s="77">
        <v>13</v>
      </c>
      <c r="AV6" s="77">
        <v>14</v>
      </c>
      <c r="AW6" s="77">
        <v>15</v>
      </c>
      <c r="AX6" s="77">
        <v>16</v>
      </c>
      <c r="AY6" s="77">
        <v>17</v>
      </c>
      <c r="AZ6" s="765">
        <v>18</v>
      </c>
      <c r="BA6" s="77">
        <v>19</v>
      </c>
      <c r="BB6" s="77">
        <v>20</v>
      </c>
      <c r="BC6" s="77">
        <v>21</v>
      </c>
      <c r="BD6" s="77">
        <v>22</v>
      </c>
      <c r="BE6" s="77">
        <v>23</v>
      </c>
      <c r="BF6" s="77">
        <v>24</v>
      </c>
      <c r="BG6" s="765">
        <v>25</v>
      </c>
      <c r="BH6" s="77">
        <v>26</v>
      </c>
      <c r="BI6" s="77">
        <v>27</v>
      </c>
      <c r="BJ6" s="77">
        <v>28</v>
      </c>
      <c r="BK6" s="77">
        <v>29</v>
      </c>
      <c r="BL6" s="77">
        <v>30</v>
      </c>
      <c r="BM6" s="70">
        <v>31</v>
      </c>
      <c r="BN6" s="765">
        <v>1</v>
      </c>
      <c r="BO6" s="77">
        <v>2</v>
      </c>
      <c r="BP6" s="77">
        <v>3</v>
      </c>
      <c r="BQ6" s="77">
        <v>4</v>
      </c>
      <c r="BR6" s="77">
        <v>5</v>
      </c>
      <c r="BS6" s="77">
        <v>6</v>
      </c>
      <c r="BT6" s="77">
        <v>7</v>
      </c>
      <c r="BU6" s="765">
        <v>8</v>
      </c>
      <c r="BV6" s="77">
        <v>9</v>
      </c>
      <c r="BW6" s="77">
        <v>10</v>
      </c>
      <c r="BX6" s="77">
        <v>11</v>
      </c>
      <c r="BY6" s="77">
        <v>12</v>
      </c>
      <c r="BZ6" s="77">
        <v>13</v>
      </c>
      <c r="CA6" s="77">
        <v>14</v>
      </c>
      <c r="CB6" s="765">
        <v>15</v>
      </c>
      <c r="CC6" s="77">
        <v>16</v>
      </c>
      <c r="CD6" s="77">
        <v>17</v>
      </c>
      <c r="CE6" s="77">
        <v>18</v>
      </c>
      <c r="CF6" s="77">
        <v>19</v>
      </c>
      <c r="CG6" s="77">
        <v>20</v>
      </c>
      <c r="CH6" s="77">
        <v>21</v>
      </c>
      <c r="CI6" s="765">
        <v>22</v>
      </c>
      <c r="CJ6" s="77">
        <v>23</v>
      </c>
      <c r="CK6" s="77">
        <v>24</v>
      </c>
      <c r="CL6" s="77">
        <v>25</v>
      </c>
      <c r="CM6" s="77">
        <v>26</v>
      </c>
      <c r="CN6" s="77">
        <v>27</v>
      </c>
      <c r="CO6" s="77">
        <v>28</v>
      </c>
      <c r="CP6" s="765">
        <v>29</v>
      </c>
      <c r="CQ6" s="77">
        <v>30</v>
      </c>
      <c r="CR6" s="76">
        <v>1</v>
      </c>
      <c r="CS6" s="77">
        <v>2</v>
      </c>
      <c r="CT6" s="77">
        <v>3</v>
      </c>
      <c r="CU6" s="77">
        <v>4</v>
      </c>
      <c r="CV6" s="77">
        <v>5</v>
      </c>
      <c r="CW6" s="765">
        <v>6</v>
      </c>
      <c r="CX6" s="77">
        <v>7</v>
      </c>
      <c r="CY6" s="77">
        <v>8</v>
      </c>
      <c r="CZ6" s="77">
        <v>9</v>
      </c>
      <c r="DA6" s="77">
        <v>10</v>
      </c>
      <c r="DB6" s="77">
        <v>11</v>
      </c>
      <c r="DC6" s="77">
        <v>12</v>
      </c>
      <c r="DD6" s="765">
        <v>13</v>
      </c>
      <c r="DE6" s="77">
        <v>14</v>
      </c>
      <c r="DF6" s="77">
        <v>15</v>
      </c>
      <c r="DG6" s="77">
        <v>16</v>
      </c>
      <c r="DH6" s="77">
        <v>17</v>
      </c>
      <c r="DI6" s="77">
        <v>18</v>
      </c>
      <c r="DJ6" s="77">
        <v>19</v>
      </c>
      <c r="DK6" s="765">
        <v>20</v>
      </c>
      <c r="DL6" s="765">
        <v>21</v>
      </c>
      <c r="DM6" s="77">
        <v>22</v>
      </c>
      <c r="DN6" s="77">
        <v>23</v>
      </c>
      <c r="DO6" s="77">
        <v>24</v>
      </c>
      <c r="DP6" s="77">
        <v>25</v>
      </c>
      <c r="DQ6" s="77">
        <v>26</v>
      </c>
      <c r="DR6" s="765">
        <v>27</v>
      </c>
      <c r="DS6" s="77">
        <v>28</v>
      </c>
      <c r="DT6" s="77">
        <v>29</v>
      </c>
      <c r="DU6" s="77">
        <v>30</v>
      </c>
      <c r="DV6" s="70">
        <v>31</v>
      </c>
      <c r="GH6" s="66"/>
    </row>
    <row r="7" spans="2:190" ht="18" customHeight="1">
      <c r="B7" s="891" t="s">
        <v>717</v>
      </c>
      <c r="C7" s="83"/>
      <c r="D7" s="766"/>
      <c r="E7" s="892">
        <v>508</v>
      </c>
      <c r="F7" s="893">
        <v>481</v>
      </c>
      <c r="G7" s="893">
        <v>112</v>
      </c>
      <c r="H7" s="894">
        <v>345</v>
      </c>
      <c r="I7" s="894">
        <v>411</v>
      </c>
      <c r="J7" s="894">
        <v>80</v>
      </c>
      <c r="K7" s="894">
        <v>32</v>
      </c>
      <c r="L7" s="894">
        <v>536</v>
      </c>
      <c r="M7" s="894">
        <v>459</v>
      </c>
      <c r="N7" s="894">
        <v>115</v>
      </c>
      <c r="O7" s="894">
        <v>361</v>
      </c>
      <c r="P7" s="894">
        <v>442</v>
      </c>
      <c r="Q7" s="894">
        <v>86</v>
      </c>
      <c r="R7" s="894">
        <v>28</v>
      </c>
      <c r="S7" s="894">
        <v>547</v>
      </c>
      <c r="T7" s="894">
        <v>482</v>
      </c>
      <c r="U7" s="894">
        <v>123</v>
      </c>
      <c r="V7" s="894">
        <v>386</v>
      </c>
      <c r="W7" s="894">
        <v>456</v>
      </c>
      <c r="X7" s="894">
        <v>84</v>
      </c>
      <c r="Y7" s="894">
        <v>30</v>
      </c>
      <c r="Z7" s="894">
        <v>553</v>
      </c>
      <c r="AA7" s="894">
        <v>521</v>
      </c>
      <c r="AB7" s="894">
        <v>104</v>
      </c>
      <c r="AC7" s="894">
        <v>421</v>
      </c>
      <c r="AD7" s="894">
        <v>480</v>
      </c>
      <c r="AE7" s="894">
        <v>81</v>
      </c>
      <c r="AF7" s="894">
        <v>32</v>
      </c>
      <c r="AG7" s="894">
        <v>130</v>
      </c>
      <c r="AH7" s="894">
        <v>84</v>
      </c>
      <c r="AI7" s="892">
        <v>118</v>
      </c>
      <c r="AJ7" s="894">
        <v>729</v>
      </c>
      <c r="AK7" s="894">
        <v>809</v>
      </c>
      <c r="AL7" s="894">
        <v>81</v>
      </c>
      <c r="AM7" s="894">
        <v>33</v>
      </c>
      <c r="AN7" s="894">
        <v>558</v>
      </c>
      <c r="AO7" s="894">
        <v>506</v>
      </c>
      <c r="AP7" s="894">
        <v>117</v>
      </c>
      <c r="AQ7" s="894">
        <v>381</v>
      </c>
      <c r="AR7" s="894">
        <v>422</v>
      </c>
      <c r="AS7" s="894">
        <v>81</v>
      </c>
      <c r="AT7" s="894">
        <v>32</v>
      </c>
      <c r="AU7" s="894">
        <v>549</v>
      </c>
      <c r="AV7" s="894">
        <v>491</v>
      </c>
      <c r="AW7" s="894">
        <v>126</v>
      </c>
      <c r="AX7" s="894">
        <v>359</v>
      </c>
      <c r="AY7" s="894">
        <v>467</v>
      </c>
      <c r="AZ7" s="894">
        <v>79</v>
      </c>
      <c r="BA7" s="894">
        <v>29</v>
      </c>
      <c r="BB7" s="894">
        <v>530</v>
      </c>
      <c r="BC7" s="894">
        <v>499</v>
      </c>
      <c r="BD7" s="894">
        <v>121</v>
      </c>
      <c r="BE7" s="894">
        <v>373</v>
      </c>
      <c r="BF7" s="894">
        <v>418</v>
      </c>
      <c r="BG7" s="894">
        <v>80</v>
      </c>
      <c r="BH7" s="894">
        <v>30</v>
      </c>
      <c r="BI7" s="894">
        <v>510</v>
      </c>
      <c r="BJ7" s="894">
        <v>472</v>
      </c>
      <c r="BK7" s="894">
        <v>122</v>
      </c>
      <c r="BL7" s="894">
        <v>354</v>
      </c>
      <c r="BM7" s="895">
        <v>414</v>
      </c>
      <c r="BN7" s="894">
        <v>79</v>
      </c>
      <c r="BO7" s="894">
        <v>34</v>
      </c>
      <c r="BP7" s="894">
        <v>530</v>
      </c>
      <c r="BQ7" s="894">
        <v>470</v>
      </c>
      <c r="BR7" s="894">
        <v>119</v>
      </c>
      <c r="BS7" s="894">
        <v>370</v>
      </c>
      <c r="BT7" s="894">
        <v>417</v>
      </c>
      <c r="BU7" s="894">
        <v>81</v>
      </c>
      <c r="BV7" s="894">
        <v>31</v>
      </c>
      <c r="BW7" s="894">
        <v>521</v>
      </c>
      <c r="BX7" s="894">
        <v>497</v>
      </c>
      <c r="BY7" s="894">
        <v>122</v>
      </c>
      <c r="BZ7" s="894">
        <v>371</v>
      </c>
      <c r="CA7" s="894">
        <v>402</v>
      </c>
      <c r="CB7" s="894">
        <v>83</v>
      </c>
      <c r="CC7" s="894">
        <v>31</v>
      </c>
      <c r="CD7" s="894">
        <v>504</v>
      </c>
      <c r="CE7" s="894">
        <v>484</v>
      </c>
      <c r="CF7" s="894">
        <v>121</v>
      </c>
      <c r="CG7" s="894">
        <v>381</v>
      </c>
      <c r="CH7" s="894">
        <v>433</v>
      </c>
      <c r="CI7" s="894">
        <v>80</v>
      </c>
      <c r="CJ7" s="894">
        <v>31</v>
      </c>
      <c r="CK7" s="894">
        <v>529</v>
      </c>
      <c r="CL7" s="894">
        <v>492</v>
      </c>
      <c r="CM7" s="894">
        <v>125</v>
      </c>
      <c r="CN7" s="894">
        <v>347</v>
      </c>
      <c r="CO7" s="894">
        <v>400</v>
      </c>
      <c r="CP7" s="894">
        <v>78</v>
      </c>
      <c r="CQ7" s="894">
        <v>32</v>
      </c>
      <c r="CR7" s="892">
        <v>493</v>
      </c>
      <c r="CS7" s="894">
        <v>458</v>
      </c>
      <c r="CT7" s="894">
        <v>125</v>
      </c>
      <c r="CU7" s="894">
        <v>347</v>
      </c>
      <c r="CV7" s="894">
        <v>407</v>
      </c>
      <c r="CW7" s="894">
        <v>86</v>
      </c>
      <c r="CX7" s="894">
        <v>33</v>
      </c>
      <c r="CY7" s="894">
        <v>578</v>
      </c>
      <c r="CZ7" s="894">
        <v>521</v>
      </c>
      <c r="DA7" s="894">
        <v>128</v>
      </c>
      <c r="DB7" s="894">
        <v>379</v>
      </c>
      <c r="DC7" s="894">
        <v>401</v>
      </c>
      <c r="DD7" s="894">
        <v>83</v>
      </c>
      <c r="DE7" s="894">
        <v>34</v>
      </c>
      <c r="DF7" s="894">
        <v>521</v>
      </c>
      <c r="DG7" s="894">
        <v>545</v>
      </c>
      <c r="DH7" s="894">
        <v>140</v>
      </c>
      <c r="DI7" s="894">
        <v>400</v>
      </c>
      <c r="DJ7" s="894">
        <v>428</v>
      </c>
      <c r="DK7" s="894">
        <v>84</v>
      </c>
      <c r="DL7" s="894">
        <v>34</v>
      </c>
      <c r="DM7" s="894">
        <v>546</v>
      </c>
      <c r="DN7" s="894">
        <v>492</v>
      </c>
      <c r="DO7" s="894">
        <v>118</v>
      </c>
      <c r="DP7" s="894">
        <v>366</v>
      </c>
      <c r="DQ7" s="894">
        <v>416</v>
      </c>
      <c r="DR7" s="894">
        <v>86</v>
      </c>
      <c r="DS7" s="894">
        <v>33</v>
      </c>
      <c r="DT7" s="894">
        <v>507</v>
      </c>
      <c r="DU7" s="894">
        <v>462</v>
      </c>
      <c r="DV7" s="895">
        <v>127</v>
      </c>
      <c r="GH7" s="66"/>
    </row>
    <row r="8" spans="2:190" ht="18" customHeight="1">
      <c r="B8" s="66"/>
      <c r="C8" s="66"/>
      <c r="E8" s="641"/>
      <c r="F8" s="767"/>
      <c r="G8" s="767"/>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41"/>
      <c r="BO8" s="641"/>
      <c r="BP8" s="641"/>
      <c r="BQ8" s="641"/>
      <c r="BR8" s="641"/>
      <c r="BS8" s="641"/>
      <c r="BT8" s="641"/>
      <c r="BU8" s="641"/>
      <c r="BV8" s="641"/>
      <c r="BW8" s="641"/>
      <c r="BX8" s="641"/>
      <c r="BY8" s="641"/>
      <c r="BZ8" s="641"/>
      <c r="CA8" s="641"/>
      <c r="CB8" s="641"/>
      <c r="CC8" s="641"/>
      <c r="CD8" s="641"/>
      <c r="CE8" s="641"/>
      <c r="CF8" s="641"/>
      <c r="CG8" s="641"/>
      <c r="CH8" s="641"/>
      <c r="CI8" s="641"/>
      <c r="CJ8" s="641"/>
      <c r="CK8" s="641"/>
      <c r="CL8" s="641"/>
      <c r="CM8" s="641"/>
      <c r="CN8" s="641"/>
      <c r="CO8" s="641"/>
      <c r="CP8" s="641"/>
      <c r="CQ8" s="641"/>
      <c r="CR8" s="641"/>
      <c r="CS8" s="641"/>
      <c r="CT8" s="641"/>
      <c r="CU8" s="641"/>
      <c r="CV8" s="641"/>
      <c r="CW8" s="641"/>
      <c r="CX8" s="641"/>
      <c r="CY8" s="641"/>
      <c r="CZ8" s="641"/>
      <c r="DA8" s="641"/>
      <c r="DB8" s="641"/>
      <c r="DC8" s="641"/>
      <c r="DD8" s="641"/>
      <c r="DE8" s="641"/>
      <c r="DF8" s="641"/>
      <c r="DG8" s="641"/>
      <c r="DH8" s="641"/>
      <c r="DI8" s="641"/>
      <c r="DJ8" s="641"/>
      <c r="DK8" s="641"/>
      <c r="DL8" s="641"/>
      <c r="DM8" s="641"/>
      <c r="DN8" s="641"/>
      <c r="DO8" s="641"/>
      <c r="DP8" s="641"/>
      <c r="DQ8" s="641"/>
      <c r="DR8" s="641"/>
      <c r="DS8" s="641"/>
      <c r="DT8" s="641"/>
      <c r="DU8" s="641"/>
      <c r="DV8" s="641"/>
      <c r="GH8" s="66"/>
    </row>
    <row r="9" spans="2:190" ht="18" customHeight="1">
      <c r="B9" s="61" t="s">
        <v>715</v>
      </c>
      <c r="C9" s="69"/>
      <c r="D9" s="70"/>
      <c r="E9" s="76"/>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6"/>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6"/>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6"/>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0"/>
      <c r="GH9" s="66"/>
    </row>
    <row r="10" spans="2:190" ht="18" customHeight="1">
      <c r="B10" s="71"/>
      <c r="C10" s="72" t="s">
        <v>691</v>
      </c>
      <c r="D10" s="73"/>
      <c r="E10" s="84" t="s">
        <v>692</v>
      </c>
      <c r="F10" s="768" t="s">
        <v>553</v>
      </c>
      <c r="G10" s="768" t="s">
        <v>553</v>
      </c>
      <c r="H10" s="768" t="s">
        <v>553</v>
      </c>
      <c r="I10" s="768" t="s">
        <v>553</v>
      </c>
      <c r="J10" s="768" t="s">
        <v>553</v>
      </c>
      <c r="K10" s="768" t="s">
        <v>553</v>
      </c>
      <c r="L10" s="768" t="s">
        <v>553</v>
      </c>
      <c r="M10" s="768" t="s">
        <v>553</v>
      </c>
      <c r="N10" s="768" t="s">
        <v>553</v>
      </c>
      <c r="O10" s="768" t="s">
        <v>553</v>
      </c>
      <c r="P10" s="768" t="s">
        <v>553</v>
      </c>
      <c r="Q10" s="768" t="s">
        <v>553</v>
      </c>
      <c r="R10" s="768" t="s">
        <v>553</v>
      </c>
      <c r="S10" s="768" t="s">
        <v>553</v>
      </c>
      <c r="T10" s="768" t="s">
        <v>553</v>
      </c>
      <c r="U10" s="768" t="s">
        <v>553</v>
      </c>
      <c r="V10" s="768" t="s">
        <v>553</v>
      </c>
      <c r="W10" s="768" t="s">
        <v>553</v>
      </c>
      <c r="X10" s="768" t="s">
        <v>553</v>
      </c>
      <c r="Y10" s="768" t="s">
        <v>553</v>
      </c>
      <c r="Z10" s="768" t="s">
        <v>553</v>
      </c>
      <c r="AA10" s="768" t="s">
        <v>553</v>
      </c>
      <c r="AB10" s="768" t="s">
        <v>553</v>
      </c>
      <c r="AC10" s="768" t="s">
        <v>553</v>
      </c>
      <c r="AD10" s="768" t="s">
        <v>553</v>
      </c>
      <c r="AE10" s="768" t="s">
        <v>553</v>
      </c>
      <c r="AF10" s="768" t="s">
        <v>553</v>
      </c>
      <c r="AG10" s="768" t="s">
        <v>553</v>
      </c>
      <c r="AH10" s="768" t="s">
        <v>553</v>
      </c>
      <c r="AI10" s="84" t="s">
        <v>553</v>
      </c>
      <c r="AJ10" s="768" t="s">
        <v>553</v>
      </c>
      <c r="AK10" s="768" t="s">
        <v>553</v>
      </c>
      <c r="AL10" s="768" t="s">
        <v>553</v>
      </c>
      <c r="AM10" s="768" t="s">
        <v>553</v>
      </c>
      <c r="AN10" s="768" t="s">
        <v>553</v>
      </c>
      <c r="AO10" s="768" t="s">
        <v>553</v>
      </c>
      <c r="AP10" s="768" t="s">
        <v>553</v>
      </c>
      <c r="AQ10" s="768" t="s">
        <v>553</v>
      </c>
      <c r="AR10" s="768" t="s">
        <v>553</v>
      </c>
      <c r="AS10" s="768" t="s">
        <v>553</v>
      </c>
      <c r="AT10" s="768" t="s">
        <v>553</v>
      </c>
      <c r="AU10" s="768" t="s">
        <v>553</v>
      </c>
      <c r="AV10" s="768" t="s">
        <v>553</v>
      </c>
      <c r="AW10" s="768" t="s">
        <v>553</v>
      </c>
      <c r="AX10" s="768" t="s">
        <v>553</v>
      </c>
      <c r="AY10" s="768" t="s">
        <v>553</v>
      </c>
      <c r="AZ10" s="768" t="s">
        <v>553</v>
      </c>
      <c r="BA10" s="768" t="s">
        <v>553</v>
      </c>
      <c r="BB10" s="768" t="s">
        <v>553</v>
      </c>
      <c r="BC10" s="768" t="s">
        <v>553</v>
      </c>
      <c r="BD10" s="768" t="s">
        <v>553</v>
      </c>
      <c r="BE10" s="768" t="s">
        <v>553</v>
      </c>
      <c r="BF10" s="768" t="s">
        <v>553</v>
      </c>
      <c r="BG10" s="768" t="s">
        <v>553</v>
      </c>
      <c r="BH10" s="768" t="s">
        <v>553</v>
      </c>
      <c r="BI10" s="768" t="s">
        <v>553</v>
      </c>
      <c r="BJ10" s="768" t="s">
        <v>553</v>
      </c>
      <c r="BK10" s="768" t="s">
        <v>553</v>
      </c>
      <c r="BL10" s="768" t="s">
        <v>553</v>
      </c>
      <c r="BM10" s="768" t="s">
        <v>553</v>
      </c>
      <c r="BN10" s="84" t="s">
        <v>553</v>
      </c>
      <c r="BO10" s="768" t="s">
        <v>553</v>
      </c>
      <c r="BP10" s="768" t="s">
        <v>553</v>
      </c>
      <c r="BQ10" s="768" t="s">
        <v>553</v>
      </c>
      <c r="BR10" s="768" t="s">
        <v>553</v>
      </c>
      <c r="BS10" s="768" t="s">
        <v>553</v>
      </c>
      <c r="BT10" s="768" t="s">
        <v>553</v>
      </c>
      <c r="BU10" s="768" t="s">
        <v>553</v>
      </c>
      <c r="BV10" s="768" t="s">
        <v>553</v>
      </c>
      <c r="BW10" s="768" t="s">
        <v>553</v>
      </c>
      <c r="BX10" s="768" t="s">
        <v>553</v>
      </c>
      <c r="BY10" s="768" t="s">
        <v>553</v>
      </c>
      <c r="BZ10" s="768" t="s">
        <v>553</v>
      </c>
      <c r="CA10" s="768" t="s">
        <v>553</v>
      </c>
      <c r="CB10" s="768" t="s">
        <v>553</v>
      </c>
      <c r="CC10" s="768" t="s">
        <v>553</v>
      </c>
      <c r="CD10" s="768" t="s">
        <v>553</v>
      </c>
      <c r="CE10" s="768" t="s">
        <v>553</v>
      </c>
      <c r="CF10" s="768" t="s">
        <v>553</v>
      </c>
      <c r="CG10" s="768" t="s">
        <v>553</v>
      </c>
      <c r="CH10" s="768" t="s">
        <v>553</v>
      </c>
      <c r="CI10" s="768" t="s">
        <v>553</v>
      </c>
      <c r="CJ10" s="768" t="s">
        <v>553</v>
      </c>
      <c r="CK10" s="768" t="s">
        <v>553</v>
      </c>
      <c r="CL10" s="768" t="s">
        <v>553</v>
      </c>
      <c r="CM10" s="768" t="s">
        <v>553</v>
      </c>
      <c r="CN10" s="768" t="s">
        <v>553</v>
      </c>
      <c r="CO10" s="768" t="s">
        <v>553</v>
      </c>
      <c r="CP10" s="768" t="s">
        <v>553</v>
      </c>
      <c r="CQ10" s="768" t="s">
        <v>553</v>
      </c>
      <c r="CR10" s="84" t="s">
        <v>553</v>
      </c>
      <c r="CS10" s="768" t="s">
        <v>553</v>
      </c>
      <c r="CT10" s="768" t="s">
        <v>553</v>
      </c>
      <c r="CU10" s="768" t="s">
        <v>553</v>
      </c>
      <c r="CV10" s="768" t="s">
        <v>553</v>
      </c>
      <c r="CW10" s="768" t="s">
        <v>553</v>
      </c>
      <c r="CX10" s="768" t="s">
        <v>553</v>
      </c>
      <c r="CY10" s="768" t="s">
        <v>553</v>
      </c>
      <c r="CZ10" s="768" t="s">
        <v>553</v>
      </c>
      <c r="DA10" s="768"/>
      <c r="DB10" s="768"/>
      <c r="DC10" s="768"/>
      <c r="DD10" s="768"/>
      <c r="DE10" s="768"/>
      <c r="DF10" s="768"/>
      <c r="DG10" s="768"/>
      <c r="DH10" s="768"/>
      <c r="DI10" s="768"/>
      <c r="DJ10" s="768"/>
      <c r="DK10" s="768"/>
      <c r="DL10" s="768"/>
      <c r="DM10" s="768"/>
      <c r="DN10" s="768"/>
      <c r="DO10" s="768"/>
      <c r="DP10" s="768"/>
      <c r="DQ10" s="768"/>
      <c r="DR10" s="768"/>
      <c r="DS10" s="768"/>
      <c r="DT10" s="768"/>
      <c r="DU10" s="768"/>
      <c r="DV10" s="769"/>
      <c r="GH10" s="66"/>
    </row>
    <row r="11" spans="2:190" ht="18" customHeight="1">
      <c r="B11" s="71"/>
      <c r="C11" s="72" t="s">
        <v>318</v>
      </c>
      <c r="D11" s="770"/>
      <c r="E11" s="84"/>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84"/>
      <c r="AJ11" s="768"/>
      <c r="AK11" s="768"/>
      <c r="AL11" s="768"/>
      <c r="AM11" s="768"/>
      <c r="AN11" s="768"/>
      <c r="AO11" s="768"/>
      <c r="AP11" s="768"/>
      <c r="AQ11" s="768"/>
      <c r="AR11" s="768"/>
      <c r="AS11" s="768"/>
      <c r="AT11" s="768"/>
      <c r="AU11" s="768"/>
      <c r="AV11" s="768"/>
      <c r="AW11" s="768"/>
      <c r="AX11" s="768"/>
      <c r="AY11" s="768"/>
      <c r="AZ11" s="768"/>
      <c r="BA11" s="768"/>
      <c r="BB11" s="768"/>
      <c r="BC11" s="768"/>
      <c r="BD11" s="768"/>
      <c r="BE11" s="768"/>
      <c r="BF11" s="768"/>
      <c r="BG11" s="768"/>
      <c r="BH11" s="768"/>
      <c r="BI11" s="768"/>
      <c r="BJ11" s="768"/>
      <c r="BK11" s="768"/>
      <c r="BL11" s="768"/>
      <c r="BM11" s="768"/>
      <c r="BN11" s="84"/>
      <c r="BO11" s="768"/>
      <c r="BP11" s="768"/>
      <c r="BQ11" s="768"/>
      <c r="BR11" s="768"/>
      <c r="BS11" s="768"/>
      <c r="BT11" s="768"/>
      <c r="BU11" s="768"/>
      <c r="BV11" s="768"/>
      <c r="BW11" s="768"/>
      <c r="BX11" s="768"/>
      <c r="BY11" s="768"/>
      <c r="BZ11" s="768"/>
      <c r="CA11" s="768"/>
      <c r="CB11" s="768"/>
      <c r="CC11" s="768"/>
      <c r="CD11" s="768"/>
      <c r="CE11" s="768"/>
      <c r="CF11" s="768"/>
      <c r="CG11" s="768"/>
      <c r="CH11" s="768"/>
      <c r="CI11" s="768"/>
      <c r="CJ11" s="768"/>
      <c r="CK11" s="768"/>
      <c r="CL11" s="768"/>
      <c r="CM11" s="768"/>
      <c r="CN11" s="768"/>
      <c r="CO11" s="768"/>
      <c r="CP11" s="768"/>
      <c r="CQ11" s="768"/>
      <c r="CR11" s="84"/>
      <c r="CS11" s="768"/>
      <c r="CT11" s="768"/>
      <c r="CU11" s="768"/>
      <c r="CV11" s="768"/>
      <c r="CW11" s="768"/>
      <c r="CX11" s="768"/>
      <c r="CY11" s="768"/>
      <c r="CZ11" s="768"/>
      <c r="DA11" s="768"/>
      <c r="DB11" s="768"/>
      <c r="DC11" s="768"/>
      <c r="DD11" s="768"/>
      <c r="DE11" s="768"/>
      <c r="DF11" s="768"/>
      <c r="DG11" s="768"/>
      <c r="DH11" s="768"/>
      <c r="DI11" s="768"/>
      <c r="DJ11" s="768"/>
      <c r="DK11" s="768"/>
      <c r="DL11" s="768"/>
      <c r="DM11" s="768"/>
      <c r="DN11" s="768"/>
      <c r="DO11" s="768"/>
      <c r="DP11" s="768"/>
      <c r="DQ11" s="768"/>
      <c r="DR11" s="768"/>
      <c r="DS11" s="768"/>
      <c r="DT11" s="768"/>
      <c r="DU11" s="768"/>
      <c r="DV11" s="769"/>
      <c r="GH11" s="66"/>
    </row>
    <row r="12" spans="2:190" ht="18" customHeight="1">
      <c r="B12" s="71"/>
      <c r="C12" s="72" t="s">
        <v>693</v>
      </c>
      <c r="D12" s="770"/>
      <c r="E12" s="84"/>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84"/>
      <c r="AJ12" s="768"/>
      <c r="AK12" s="768"/>
      <c r="AL12" s="768"/>
      <c r="AM12" s="768"/>
      <c r="AN12" s="768"/>
      <c r="AO12" s="768"/>
      <c r="AP12" s="768"/>
      <c r="AQ12" s="768"/>
      <c r="AR12" s="768"/>
      <c r="AS12" s="768"/>
      <c r="AT12" s="768"/>
      <c r="AU12" s="768"/>
      <c r="AV12" s="768"/>
      <c r="AW12" s="768"/>
      <c r="AX12" s="768"/>
      <c r="AY12" s="768"/>
      <c r="AZ12" s="768"/>
      <c r="BA12" s="768"/>
      <c r="BB12" s="768"/>
      <c r="BC12" s="768"/>
      <c r="BD12" s="768"/>
      <c r="BE12" s="768"/>
      <c r="BF12" s="768"/>
      <c r="BG12" s="768"/>
      <c r="BH12" s="768"/>
      <c r="BI12" s="768"/>
      <c r="BJ12" s="768"/>
      <c r="BK12" s="768"/>
      <c r="BL12" s="768"/>
      <c r="BM12" s="768"/>
      <c r="BN12" s="84"/>
      <c r="BO12" s="768"/>
      <c r="BP12" s="768"/>
      <c r="BQ12" s="768"/>
      <c r="BR12" s="768"/>
      <c r="BS12" s="768"/>
      <c r="BT12" s="768"/>
      <c r="BU12" s="768"/>
      <c r="BV12" s="768"/>
      <c r="BW12" s="768"/>
      <c r="BX12" s="768"/>
      <c r="BY12" s="768"/>
      <c r="BZ12" s="768"/>
      <c r="CA12" s="768"/>
      <c r="CB12" s="768"/>
      <c r="CC12" s="768"/>
      <c r="CD12" s="768"/>
      <c r="CE12" s="768"/>
      <c r="CF12" s="768"/>
      <c r="CG12" s="768"/>
      <c r="CH12" s="768"/>
      <c r="CI12" s="768"/>
      <c r="CJ12" s="768"/>
      <c r="CK12" s="768"/>
      <c r="CL12" s="768"/>
      <c r="CM12" s="768"/>
      <c r="CN12" s="768"/>
      <c r="CO12" s="768"/>
      <c r="CP12" s="768"/>
      <c r="CQ12" s="768"/>
      <c r="CR12" s="84"/>
      <c r="CS12" s="768"/>
      <c r="CT12" s="768"/>
      <c r="CU12" s="768"/>
      <c r="CV12" s="768"/>
      <c r="CW12" s="768"/>
      <c r="CX12" s="768"/>
      <c r="CY12" s="768"/>
      <c r="CZ12" s="768"/>
      <c r="DA12" s="768"/>
      <c r="DB12" s="768"/>
      <c r="DC12" s="768"/>
      <c r="DD12" s="768"/>
      <c r="DE12" s="768"/>
      <c r="DF12" s="768"/>
      <c r="DG12" s="768"/>
      <c r="DH12" s="768"/>
      <c r="DI12" s="768"/>
      <c r="DJ12" s="768"/>
      <c r="DK12" s="768"/>
      <c r="DL12" s="768"/>
      <c r="DM12" s="768"/>
      <c r="DN12" s="768"/>
      <c r="DO12" s="768"/>
      <c r="DP12" s="768"/>
      <c r="DQ12" s="768"/>
      <c r="DR12" s="768"/>
      <c r="DS12" s="768"/>
      <c r="DT12" s="768"/>
      <c r="DU12" s="768"/>
      <c r="DV12" s="769"/>
      <c r="GH12" s="66"/>
    </row>
    <row r="13" spans="2:190" ht="18" customHeight="1">
      <c r="B13" s="891" t="s">
        <v>716</v>
      </c>
      <c r="C13" s="83"/>
      <c r="D13" s="771"/>
      <c r="E13" s="772" t="s">
        <v>553</v>
      </c>
      <c r="F13" s="773" t="s">
        <v>553</v>
      </c>
      <c r="G13" s="773" t="s">
        <v>553</v>
      </c>
      <c r="H13" s="773" t="s">
        <v>553</v>
      </c>
      <c r="I13" s="773"/>
      <c r="J13" s="773"/>
      <c r="K13" s="773" t="s">
        <v>553</v>
      </c>
      <c r="L13" s="773" t="s">
        <v>553</v>
      </c>
      <c r="M13" s="773" t="s">
        <v>553</v>
      </c>
      <c r="N13" s="773" t="s">
        <v>553</v>
      </c>
      <c r="O13" s="773" t="s">
        <v>553</v>
      </c>
      <c r="P13" s="773"/>
      <c r="Q13" s="773"/>
      <c r="R13" s="773" t="s">
        <v>553</v>
      </c>
      <c r="S13" s="773" t="s">
        <v>553</v>
      </c>
      <c r="T13" s="773" t="s">
        <v>553</v>
      </c>
      <c r="U13" s="773" t="s">
        <v>553</v>
      </c>
      <c r="V13" s="773" t="s">
        <v>553</v>
      </c>
      <c r="W13" s="773"/>
      <c r="X13" s="773"/>
      <c r="Y13" s="773" t="s">
        <v>553</v>
      </c>
      <c r="Z13" s="773" t="s">
        <v>553</v>
      </c>
      <c r="AA13" s="773" t="s">
        <v>553</v>
      </c>
      <c r="AB13" s="773" t="s">
        <v>553</v>
      </c>
      <c r="AC13" s="773" t="s">
        <v>553</v>
      </c>
      <c r="AD13" s="773"/>
      <c r="AE13" s="773"/>
      <c r="AF13" s="773"/>
      <c r="AG13" s="773"/>
      <c r="AH13" s="773" t="s">
        <v>553</v>
      </c>
      <c r="AI13" s="772" t="s">
        <v>553</v>
      </c>
      <c r="AJ13" s="773" t="s">
        <v>553</v>
      </c>
      <c r="AK13" s="773"/>
      <c r="AL13" s="773"/>
      <c r="AM13" s="773"/>
      <c r="AN13" s="773"/>
      <c r="AO13" s="773" t="s">
        <v>553</v>
      </c>
      <c r="AP13" s="773" t="s">
        <v>553</v>
      </c>
      <c r="AQ13" s="773"/>
      <c r="AR13" s="773"/>
      <c r="AS13" s="773"/>
      <c r="AT13" s="773" t="s">
        <v>553</v>
      </c>
      <c r="AU13" s="773" t="s">
        <v>553</v>
      </c>
      <c r="AV13" s="773" t="s">
        <v>553</v>
      </c>
      <c r="AW13" s="773" t="s">
        <v>553</v>
      </c>
      <c r="AX13" s="773" t="s">
        <v>553</v>
      </c>
      <c r="AY13" s="773"/>
      <c r="AZ13" s="773"/>
      <c r="BA13" s="773" t="s">
        <v>553</v>
      </c>
      <c r="BB13" s="773" t="s">
        <v>553</v>
      </c>
      <c r="BC13" s="773" t="s">
        <v>553</v>
      </c>
      <c r="BD13" s="773" t="s">
        <v>553</v>
      </c>
      <c r="BE13" s="773" t="s">
        <v>553</v>
      </c>
      <c r="BF13" s="773"/>
      <c r="BG13" s="773"/>
      <c r="BH13" s="773"/>
      <c r="BI13" s="773" t="s">
        <v>553</v>
      </c>
      <c r="BJ13" s="773" t="s">
        <v>553</v>
      </c>
      <c r="BK13" s="773" t="s">
        <v>553</v>
      </c>
      <c r="BL13" s="773" t="s">
        <v>553</v>
      </c>
      <c r="BM13" s="773"/>
      <c r="BN13" s="772"/>
      <c r="BO13" s="773" t="s">
        <v>553</v>
      </c>
      <c r="BP13" s="773" t="s">
        <v>553</v>
      </c>
      <c r="BQ13" s="773" t="s">
        <v>553</v>
      </c>
      <c r="BR13" s="773" t="s">
        <v>553</v>
      </c>
      <c r="BS13" s="773" t="s">
        <v>553</v>
      </c>
      <c r="BT13" s="773"/>
      <c r="BU13" s="773"/>
      <c r="BV13" s="773"/>
      <c r="BW13" s="773" t="s">
        <v>553</v>
      </c>
      <c r="BX13" s="773" t="s">
        <v>553</v>
      </c>
      <c r="BY13" s="773" t="s">
        <v>553</v>
      </c>
      <c r="BZ13" s="773" t="s">
        <v>553</v>
      </c>
      <c r="CA13" s="773"/>
      <c r="CB13" s="773"/>
      <c r="CC13" s="773"/>
      <c r="CD13" s="773" t="s">
        <v>553</v>
      </c>
      <c r="CE13" s="773" t="s">
        <v>553</v>
      </c>
      <c r="CF13" s="773" t="s">
        <v>553</v>
      </c>
      <c r="CG13" s="773" t="s">
        <v>553</v>
      </c>
      <c r="CH13" s="773"/>
      <c r="CI13" s="773"/>
      <c r="CJ13" s="773"/>
      <c r="CK13" s="773" t="s">
        <v>553</v>
      </c>
      <c r="CL13" s="773" t="s">
        <v>553</v>
      </c>
      <c r="CM13" s="773" t="s">
        <v>553</v>
      </c>
      <c r="CN13" s="773" t="s">
        <v>553</v>
      </c>
      <c r="CO13" s="773"/>
      <c r="CP13" s="773"/>
      <c r="CQ13" s="773"/>
      <c r="CR13" s="772" t="s">
        <v>553</v>
      </c>
      <c r="CS13" s="773" t="s">
        <v>553</v>
      </c>
      <c r="CT13" s="773" t="s">
        <v>553</v>
      </c>
      <c r="CU13" s="773" t="s">
        <v>553</v>
      </c>
      <c r="CV13" s="773"/>
      <c r="CW13" s="773"/>
      <c r="CX13" s="773"/>
      <c r="CY13" s="773" t="s">
        <v>553</v>
      </c>
      <c r="CZ13" s="773" t="s">
        <v>553</v>
      </c>
      <c r="DA13" s="773" t="s">
        <v>553</v>
      </c>
      <c r="DB13" s="773" t="s">
        <v>553</v>
      </c>
      <c r="DC13" s="773"/>
      <c r="DD13" s="773"/>
      <c r="DE13" s="773" t="s">
        <v>553</v>
      </c>
      <c r="DF13" s="773" t="s">
        <v>553</v>
      </c>
      <c r="DG13" s="773" t="s">
        <v>553</v>
      </c>
      <c r="DH13" s="773" t="s">
        <v>553</v>
      </c>
      <c r="DI13" s="773" t="s">
        <v>553</v>
      </c>
      <c r="DJ13" s="773"/>
      <c r="DK13" s="773"/>
      <c r="DL13" s="773"/>
      <c r="DM13" s="773" t="s">
        <v>553</v>
      </c>
      <c r="DN13" s="773" t="s">
        <v>553</v>
      </c>
      <c r="DO13" s="773" t="s">
        <v>553</v>
      </c>
      <c r="DP13" s="773"/>
      <c r="DQ13" s="773"/>
      <c r="DR13" s="773"/>
      <c r="DS13" s="773" t="s">
        <v>553</v>
      </c>
      <c r="DT13" s="773" t="s">
        <v>553</v>
      </c>
      <c r="DU13" s="773" t="s">
        <v>553</v>
      </c>
      <c r="DV13" s="774" t="s">
        <v>553</v>
      </c>
      <c r="GH13" s="66"/>
    </row>
    <row r="14" spans="2:190" ht="18" customHeight="1">
      <c r="B14" s="77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c r="BD14" s="775"/>
      <c r="BE14" s="775"/>
      <c r="BF14" s="775"/>
      <c r="BG14" s="775"/>
      <c r="BH14" s="775"/>
      <c r="BI14" s="775"/>
      <c r="BJ14" s="775"/>
      <c r="BK14" s="775"/>
      <c r="BL14" s="775"/>
      <c r="BM14" s="775"/>
      <c r="BN14" s="775"/>
      <c r="BO14" s="775"/>
      <c r="BP14" s="775"/>
      <c r="BQ14" s="775"/>
      <c r="BR14" s="775"/>
      <c r="BS14" s="775"/>
      <c r="BT14" s="775"/>
      <c r="BU14" s="775"/>
      <c r="BV14" s="775"/>
      <c r="BW14" s="775"/>
      <c r="BX14" s="775"/>
      <c r="BY14" s="775"/>
      <c r="BZ14" s="775"/>
      <c r="CA14" s="775"/>
      <c r="CB14" s="775"/>
      <c r="CC14" s="775"/>
      <c r="CD14" s="775"/>
      <c r="CE14" s="775"/>
      <c r="CF14" s="775"/>
      <c r="CG14" s="775"/>
      <c r="CH14" s="775"/>
      <c r="CI14" s="775"/>
      <c r="CJ14" s="775"/>
      <c r="CK14" s="775"/>
      <c r="CL14" s="775"/>
      <c r="CM14" s="775"/>
      <c r="CN14" s="775"/>
      <c r="CO14" s="775"/>
      <c r="CP14" s="775"/>
      <c r="CQ14" s="775"/>
      <c r="CR14" s="775"/>
      <c r="CS14" s="775"/>
      <c r="CT14" s="775"/>
      <c r="CU14" s="775"/>
      <c r="CV14" s="775"/>
      <c r="CW14" s="775"/>
      <c r="CX14" s="775"/>
      <c r="CY14" s="775"/>
      <c r="CZ14" s="775"/>
      <c r="DA14" s="775"/>
      <c r="DB14" s="775"/>
      <c r="DC14" s="775"/>
      <c r="DD14" s="775"/>
      <c r="DE14" s="775"/>
      <c r="DF14" s="775"/>
      <c r="DG14" s="775"/>
      <c r="DH14" s="775"/>
      <c r="DI14" s="775"/>
      <c r="DJ14" s="775"/>
      <c r="DK14" s="775"/>
      <c r="DL14" s="775"/>
      <c r="DM14" s="775"/>
      <c r="DN14" s="775"/>
      <c r="DO14" s="775"/>
      <c r="DP14" s="775"/>
      <c r="DQ14" s="775"/>
      <c r="DR14" s="775"/>
      <c r="DS14" s="775"/>
      <c r="DT14" s="775"/>
      <c r="DU14" s="775"/>
      <c r="DV14" s="775"/>
      <c r="GH14" s="66"/>
    </row>
    <row r="15" spans="2:190" ht="18" customHeight="1">
      <c r="B15" s="67" t="s">
        <v>554</v>
      </c>
      <c r="C15" s="75"/>
      <c r="D15" s="70"/>
      <c r="E15" s="76">
        <v>3</v>
      </c>
      <c r="F15" s="77">
        <v>3</v>
      </c>
      <c r="G15" s="77">
        <v>3</v>
      </c>
      <c r="H15" s="77">
        <v>3</v>
      </c>
      <c r="I15" s="77">
        <v>3</v>
      </c>
      <c r="J15" s="77">
        <v>3</v>
      </c>
      <c r="K15" s="77">
        <v>3</v>
      </c>
      <c r="L15" s="77">
        <v>3</v>
      </c>
      <c r="M15" s="77">
        <v>3</v>
      </c>
      <c r="N15" s="77">
        <v>3</v>
      </c>
      <c r="O15" s="77">
        <v>3</v>
      </c>
      <c r="P15" s="77">
        <v>3</v>
      </c>
      <c r="Q15" s="77">
        <v>3</v>
      </c>
      <c r="R15" s="77">
        <v>3</v>
      </c>
      <c r="S15" s="77">
        <v>3</v>
      </c>
      <c r="T15" s="77">
        <v>3</v>
      </c>
      <c r="U15" s="77">
        <v>3</v>
      </c>
      <c r="V15" s="77">
        <v>3</v>
      </c>
      <c r="W15" s="77">
        <v>3</v>
      </c>
      <c r="X15" s="77">
        <v>3</v>
      </c>
      <c r="Y15" s="77">
        <v>3</v>
      </c>
      <c r="Z15" s="77">
        <v>3</v>
      </c>
      <c r="AA15" s="77">
        <v>3</v>
      </c>
      <c r="AB15" s="77">
        <v>3</v>
      </c>
      <c r="AC15" s="77">
        <v>3</v>
      </c>
      <c r="AD15" s="77">
        <v>3</v>
      </c>
      <c r="AE15" s="77">
        <v>3</v>
      </c>
      <c r="AF15" s="77">
        <v>3</v>
      </c>
      <c r="AG15" s="77">
        <v>3</v>
      </c>
      <c r="AH15" s="78">
        <v>3</v>
      </c>
      <c r="AI15" s="76">
        <v>3</v>
      </c>
      <c r="AJ15" s="77">
        <v>3</v>
      </c>
      <c r="AK15" s="77">
        <v>3</v>
      </c>
      <c r="AL15" s="77">
        <v>3</v>
      </c>
      <c r="AM15" s="77">
        <v>4</v>
      </c>
      <c r="AN15" s="77">
        <v>4</v>
      </c>
      <c r="AO15" s="77">
        <v>4</v>
      </c>
      <c r="AP15" s="77">
        <v>4</v>
      </c>
      <c r="AQ15" s="77">
        <v>4</v>
      </c>
      <c r="AR15" s="77">
        <v>4</v>
      </c>
      <c r="AS15" s="77">
        <v>4</v>
      </c>
      <c r="AT15" s="77">
        <v>4</v>
      </c>
      <c r="AU15" s="77">
        <v>4</v>
      </c>
      <c r="AV15" s="77">
        <v>4</v>
      </c>
      <c r="AW15" s="77">
        <v>4</v>
      </c>
      <c r="AX15" s="77">
        <v>4</v>
      </c>
      <c r="AY15" s="77">
        <v>4</v>
      </c>
      <c r="AZ15" s="77">
        <v>4</v>
      </c>
      <c r="BA15" s="77">
        <v>4</v>
      </c>
      <c r="BB15" s="77">
        <v>4</v>
      </c>
      <c r="BC15" s="77">
        <v>4</v>
      </c>
      <c r="BD15" s="77">
        <v>4</v>
      </c>
      <c r="BE15" s="77">
        <v>4</v>
      </c>
      <c r="BF15" s="77">
        <v>4</v>
      </c>
      <c r="BG15" s="77">
        <v>4</v>
      </c>
      <c r="BH15" s="77">
        <v>4</v>
      </c>
      <c r="BI15" s="77">
        <v>4</v>
      </c>
      <c r="BJ15" s="77">
        <v>4</v>
      </c>
      <c r="BK15" s="77">
        <v>4</v>
      </c>
      <c r="BL15" s="77">
        <v>4</v>
      </c>
      <c r="BM15" s="78">
        <v>4</v>
      </c>
      <c r="BN15" s="76">
        <v>4</v>
      </c>
      <c r="BO15" s="77">
        <v>4</v>
      </c>
      <c r="BP15" s="77">
        <v>4</v>
      </c>
      <c r="BQ15" s="77">
        <v>4</v>
      </c>
      <c r="BR15" s="77">
        <v>4</v>
      </c>
      <c r="BS15" s="77">
        <v>4</v>
      </c>
      <c r="BT15" s="77">
        <v>4</v>
      </c>
      <c r="BU15" s="77">
        <v>4</v>
      </c>
      <c r="BV15" s="77">
        <v>4</v>
      </c>
      <c r="BW15" s="77">
        <v>4</v>
      </c>
      <c r="BX15" s="77">
        <v>4</v>
      </c>
      <c r="BY15" s="77">
        <v>4</v>
      </c>
      <c r="BZ15" s="77">
        <v>4</v>
      </c>
      <c r="CA15" s="77">
        <v>5</v>
      </c>
      <c r="CB15" s="77">
        <v>5</v>
      </c>
      <c r="CC15" s="77">
        <v>5</v>
      </c>
      <c r="CD15" s="77">
        <v>5</v>
      </c>
      <c r="CE15" s="77">
        <v>5</v>
      </c>
      <c r="CF15" s="77">
        <v>5</v>
      </c>
      <c r="CG15" s="77">
        <v>5</v>
      </c>
      <c r="CH15" s="77">
        <v>5</v>
      </c>
      <c r="CI15" s="77">
        <v>5</v>
      </c>
      <c r="CJ15" s="77">
        <v>5</v>
      </c>
      <c r="CK15" s="77">
        <v>5</v>
      </c>
      <c r="CL15" s="77">
        <v>5</v>
      </c>
      <c r="CM15" s="77">
        <v>5</v>
      </c>
      <c r="CN15" s="77">
        <v>5</v>
      </c>
      <c r="CO15" s="77">
        <v>5</v>
      </c>
      <c r="CP15" s="77">
        <v>5</v>
      </c>
      <c r="CQ15" s="78">
        <v>5</v>
      </c>
      <c r="CR15" s="76">
        <v>5</v>
      </c>
      <c r="CS15" s="77">
        <v>5</v>
      </c>
      <c r="CT15" s="77">
        <v>5</v>
      </c>
      <c r="CU15" s="77">
        <v>5</v>
      </c>
      <c r="CV15" s="77">
        <v>5</v>
      </c>
      <c r="CW15" s="77">
        <v>5</v>
      </c>
      <c r="CX15" s="77">
        <v>5</v>
      </c>
      <c r="CY15" s="77">
        <v>5</v>
      </c>
      <c r="CZ15" s="77">
        <v>5</v>
      </c>
      <c r="DA15" s="77">
        <v>5</v>
      </c>
      <c r="DB15" s="77">
        <v>5</v>
      </c>
      <c r="DC15" s="77">
        <v>5</v>
      </c>
      <c r="DD15" s="77">
        <v>5</v>
      </c>
      <c r="DE15" s="77">
        <v>5</v>
      </c>
      <c r="DF15" s="77">
        <v>5</v>
      </c>
      <c r="DG15" s="77">
        <v>5</v>
      </c>
      <c r="DH15" s="77">
        <v>5</v>
      </c>
      <c r="DI15" s="77">
        <v>6</v>
      </c>
      <c r="DJ15" s="77">
        <v>6</v>
      </c>
      <c r="DK15" s="77">
        <v>6</v>
      </c>
      <c r="DL15" s="77">
        <v>6</v>
      </c>
      <c r="DM15" s="77">
        <v>6</v>
      </c>
      <c r="DN15" s="77">
        <v>6</v>
      </c>
      <c r="DO15" s="77">
        <v>6</v>
      </c>
      <c r="DP15" s="77">
        <v>6</v>
      </c>
      <c r="DQ15" s="77">
        <v>6</v>
      </c>
      <c r="DR15" s="77">
        <v>6</v>
      </c>
      <c r="DS15" s="77">
        <v>6</v>
      </c>
      <c r="DT15" s="77">
        <v>6</v>
      </c>
      <c r="DU15" s="77">
        <v>6</v>
      </c>
      <c r="DV15" s="70">
        <v>6</v>
      </c>
      <c r="GH15" s="66"/>
    </row>
    <row r="16" spans="2:190" ht="18" customHeight="1">
      <c r="B16" s="79"/>
      <c r="C16" s="80" t="s">
        <v>319</v>
      </c>
      <c r="D16" s="776" t="str">
        <f>'様式第17号-3-2（別紙1）'!R132</f>
        <v>12,800kJ/kg</v>
      </c>
      <c r="E16" s="777" t="str">
        <f t="shared" ref="E16:BP16" si="0">IF(E15=1,E15,"")</f>
        <v/>
      </c>
      <c r="F16" s="778" t="str">
        <f t="shared" si="0"/>
        <v/>
      </c>
      <c r="G16" s="778" t="str">
        <f t="shared" si="0"/>
        <v/>
      </c>
      <c r="H16" s="778" t="str">
        <f t="shared" si="0"/>
        <v/>
      </c>
      <c r="I16" s="778" t="str">
        <f t="shared" si="0"/>
        <v/>
      </c>
      <c r="J16" s="778" t="str">
        <f t="shared" si="0"/>
        <v/>
      </c>
      <c r="K16" s="778" t="str">
        <f t="shared" si="0"/>
        <v/>
      </c>
      <c r="L16" s="778" t="str">
        <f t="shared" si="0"/>
        <v/>
      </c>
      <c r="M16" s="778" t="str">
        <f t="shared" si="0"/>
        <v/>
      </c>
      <c r="N16" s="778" t="str">
        <f t="shared" si="0"/>
        <v/>
      </c>
      <c r="O16" s="778" t="str">
        <f t="shared" si="0"/>
        <v/>
      </c>
      <c r="P16" s="778" t="str">
        <f t="shared" si="0"/>
        <v/>
      </c>
      <c r="Q16" s="778" t="str">
        <f t="shared" si="0"/>
        <v/>
      </c>
      <c r="R16" s="778" t="str">
        <f t="shared" si="0"/>
        <v/>
      </c>
      <c r="S16" s="778" t="str">
        <f t="shared" si="0"/>
        <v/>
      </c>
      <c r="T16" s="778" t="str">
        <f t="shared" si="0"/>
        <v/>
      </c>
      <c r="U16" s="778" t="str">
        <f t="shared" si="0"/>
        <v/>
      </c>
      <c r="V16" s="778" t="str">
        <f t="shared" si="0"/>
        <v/>
      </c>
      <c r="W16" s="778" t="str">
        <f t="shared" si="0"/>
        <v/>
      </c>
      <c r="X16" s="778" t="str">
        <f t="shared" si="0"/>
        <v/>
      </c>
      <c r="Y16" s="778" t="str">
        <f t="shared" si="0"/>
        <v/>
      </c>
      <c r="Z16" s="778" t="str">
        <f t="shared" si="0"/>
        <v/>
      </c>
      <c r="AA16" s="778" t="str">
        <f t="shared" si="0"/>
        <v/>
      </c>
      <c r="AB16" s="778" t="str">
        <f t="shared" si="0"/>
        <v/>
      </c>
      <c r="AC16" s="778" t="str">
        <f t="shared" si="0"/>
        <v/>
      </c>
      <c r="AD16" s="778" t="str">
        <f t="shared" si="0"/>
        <v/>
      </c>
      <c r="AE16" s="778" t="str">
        <f t="shared" si="0"/>
        <v/>
      </c>
      <c r="AF16" s="778" t="str">
        <f t="shared" si="0"/>
        <v/>
      </c>
      <c r="AG16" s="778" t="str">
        <f t="shared" si="0"/>
        <v/>
      </c>
      <c r="AH16" s="779" t="str">
        <f t="shared" si="0"/>
        <v/>
      </c>
      <c r="AI16" s="777" t="str">
        <f t="shared" si="0"/>
        <v/>
      </c>
      <c r="AJ16" s="778" t="str">
        <f t="shared" si="0"/>
        <v/>
      </c>
      <c r="AK16" s="778" t="str">
        <f t="shared" si="0"/>
        <v/>
      </c>
      <c r="AL16" s="778" t="str">
        <f t="shared" si="0"/>
        <v/>
      </c>
      <c r="AM16" s="778" t="str">
        <f t="shared" si="0"/>
        <v/>
      </c>
      <c r="AN16" s="778" t="str">
        <f t="shared" si="0"/>
        <v/>
      </c>
      <c r="AO16" s="778" t="str">
        <f t="shared" si="0"/>
        <v/>
      </c>
      <c r="AP16" s="778" t="str">
        <f t="shared" si="0"/>
        <v/>
      </c>
      <c r="AQ16" s="778" t="str">
        <f t="shared" si="0"/>
        <v/>
      </c>
      <c r="AR16" s="778" t="str">
        <f t="shared" si="0"/>
        <v/>
      </c>
      <c r="AS16" s="778" t="str">
        <f t="shared" si="0"/>
        <v/>
      </c>
      <c r="AT16" s="778" t="str">
        <f t="shared" si="0"/>
        <v/>
      </c>
      <c r="AU16" s="778" t="str">
        <f t="shared" si="0"/>
        <v/>
      </c>
      <c r="AV16" s="778" t="str">
        <f t="shared" si="0"/>
        <v/>
      </c>
      <c r="AW16" s="778" t="str">
        <f t="shared" si="0"/>
        <v/>
      </c>
      <c r="AX16" s="778" t="str">
        <f t="shared" si="0"/>
        <v/>
      </c>
      <c r="AY16" s="778" t="str">
        <f t="shared" si="0"/>
        <v/>
      </c>
      <c r="AZ16" s="778" t="str">
        <f t="shared" si="0"/>
        <v/>
      </c>
      <c r="BA16" s="778" t="str">
        <f t="shared" si="0"/>
        <v/>
      </c>
      <c r="BB16" s="778" t="str">
        <f t="shared" si="0"/>
        <v/>
      </c>
      <c r="BC16" s="778" t="str">
        <f t="shared" si="0"/>
        <v/>
      </c>
      <c r="BD16" s="778" t="str">
        <f t="shared" si="0"/>
        <v/>
      </c>
      <c r="BE16" s="778" t="str">
        <f t="shared" si="0"/>
        <v/>
      </c>
      <c r="BF16" s="778" t="str">
        <f t="shared" si="0"/>
        <v/>
      </c>
      <c r="BG16" s="778" t="str">
        <f t="shared" si="0"/>
        <v/>
      </c>
      <c r="BH16" s="778" t="str">
        <f t="shared" si="0"/>
        <v/>
      </c>
      <c r="BI16" s="778" t="str">
        <f t="shared" si="0"/>
        <v/>
      </c>
      <c r="BJ16" s="778" t="str">
        <f t="shared" si="0"/>
        <v/>
      </c>
      <c r="BK16" s="778" t="str">
        <f t="shared" si="0"/>
        <v/>
      </c>
      <c r="BL16" s="778" t="str">
        <f t="shared" si="0"/>
        <v/>
      </c>
      <c r="BM16" s="779" t="str">
        <f t="shared" si="0"/>
        <v/>
      </c>
      <c r="BN16" s="777" t="str">
        <f t="shared" si="0"/>
        <v/>
      </c>
      <c r="BO16" s="778" t="str">
        <f t="shared" si="0"/>
        <v/>
      </c>
      <c r="BP16" s="778" t="str">
        <f t="shared" si="0"/>
        <v/>
      </c>
      <c r="BQ16" s="778" t="str">
        <f t="shared" ref="BQ16:DV16" si="1">IF(BQ15=1,BQ15,"")</f>
        <v/>
      </c>
      <c r="BR16" s="778" t="str">
        <f t="shared" si="1"/>
        <v/>
      </c>
      <c r="BS16" s="778" t="str">
        <f t="shared" si="1"/>
        <v/>
      </c>
      <c r="BT16" s="778" t="str">
        <f t="shared" si="1"/>
        <v/>
      </c>
      <c r="BU16" s="778" t="str">
        <f t="shared" si="1"/>
        <v/>
      </c>
      <c r="BV16" s="778" t="str">
        <f t="shared" si="1"/>
        <v/>
      </c>
      <c r="BW16" s="778" t="str">
        <f t="shared" si="1"/>
        <v/>
      </c>
      <c r="BX16" s="778" t="str">
        <f t="shared" si="1"/>
        <v/>
      </c>
      <c r="BY16" s="778" t="str">
        <f t="shared" si="1"/>
        <v/>
      </c>
      <c r="BZ16" s="778" t="str">
        <f t="shared" si="1"/>
        <v/>
      </c>
      <c r="CA16" s="778" t="str">
        <f t="shared" si="1"/>
        <v/>
      </c>
      <c r="CB16" s="778" t="str">
        <f t="shared" si="1"/>
        <v/>
      </c>
      <c r="CC16" s="778" t="str">
        <f t="shared" si="1"/>
        <v/>
      </c>
      <c r="CD16" s="778" t="str">
        <f t="shared" si="1"/>
        <v/>
      </c>
      <c r="CE16" s="778" t="str">
        <f t="shared" si="1"/>
        <v/>
      </c>
      <c r="CF16" s="778" t="str">
        <f t="shared" si="1"/>
        <v/>
      </c>
      <c r="CG16" s="778" t="str">
        <f t="shared" si="1"/>
        <v/>
      </c>
      <c r="CH16" s="778" t="str">
        <f t="shared" si="1"/>
        <v/>
      </c>
      <c r="CI16" s="778" t="str">
        <f t="shared" si="1"/>
        <v/>
      </c>
      <c r="CJ16" s="778" t="str">
        <f t="shared" si="1"/>
        <v/>
      </c>
      <c r="CK16" s="778" t="str">
        <f t="shared" si="1"/>
        <v/>
      </c>
      <c r="CL16" s="778" t="str">
        <f t="shared" si="1"/>
        <v/>
      </c>
      <c r="CM16" s="778" t="str">
        <f t="shared" si="1"/>
        <v/>
      </c>
      <c r="CN16" s="778" t="str">
        <f t="shared" si="1"/>
        <v/>
      </c>
      <c r="CO16" s="778" t="str">
        <f t="shared" si="1"/>
        <v/>
      </c>
      <c r="CP16" s="778" t="str">
        <f t="shared" si="1"/>
        <v/>
      </c>
      <c r="CQ16" s="779" t="str">
        <f t="shared" si="1"/>
        <v/>
      </c>
      <c r="CR16" s="777" t="str">
        <f t="shared" si="1"/>
        <v/>
      </c>
      <c r="CS16" s="778" t="str">
        <f t="shared" si="1"/>
        <v/>
      </c>
      <c r="CT16" s="778" t="str">
        <f t="shared" si="1"/>
        <v/>
      </c>
      <c r="CU16" s="778" t="str">
        <f t="shared" si="1"/>
        <v/>
      </c>
      <c r="CV16" s="778" t="str">
        <f t="shared" si="1"/>
        <v/>
      </c>
      <c r="CW16" s="778" t="str">
        <f t="shared" si="1"/>
        <v/>
      </c>
      <c r="CX16" s="778" t="str">
        <f t="shared" si="1"/>
        <v/>
      </c>
      <c r="CY16" s="778" t="str">
        <f t="shared" si="1"/>
        <v/>
      </c>
      <c r="CZ16" s="778" t="str">
        <f t="shared" si="1"/>
        <v/>
      </c>
      <c r="DA16" s="778" t="str">
        <f t="shared" si="1"/>
        <v/>
      </c>
      <c r="DB16" s="778" t="str">
        <f t="shared" si="1"/>
        <v/>
      </c>
      <c r="DC16" s="778" t="str">
        <f t="shared" si="1"/>
        <v/>
      </c>
      <c r="DD16" s="778" t="str">
        <f t="shared" si="1"/>
        <v/>
      </c>
      <c r="DE16" s="778" t="str">
        <f t="shared" si="1"/>
        <v/>
      </c>
      <c r="DF16" s="778" t="str">
        <f t="shared" si="1"/>
        <v/>
      </c>
      <c r="DG16" s="778" t="str">
        <f t="shared" si="1"/>
        <v/>
      </c>
      <c r="DH16" s="778" t="str">
        <f t="shared" si="1"/>
        <v/>
      </c>
      <c r="DI16" s="778" t="str">
        <f t="shared" si="1"/>
        <v/>
      </c>
      <c r="DJ16" s="778" t="str">
        <f t="shared" si="1"/>
        <v/>
      </c>
      <c r="DK16" s="778" t="str">
        <f t="shared" si="1"/>
        <v/>
      </c>
      <c r="DL16" s="778" t="str">
        <f t="shared" si="1"/>
        <v/>
      </c>
      <c r="DM16" s="778" t="str">
        <f t="shared" si="1"/>
        <v/>
      </c>
      <c r="DN16" s="778" t="str">
        <f t="shared" si="1"/>
        <v/>
      </c>
      <c r="DO16" s="778" t="str">
        <f t="shared" si="1"/>
        <v/>
      </c>
      <c r="DP16" s="778" t="str">
        <f t="shared" si="1"/>
        <v/>
      </c>
      <c r="DQ16" s="778" t="str">
        <f t="shared" si="1"/>
        <v/>
      </c>
      <c r="DR16" s="778" t="str">
        <f t="shared" si="1"/>
        <v/>
      </c>
      <c r="DS16" s="778" t="str">
        <f t="shared" si="1"/>
        <v/>
      </c>
      <c r="DT16" s="778" t="str">
        <f t="shared" si="1"/>
        <v/>
      </c>
      <c r="DU16" s="778" t="str">
        <f t="shared" si="1"/>
        <v/>
      </c>
      <c r="DV16" s="780" t="str">
        <f t="shared" si="1"/>
        <v/>
      </c>
      <c r="GH16" s="66"/>
    </row>
    <row r="17" spans="2:190" ht="18" customHeight="1">
      <c r="B17" s="79"/>
      <c r="C17" s="81" t="s">
        <v>320</v>
      </c>
      <c r="D17" s="781" t="str">
        <f>'様式第17号-3-2（別紙1）'!R133</f>
        <v>11,733kJ/kg</v>
      </c>
      <c r="E17" s="89" t="str">
        <f t="shared" ref="E17:BP17" si="2">IF(E15=2,E15,"")</f>
        <v/>
      </c>
      <c r="F17" s="90" t="str">
        <f t="shared" si="2"/>
        <v/>
      </c>
      <c r="G17" s="90" t="str">
        <f t="shared" si="2"/>
        <v/>
      </c>
      <c r="H17" s="90" t="str">
        <f t="shared" si="2"/>
        <v/>
      </c>
      <c r="I17" s="90" t="str">
        <f t="shared" si="2"/>
        <v/>
      </c>
      <c r="J17" s="90" t="str">
        <f t="shared" si="2"/>
        <v/>
      </c>
      <c r="K17" s="90" t="str">
        <f t="shared" si="2"/>
        <v/>
      </c>
      <c r="L17" s="90" t="str">
        <f t="shared" si="2"/>
        <v/>
      </c>
      <c r="M17" s="90" t="str">
        <f t="shared" si="2"/>
        <v/>
      </c>
      <c r="N17" s="90" t="str">
        <f t="shared" si="2"/>
        <v/>
      </c>
      <c r="O17" s="90" t="str">
        <f t="shared" si="2"/>
        <v/>
      </c>
      <c r="P17" s="90" t="str">
        <f t="shared" si="2"/>
        <v/>
      </c>
      <c r="Q17" s="90" t="str">
        <f t="shared" si="2"/>
        <v/>
      </c>
      <c r="R17" s="90" t="str">
        <f t="shared" si="2"/>
        <v/>
      </c>
      <c r="S17" s="90" t="str">
        <f t="shared" si="2"/>
        <v/>
      </c>
      <c r="T17" s="90" t="str">
        <f t="shared" si="2"/>
        <v/>
      </c>
      <c r="U17" s="90" t="str">
        <f t="shared" si="2"/>
        <v/>
      </c>
      <c r="V17" s="90" t="str">
        <f t="shared" si="2"/>
        <v/>
      </c>
      <c r="W17" s="90" t="str">
        <f t="shared" si="2"/>
        <v/>
      </c>
      <c r="X17" s="90" t="str">
        <f t="shared" si="2"/>
        <v/>
      </c>
      <c r="Y17" s="90" t="str">
        <f t="shared" si="2"/>
        <v/>
      </c>
      <c r="Z17" s="90" t="str">
        <f t="shared" si="2"/>
        <v/>
      </c>
      <c r="AA17" s="90" t="str">
        <f t="shared" si="2"/>
        <v/>
      </c>
      <c r="AB17" s="90" t="str">
        <f t="shared" si="2"/>
        <v/>
      </c>
      <c r="AC17" s="90" t="str">
        <f t="shared" si="2"/>
        <v/>
      </c>
      <c r="AD17" s="90" t="str">
        <f t="shared" si="2"/>
        <v/>
      </c>
      <c r="AE17" s="90" t="str">
        <f t="shared" si="2"/>
        <v/>
      </c>
      <c r="AF17" s="90" t="str">
        <f t="shared" si="2"/>
        <v/>
      </c>
      <c r="AG17" s="90" t="str">
        <f t="shared" si="2"/>
        <v/>
      </c>
      <c r="AH17" s="91" t="str">
        <f t="shared" si="2"/>
        <v/>
      </c>
      <c r="AI17" s="89" t="str">
        <f t="shared" si="2"/>
        <v/>
      </c>
      <c r="AJ17" s="90" t="str">
        <f t="shared" si="2"/>
        <v/>
      </c>
      <c r="AK17" s="90" t="str">
        <f t="shared" si="2"/>
        <v/>
      </c>
      <c r="AL17" s="90" t="str">
        <f t="shared" si="2"/>
        <v/>
      </c>
      <c r="AM17" s="90" t="str">
        <f t="shared" si="2"/>
        <v/>
      </c>
      <c r="AN17" s="90" t="str">
        <f t="shared" si="2"/>
        <v/>
      </c>
      <c r="AO17" s="90" t="str">
        <f t="shared" si="2"/>
        <v/>
      </c>
      <c r="AP17" s="90" t="str">
        <f t="shared" si="2"/>
        <v/>
      </c>
      <c r="AQ17" s="90" t="str">
        <f t="shared" si="2"/>
        <v/>
      </c>
      <c r="AR17" s="90" t="str">
        <f t="shared" si="2"/>
        <v/>
      </c>
      <c r="AS17" s="90" t="str">
        <f t="shared" si="2"/>
        <v/>
      </c>
      <c r="AT17" s="90" t="str">
        <f t="shared" si="2"/>
        <v/>
      </c>
      <c r="AU17" s="90" t="str">
        <f t="shared" si="2"/>
        <v/>
      </c>
      <c r="AV17" s="90" t="str">
        <f t="shared" si="2"/>
        <v/>
      </c>
      <c r="AW17" s="90" t="str">
        <f t="shared" si="2"/>
        <v/>
      </c>
      <c r="AX17" s="90" t="str">
        <f t="shared" si="2"/>
        <v/>
      </c>
      <c r="AY17" s="90" t="str">
        <f t="shared" si="2"/>
        <v/>
      </c>
      <c r="AZ17" s="90" t="str">
        <f t="shared" si="2"/>
        <v/>
      </c>
      <c r="BA17" s="90" t="str">
        <f t="shared" si="2"/>
        <v/>
      </c>
      <c r="BB17" s="90" t="str">
        <f t="shared" si="2"/>
        <v/>
      </c>
      <c r="BC17" s="90" t="str">
        <f t="shared" si="2"/>
        <v/>
      </c>
      <c r="BD17" s="90" t="str">
        <f t="shared" si="2"/>
        <v/>
      </c>
      <c r="BE17" s="90" t="str">
        <f t="shared" si="2"/>
        <v/>
      </c>
      <c r="BF17" s="90" t="str">
        <f t="shared" si="2"/>
        <v/>
      </c>
      <c r="BG17" s="90" t="str">
        <f t="shared" si="2"/>
        <v/>
      </c>
      <c r="BH17" s="90" t="str">
        <f t="shared" si="2"/>
        <v/>
      </c>
      <c r="BI17" s="90" t="str">
        <f t="shared" si="2"/>
        <v/>
      </c>
      <c r="BJ17" s="90" t="str">
        <f t="shared" si="2"/>
        <v/>
      </c>
      <c r="BK17" s="90" t="str">
        <f t="shared" si="2"/>
        <v/>
      </c>
      <c r="BL17" s="90" t="str">
        <f t="shared" si="2"/>
        <v/>
      </c>
      <c r="BM17" s="91" t="str">
        <f t="shared" si="2"/>
        <v/>
      </c>
      <c r="BN17" s="89" t="str">
        <f t="shared" si="2"/>
        <v/>
      </c>
      <c r="BO17" s="90" t="str">
        <f t="shared" si="2"/>
        <v/>
      </c>
      <c r="BP17" s="90" t="str">
        <f t="shared" si="2"/>
        <v/>
      </c>
      <c r="BQ17" s="90" t="str">
        <f t="shared" ref="BQ17:DV17" si="3">IF(BQ15=2,BQ15,"")</f>
        <v/>
      </c>
      <c r="BR17" s="90" t="str">
        <f t="shared" si="3"/>
        <v/>
      </c>
      <c r="BS17" s="90" t="str">
        <f t="shared" si="3"/>
        <v/>
      </c>
      <c r="BT17" s="90" t="str">
        <f t="shared" si="3"/>
        <v/>
      </c>
      <c r="BU17" s="90" t="str">
        <f t="shared" si="3"/>
        <v/>
      </c>
      <c r="BV17" s="90" t="str">
        <f t="shared" si="3"/>
        <v/>
      </c>
      <c r="BW17" s="90" t="str">
        <f t="shared" si="3"/>
        <v/>
      </c>
      <c r="BX17" s="90" t="str">
        <f t="shared" si="3"/>
        <v/>
      </c>
      <c r="BY17" s="90" t="str">
        <f t="shared" si="3"/>
        <v/>
      </c>
      <c r="BZ17" s="90" t="str">
        <f t="shared" si="3"/>
        <v/>
      </c>
      <c r="CA17" s="90" t="str">
        <f t="shared" si="3"/>
        <v/>
      </c>
      <c r="CB17" s="90" t="str">
        <f t="shared" si="3"/>
        <v/>
      </c>
      <c r="CC17" s="90" t="str">
        <f t="shared" si="3"/>
        <v/>
      </c>
      <c r="CD17" s="90" t="str">
        <f t="shared" si="3"/>
        <v/>
      </c>
      <c r="CE17" s="90" t="str">
        <f t="shared" si="3"/>
        <v/>
      </c>
      <c r="CF17" s="90" t="str">
        <f t="shared" si="3"/>
        <v/>
      </c>
      <c r="CG17" s="90" t="str">
        <f t="shared" si="3"/>
        <v/>
      </c>
      <c r="CH17" s="90" t="str">
        <f t="shared" si="3"/>
        <v/>
      </c>
      <c r="CI17" s="90" t="str">
        <f t="shared" si="3"/>
        <v/>
      </c>
      <c r="CJ17" s="90" t="str">
        <f t="shared" si="3"/>
        <v/>
      </c>
      <c r="CK17" s="90" t="str">
        <f t="shared" si="3"/>
        <v/>
      </c>
      <c r="CL17" s="90" t="str">
        <f t="shared" si="3"/>
        <v/>
      </c>
      <c r="CM17" s="90" t="str">
        <f t="shared" si="3"/>
        <v/>
      </c>
      <c r="CN17" s="90" t="str">
        <f t="shared" si="3"/>
        <v/>
      </c>
      <c r="CO17" s="90" t="str">
        <f t="shared" si="3"/>
        <v/>
      </c>
      <c r="CP17" s="90" t="str">
        <f t="shared" si="3"/>
        <v/>
      </c>
      <c r="CQ17" s="91" t="str">
        <f t="shared" si="3"/>
        <v/>
      </c>
      <c r="CR17" s="89" t="str">
        <f t="shared" si="3"/>
        <v/>
      </c>
      <c r="CS17" s="90" t="str">
        <f t="shared" si="3"/>
        <v/>
      </c>
      <c r="CT17" s="90" t="str">
        <f t="shared" si="3"/>
        <v/>
      </c>
      <c r="CU17" s="90" t="str">
        <f t="shared" si="3"/>
        <v/>
      </c>
      <c r="CV17" s="90" t="str">
        <f t="shared" si="3"/>
        <v/>
      </c>
      <c r="CW17" s="90" t="str">
        <f t="shared" si="3"/>
        <v/>
      </c>
      <c r="CX17" s="90" t="str">
        <f t="shared" si="3"/>
        <v/>
      </c>
      <c r="CY17" s="90" t="str">
        <f t="shared" si="3"/>
        <v/>
      </c>
      <c r="CZ17" s="90" t="str">
        <f t="shared" si="3"/>
        <v/>
      </c>
      <c r="DA17" s="90" t="str">
        <f t="shared" si="3"/>
        <v/>
      </c>
      <c r="DB17" s="90" t="str">
        <f t="shared" si="3"/>
        <v/>
      </c>
      <c r="DC17" s="90" t="str">
        <f t="shared" si="3"/>
        <v/>
      </c>
      <c r="DD17" s="90" t="str">
        <f t="shared" si="3"/>
        <v/>
      </c>
      <c r="DE17" s="90" t="str">
        <f t="shared" si="3"/>
        <v/>
      </c>
      <c r="DF17" s="90" t="str">
        <f t="shared" si="3"/>
        <v/>
      </c>
      <c r="DG17" s="90" t="str">
        <f t="shared" si="3"/>
        <v/>
      </c>
      <c r="DH17" s="90" t="str">
        <f t="shared" si="3"/>
        <v/>
      </c>
      <c r="DI17" s="90" t="str">
        <f t="shared" si="3"/>
        <v/>
      </c>
      <c r="DJ17" s="90" t="str">
        <f t="shared" si="3"/>
        <v/>
      </c>
      <c r="DK17" s="90" t="str">
        <f t="shared" si="3"/>
        <v/>
      </c>
      <c r="DL17" s="90" t="str">
        <f t="shared" si="3"/>
        <v/>
      </c>
      <c r="DM17" s="90" t="str">
        <f t="shared" si="3"/>
        <v/>
      </c>
      <c r="DN17" s="90" t="str">
        <f t="shared" si="3"/>
        <v/>
      </c>
      <c r="DO17" s="90" t="str">
        <f t="shared" si="3"/>
        <v/>
      </c>
      <c r="DP17" s="90" t="str">
        <f t="shared" si="3"/>
        <v/>
      </c>
      <c r="DQ17" s="90" t="str">
        <f t="shared" si="3"/>
        <v/>
      </c>
      <c r="DR17" s="90" t="str">
        <f t="shared" si="3"/>
        <v/>
      </c>
      <c r="DS17" s="90" t="str">
        <f t="shared" si="3"/>
        <v/>
      </c>
      <c r="DT17" s="90" t="str">
        <f t="shared" si="3"/>
        <v/>
      </c>
      <c r="DU17" s="90" t="str">
        <f t="shared" si="3"/>
        <v/>
      </c>
      <c r="DV17" s="94" t="str">
        <f t="shared" si="3"/>
        <v/>
      </c>
      <c r="GF17" s="82"/>
      <c r="GH17" s="66"/>
    </row>
    <row r="18" spans="2:190" ht="18" customHeight="1">
      <c r="B18" s="79"/>
      <c r="C18" s="81" t="s">
        <v>321</v>
      </c>
      <c r="D18" s="781" t="str">
        <f>'様式第17号-3-2（別紙1）'!R134</f>
        <v>10,667kJ/kg</v>
      </c>
      <c r="E18" s="89">
        <f t="shared" ref="E18:BP18" si="4">IF(E15=3,E15,"")</f>
        <v>3</v>
      </c>
      <c r="F18" s="90">
        <f t="shared" si="4"/>
        <v>3</v>
      </c>
      <c r="G18" s="90">
        <f t="shared" si="4"/>
        <v>3</v>
      </c>
      <c r="H18" s="90">
        <f t="shared" si="4"/>
        <v>3</v>
      </c>
      <c r="I18" s="90">
        <f t="shared" si="4"/>
        <v>3</v>
      </c>
      <c r="J18" s="90">
        <f t="shared" si="4"/>
        <v>3</v>
      </c>
      <c r="K18" s="90">
        <f t="shared" si="4"/>
        <v>3</v>
      </c>
      <c r="L18" s="90">
        <f t="shared" si="4"/>
        <v>3</v>
      </c>
      <c r="M18" s="90">
        <f t="shared" si="4"/>
        <v>3</v>
      </c>
      <c r="N18" s="90">
        <f t="shared" si="4"/>
        <v>3</v>
      </c>
      <c r="O18" s="90">
        <f t="shared" si="4"/>
        <v>3</v>
      </c>
      <c r="P18" s="90">
        <f t="shared" si="4"/>
        <v>3</v>
      </c>
      <c r="Q18" s="90">
        <f t="shared" si="4"/>
        <v>3</v>
      </c>
      <c r="R18" s="90">
        <f t="shared" si="4"/>
        <v>3</v>
      </c>
      <c r="S18" s="90">
        <f t="shared" si="4"/>
        <v>3</v>
      </c>
      <c r="T18" s="90">
        <f t="shared" si="4"/>
        <v>3</v>
      </c>
      <c r="U18" s="90">
        <f t="shared" si="4"/>
        <v>3</v>
      </c>
      <c r="V18" s="90">
        <f t="shared" si="4"/>
        <v>3</v>
      </c>
      <c r="W18" s="90">
        <f t="shared" si="4"/>
        <v>3</v>
      </c>
      <c r="X18" s="90">
        <f t="shared" si="4"/>
        <v>3</v>
      </c>
      <c r="Y18" s="90">
        <f t="shared" si="4"/>
        <v>3</v>
      </c>
      <c r="Z18" s="90">
        <f t="shared" si="4"/>
        <v>3</v>
      </c>
      <c r="AA18" s="90">
        <f t="shared" si="4"/>
        <v>3</v>
      </c>
      <c r="AB18" s="90">
        <f t="shared" si="4"/>
        <v>3</v>
      </c>
      <c r="AC18" s="90">
        <f t="shared" si="4"/>
        <v>3</v>
      </c>
      <c r="AD18" s="90">
        <f t="shared" si="4"/>
        <v>3</v>
      </c>
      <c r="AE18" s="90">
        <f t="shared" si="4"/>
        <v>3</v>
      </c>
      <c r="AF18" s="90">
        <f t="shared" si="4"/>
        <v>3</v>
      </c>
      <c r="AG18" s="90">
        <f t="shared" si="4"/>
        <v>3</v>
      </c>
      <c r="AH18" s="91">
        <f t="shared" si="4"/>
        <v>3</v>
      </c>
      <c r="AI18" s="89">
        <f t="shared" si="4"/>
        <v>3</v>
      </c>
      <c r="AJ18" s="90">
        <f t="shared" si="4"/>
        <v>3</v>
      </c>
      <c r="AK18" s="90">
        <f t="shared" si="4"/>
        <v>3</v>
      </c>
      <c r="AL18" s="90">
        <f t="shared" si="4"/>
        <v>3</v>
      </c>
      <c r="AM18" s="90" t="str">
        <f t="shared" si="4"/>
        <v/>
      </c>
      <c r="AN18" s="90" t="str">
        <f t="shared" si="4"/>
        <v/>
      </c>
      <c r="AO18" s="90" t="str">
        <f t="shared" si="4"/>
        <v/>
      </c>
      <c r="AP18" s="90" t="str">
        <f t="shared" si="4"/>
        <v/>
      </c>
      <c r="AQ18" s="90" t="str">
        <f t="shared" si="4"/>
        <v/>
      </c>
      <c r="AR18" s="90" t="str">
        <f t="shared" si="4"/>
        <v/>
      </c>
      <c r="AS18" s="90" t="str">
        <f t="shared" si="4"/>
        <v/>
      </c>
      <c r="AT18" s="90" t="str">
        <f t="shared" si="4"/>
        <v/>
      </c>
      <c r="AU18" s="90" t="str">
        <f t="shared" si="4"/>
        <v/>
      </c>
      <c r="AV18" s="90" t="str">
        <f t="shared" si="4"/>
        <v/>
      </c>
      <c r="AW18" s="90" t="str">
        <f t="shared" si="4"/>
        <v/>
      </c>
      <c r="AX18" s="90" t="str">
        <f t="shared" si="4"/>
        <v/>
      </c>
      <c r="AY18" s="90" t="str">
        <f t="shared" si="4"/>
        <v/>
      </c>
      <c r="AZ18" s="90" t="str">
        <f t="shared" si="4"/>
        <v/>
      </c>
      <c r="BA18" s="90" t="str">
        <f t="shared" si="4"/>
        <v/>
      </c>
      <c r="BB18" s="90" t="str">
        <f t="shared" si="4"/>
        <v/>
      </c>
      <c r="BC18" s="90" t="str">
        <f t="shared" si="4"/>
        <v/>
      </c>
      <c r="BD18" s="90" t="str">
        <f t="shared" si="4"/>
        <v/>
      </c>
      <c r="BE18" s="90" t="str">
        <f t="shared" si="4"/>
        <v/>
      </c>
      <c r="BF18" s="90" t="str">
        <f t="shared" si="4"/>
        <v/>
      </c>
      <c r="BG18" s="90" t="str">
        <f t="shared" si="4"/>
        <v/>
      </c>
      <c r="BH18" s="90" t="str">
        <f t="shared" si="4"/>
        <v/>
      </c>
      <c r="BI18" s="90" t="str">
        <f t="shared" si="4"/>
        <v/>
      </c>
      <c r="BJ18" s="90" t="str">
        <f t="shared" si="4"/>
        <v/>
      </c>
      <c r="BK18" s="90" t="str">
        <f t="shared" si="4"/>
        <v/>
      </c>
      <c r="BL18" s="90" t="str">
        <f t="shared" si="4"/>
        <v/>
      </c>
      <c r="BM18" s="91" t="str">
        <f t="shared" si="4"/>
        <v/>
      </c>
      <c r="BN18" s="89" t="str">
        <f t="shared" si="4"/>
        <v/>
      </c>
      <c r="BO18" s="90" t="str">
        <f t="shared" si="4"/>
        <v/>
      </c>
      <c r="BP18" s="90" t="str">
        <f t="shared" si="4"/>
        <v/>
      </c>
      <c r="BQ18" s="90" t="str">
        <f t="shared" ref="BQ18:DV18" si="5">IF(BQ15=3,BQ15,"")</f>
        <v/>
      </c>
      <c r="BR18" s="90" t="str">
        <f t="shared" si="5"/>
        <v/>
      </c>
      <c r="BS18" s="90" t="str">
        <f t="shared" si="5"/>
        <v/>
      </c>
      <c r="BT18" s="90" t="str">
        <f t="shared" si="5"/>
        <v/>
      </c>
      <c r="BU18" s="90" t="str">
        <f t="shared" si="5"/>
        <v/>
      </c>
      <c r="BV18" s="90" t="str">
        <f t="shared" si="5"/>
        <v/>
      </c>
      <c r="BW18" s="90" t="str">
        <f t="shared" si="5"/>
        <v/>
      </c>
      <c r="BX18" s="90" t="str">
        <f t="shared" si="5"/>
        <v/>
      </c>
      <c r="BY18" s="90" t="str">
        <f t="shared" si="5"/>
        <v/>
      </c>
      <c r="BZ18" s="90" t="str">
        <f t="shared" si="5"/>
        <v/>
      </c>
      <c r="CA18" s="90" t="str">
        <f t="shared" si="5"/>
        <v/>
      </c>
      <c r="CB18" s="90" t="str">
        <f t="shared" si="5"/>
        <v/>
      </c>
      <c r="CC18" s="90" t="str">
        <f t="shared" si="5"/>
        <v/>
      </c>
      <c r="CD18" s="90" t="str">
        <f t="shared" si="5"/>
        <v/>
      </c>
      <c r="CE18" s="90" t="str">
        <f t="shared" si="5"/>
        <v/>
      </c>
      <c r="CF18" s="90" t="str">
        <f t="shared" si="5"/>
        <v/>
      </c>
      <c r="CG18" s="90" t="str">
        <f t="shared" si="5"/>
        <v/>
      </c>
      <c r="CH18" s="90" t="str">
        <f t="shared" si="5"/>
        <v/>
      </c>
      <c r="CI18" s="90" t="str">
        <f t="shared" si="5"/>
        <v/>
      </c>
      <c r="CJ18" s="90" t="str">
        <f t="shared" si="5"/>
        <v/>
      </c>
      <c r="CK18" s="90" t="str">
        <f t="shared" si="5"/>
        <v/>
      </c>
      <c r="CL18" s="90" t="str">
        <f t="shared" si="5"/>
        <v/>
      </c>
      <c r="CM18" s="90" t="str">
        <f t="shared" si="5"/>
        <v/>
      </c>
      <c r="CN18" s="90" t="str">
        <f t="shared" si="5"/>
        <v/>
      </c>
      <c r="CO18" s="90" t="str">
        <f t="shared" si="5"/>
        <v/>
      </c>
      <c r="CP18" s="90" t="str">
        <f t="shared" si="5"/>
        <v/>
      </c>
      <c r="CQ18" s="91" t="str">
        <f t="shared" si="5"/>
        <v/>
      </c>
      <c r="CR18" s="89" t="str">
        <f t="shared" si="5"/>
        <v/>
      </c>
      <c r="CS18" s="90" t="str">
        <f t="shared" si="5"/>
        <v/>
      </c>
      <c r="CT18" s="90" t="str">
        <f t="shared" si="5"/>
        <v/>
      </c>
      <c r="CU18" s="90" t="str">
        <f t="shared" si="5"/>
        <v/>
      </c>
      <c r="CV18" s="90" t="str">
        <f t="shared" si="5"/>
        <v/>
      </c>
      <c r="CW18" s="90" t="str">
        <f t="shared" si="5"/>
        <v/>
      </c>
      <c r="CX18" s="90" t="str">
        <f t="shared" si="5"/>
        <v/>
      </c>
      <c r="CY18" s="90" t="str">
        <f t="shared" si="5"/>
        <v/>
      </c>
      <c r="CZ18" s="90" t="str">
        <f t="shared" si="5"/>
        <v/>
      </c>
      <c r="DA18" s="90" t="str">
        <f t="shared" si="5"/>
        <v/>
      </c>
      <c r="DB18" s="90" t="str">
        <f t="shared" si="5"/>
        <v/>
      </c>
      <c r="DC18" s="90" t="str">
        <f t="shared" si="5"/>
        <v/>
      </c>
      <c r="DD18" s="90" t="str">
        <f t="shared" si="5"/>
        <v/>
      </c>
      <c r="DE18" s="90" t="str">
        <f t="shared" si="5"/>
        <v/>
      </c>
      <c r="DF18" s="90" t="str">
        <f t="shared" si="5"/>
        <v/>
      </c>
      <c r="DG18" s="90" t="str">
        <f t="shared" si="5"/>
        <v/>
      </c>
      <c r="DH18" s="90" t="str">
        <f t="shared" si="5"/>
        <v/>
      </c>
      <c r="DI18" s="90" t="str">
        <f t="shared" si="5"/>
        <v/>
      </c>
      <c r="DJ18" s="90" t="str">
        <f t="shared" si="5"/>
        <v/>
      </c>
      <c r="DK18" s="90" t="str">
        <f t="shared" si="5"/>
        <v/>
      </c>
      <c r="DL18" s="90" t="str">
        <f t="shared" si="5"/>
        <v/>
      </c>
      <c r="DM18" s="90" t="str">
        <f t="shared" si="5"/>
        <v/>
      </c>
      <c r="DN18" s="90" t="str">
        <f t="shared" si="5"/>
        <v/>
      </c>
      <c r="DO18" s="90" t="str">
        <f t="shared" si="5"/>
        <v/>
      </c>
      <c r="DP18" s="90" t="str">
        <f t="shared" si="5"/>
        <v/>
      </c>
      <c r="DQ18" s="90" t="str">
        <f t="shared" si="5"/>
        <v/>
      </c>
      <c r="DR18" s="90" t="str">
        <f t="shared" si="5"/>
        <v/>
      </c>
      <c r="DS18" s="90" t="str">
        <f t="shared" si="5"/>
        <v/>
      </c>
      <c r="DT18" s="90" t="str">
        <f t="shared" si="5"/>
        <v/>
      </c>
      <c r="DU18" s="90" t="str">
        <f t="shared" si="5"/>
        <v/>
      </c>
      <c r="DV18" s="94" t="str">
        <f t="shared" si="5"/>
        <v/>
      </c>
      <c r="GF18" s="82"/>
      <c r="GH18" s="66"/>
    </row>
    <row r="19" spans="2:190" ht="18" customHeight="1">
      <c r="B19" s="79"/>
      <c r="C19" s="81" t="s">
        <v>322</v>
      </c>
      <c r="D19" s="781" t="str">
        <f>'様式第17号-3-2（別紙1）'!R135</f>
        <v>9,600kJ/kg</v>
      </c>
      <c r="E19" s="89" t="str">
        <f t="shared" ref="E19:BP19" si="6">IF(E15=4,E15,"")</f>
        <v/>
      </c>
      <c r="F19" s="90" t="str">
        <f t="shared" si="6"/>
        <v/>
      </c>
      <c r="G19" s="90" t="str">
        <f t="shared" si="6"/>
        <v/>
      </c>
      <c r="H19" s="90" t="str">
        <f t="shared" si="6"/>
        <v/>
      </c>
      <c r="I19" s="90" t="str">
        <f t="shared" si="6"/>
        <v/>
      </c>
      <c r="J19" s="90" t="str">
        <f t="shared" si="6"/>
        <v/>
      </c>
      <c r="K19" s="90" t="str">
        <f t="shared" si="6"/>
        <v/>
      </c>
      <c r="L19" s="90" t="str">
        <f t="shared" si="6"/>
        <v/>
      </c>
      <c r="M19" s="90" t="str">
        <f t="shared" si="6"/>
        <v/>
      </c>
      <c r="N19" s="90" t="str">
        <f t="shared" si="6"/>
        <v/>
      </c>
      <c r="O19" s="90" t="str">
        <f t="shared" si="6"/>
        <v/>
      </c>
      <c r="P19" s="90" t="str">
        <f t="shared" si="6"/>
        <v/>
      </c>
      <c r="Q19" s="90" t="str">
        <f t="shared" si="6"/>
        <v/>
      </c>
      <c r="R19" s="90" t="str">
        <f t="shared" si="6"/>
        <v/>
      </c>
      <c r="S19" s="90" t="str">
        <f t="shared" si="6"/>
        <v/>
      </c>
      <c r="T19" s="90" t="str">
        <f t="shared" si="6"/>
        <v/>
      </c>
      <c r="U19" s="90" t="str">
        <f t="shared" si="6"/>
        <v/>
      </c>
      <c r="V19" s="90" t="str">
        <f t="shared" si="6"/>
        <v/>
      </c>
      <c r="W19" s="90" t="str">
        <f t="shared" si="6"/>
        <v/>
      </c>
      <c r="X19" s="90" t="str">
        <f t="shared" si="6"/>
        <v/>
      </c>
      <c r="Y19" s="90" t="str">
        <f t="shared" si="6"/>
        <v/>
      </c>
      <c r="Z19" s="90" t="str">
        <f t="shared" si="6"/>
        <v/>
      </c>
      <c r="AA19" s="90" t="str">
        <f t="shared" si="6"/>
        <v/>
      </c>
      <c r="AB19" s="90" t="str">
        <f t="shared" si="6"/>
        <v/>
      </c>
      <c r="AC19" s="90" t="str">
        <f t="shared" si="6"/>
        <v/>
      </c>
      <c r="AD19" s="90" t="str">
        <f t="shared" si="6"/>
        <v/>
      </c>
      <c r="AE19" s="90" t="str">
        <f t="shared" si="6"/>
        <v/>
      </c>
      <c r="AF19" s="90" t="str">
        <f t="shared" si="6"/>
        <v/>
      </c>
      <c r="AG19" s="90" t="str">
        <f t="shared" si="6"/>
        <v/>
      </c>
      <c r="AH19" s="91" t="str">
        <f t="shared" si="6"/>
        <v/>
      </c>
      <c r="AI19" s="89" t="str">
        <f t="shared" si="6"/>
        <v/>
      </c>
      <c r="AJ19" s="90" t="str">
        <f t="shared" si="6"/>
        <v/>
      </c>
      <c r="AK19" s="90" t="str">
        <f t="shared" si="6"/>
        <v/>
      </c>
      <c r="AL19" s="90" t="str">
        <f t="shared" si="6"/>
        <v/>
      </c>
      <c r="AM19" s="90">
        <f t="shared" si="6"/>
        <v>4</v>
      </c>
      <c r="AN19" s="90">
        <f t="shared" si="6"/>
        <v>4</v>
      </c>
      <c r="AO19" s="90">
        <f t="shared" si="6"/>
        <v>4</v>
      </c>
      <c r="AP19" s="90">
        <f t="shared" si="6"/>
        <v>4</v>
      </c>
      <c r="AQ19" s="90">
        <f t="shared" si="6"/>
        <v>4</v>
      </c>
      <c r="AR19" s="90">
        <f t="shared" si="6"/>
        <v>4</v>
      </c>
      <c r="AS19" s="90">
        <f t="shared" si="6"/>
        <v>4</v>
      </c>
      <c r="AT19" s="90">
        <f t="shared" si="6"/>
        <v>4</v>
      </c>
      <c r="AU19" s="90">
        <f t="shared" si="6"/>
        <v>4</v>
      </c>
      <c r="AV19" s="90">
        <f t="shared" si="6"/>
        <v>4</v>
      </c>
      <c r="AW19" s="90">
        <f t="shared" si="6"/>
        <v>4</v>
      </c>
      <c r="AX19" s="90">
        <f t="shared" si="6"/>
        <v>4</v>
      </c>
      <c r="AY19" s="90">
        <f t="shared" si="6"/>
        <v>4</v>
      </c>
      <c r="AZ19" s="90">
        <f t="shared" si="6"/>
        <v>4</v>
      </c>
      <c r="BA19" s="90">
        <f t="shared" si="6"/>
        <v>4</v>
      </c>
      <c r="BB19" s="90">
        <f t="shared" si="6"/>
        <v>4</v>
      </c>
      <c r="BC19" s="90">
        <f t="shared" si="6"/>
        <v>4</v>
      </c>
      <c r="BD19" s="90">
        <f t="shared" si="6"/>
        <v>4</v>
      </c>
      <c r="BE19" s="90">
        <f t="shared" si="6"/>
        <v>4</v>
      </c>
      <c r="BF19" s="90">
        <f t="shared" si="6"/>
        <v>4</v>
      </c>
      <c r="BG19" s="90">
        <f t="shared" si="6"/>
        <v>4</v>
      </c>
      <c r="BH19" s="90">
        <f t="shared" si="6"/>
        <v>4</v>
      </c>
      <c r="BI19" s="90">
        <f t="shared" si="6"/>
        <v>4</v>
      </c>
      <c r="BJ19" s="90">
        <f t="shared" si="6"/>
        <v>4</v>
      </c>
      <c r="BK19" s="90">
        <f t="shared" si="6"/>
        <v>4</v>
      </c>
      <c r="BL19" s="90">
        <f t="shared" si="6"/>
        <v>4</v>
      </c>
      <c r="BM19" s="91">
        <f t="shared" si="6"/>
        <v>4</v>
      </c>
      <c r="BN19" s="89">
        <f t="shared" si="6"/>
        <v>4</v>
      </c>
      <c r="BO19" s="90">
        <f t="shared" si="6"/>
        <v>4</v>
      </c>
      <c r="BP19" s="90">
        <f t="shared" si="6"/>
        <v>4</v>
      </c>
      <c r="BQ19" s="90">
        <f t="shared" ref="BQ19:DV19" si="7">IF(BQ15=4,BQ15,"")</f>
        <v>4</v>
      </c>
      <c r="BR19" s="90">
        <f t="shared" si="7"/>
        <v>4</v>
      </c>
      <c r="BS19" s="90">
        <f t="shared" si="7"/>
        <v>4</v>
      </c>
      <c r="BT19" s="90">
        <f t="shared" si="7"/>
        <v>4</v>
      </c>
      <c r="BU19" s="90">
        <f t="shared" si="7"/>
        <v>4</v>
      </c>
      <c r="BV19" s="90">
        <f t="shared" si="7"/>
        <v>4</v>
      </c>
      <c r="BW19" s="90">
        <f t="shared" si="7"/>
        <v>4</v>
      </c>
      <c r="BX19" s="90">
        <f t="shared" si="7"/>
        <v>4</v>
      </c>
      <c r="BY19" s="90">
        <f t="shared" si="7"/>
        <v>4</v>
      </c>
      <c r="BZ19" s="90">
        <f t="shared" si="7"/>
        <v>4</v>
      </c>
      <c r="CA19" s="90" t="str">
        <f t="shared" si="7"/>
        <v/>
      </c>
      <c r="CB19" s="90" t="str">
        <f t="shared" si="7"/>
        <v/>
      </c>
      <c r="CC19" s="90" t="str">
        <f t="shared" si="7"/>
        <v/>
      </c>
      <c r="CD19" s="90" t="str">
        <f t="shared" si="7"/>
        <v/>
      </c>
      <c r="CE19" s="90" t="str">
        <f t="shared" si="7"/>
        <v/>
      </c>
      <c r="CF19" s="90" t="str">
        <f t="shared" si="7"/>
        <v/>
      </c>
      <c r="CG19" s="90" t="str">
        <f t="shared" si="7"/>
        <v/>
      </c>
      <c r="CH19" s="90" t="str">
        <f t="shared" si="7"/>
        <v/>
      </c>
      <c r="CI19" s="90" t="str">
        <f t="shared" si="7"/>
        <v/>
      </c>
      <c r="CJ19" s="90" t="str">
        <f t="shared" si="7"/>
        <v/>
      </c>
      <c r="CK19" s="90" t="str">
        <f t="shared" si="7"/>
        <v/>
      </c>
      <c r="CL19" s="90" t="str">
        <f t="shared" si="7"/>
        <v/>
      </c>
      <c r="CM19" s="90" t="str">
        <f t="shared" si="7"/>
        <v/>
      </c>
      <c r="CN19" s="90" t="str">
        <f t="shared" si="7"/>
        <v/>
      </c>
      <c r="CO19" s="90" t="str">
        <f t="shared" si="7"/>
        <v/>
      </c>
      <c r="CP19" s="90" t="str">
        <f t="shared" si="7"/>
        <v/>
      </c>
      <c r="CQ19" s="91" t="str">
        <f t="shared" si="7"/>
        <v/>
      </c>
      <c r="CR19" s="89" t="str">
        <f t="shared" si="7"/>
        <v/>
      </c>
      <c r="CS19" s="90" t="str">
        <f t="shared" si="7"/>
        <v/>
      </c>
      <c r="CT19" s="90" t="str">
        <f t="shared" si="7"/>
        <v/>
      </c>
      <c r="CU19" s="90" t="str">
        <f t="shared" si="7"/>
        <v/>
      </c>
      <c r="CV19" s="90" t="str">
        <f t="shared" si="7"/>
        <v/>
      </c>
      <c r="CW19" s="90" t="str">
        <f t="shared" si="7"/>
        <v/>
      </c>
      <c r="CX19" s="90" t="str">
        <f t="shared" si="7"/>
        <v/>
      </c>
      <c r="CY19" s="90" t="str">
        <f t="shared" si="7"/>
        <v/>
      </c>
      <c r="CZ19" s="90" t="str">
        <f t="shared" si="7"/>
        <v/>
      </c>
      <c r="DA19" s="90" t="str">
        <f t="shared" si="7"/>
        <v/>
      </c>
      <c r="DB19" s="90" t="str">
        <f t="shared" si="7"/>
        <v/>
      </c>
      <c r="DC19" s="90" t="str">
        <f t="shared" si="7"/>
        <v/>
      </c>
      <c r="DD19" s="90" t="str">
        <f t="shared" si="7"/>
        <v/>
      </c>
      <c r="DE19" s="90" t="str">
        <f t="shared" si="7"/>
        <v/>
      </c>
      <c r="DF19" s="90" t="str">
        <f t="shared" si="7"/>
        <v/>
      </c>
      <c r="DG19" s="90" t="str">
        <f t="shared" si="7"/>
        <v/>
      </c>
      <c r="DH19" s="90" t="str">
        <f t="shared" si="7"/>
        <v/>
      </c>
      <c r="DI19" s="90" t="str">
        <f t="shared" si="7"/>
        <v/>
      </c>
      <c r="DJ19" s="90" t="str">
        <f t="shared" si="7"/>
        <v/>
      </c>
      <c r="DK19" s="90" t="str">
        <f t="shared" si="7"/>
        <v/>
      </c>
      <c r="DL19" s="90" t="str">
        <f t="shared" si="7"/>
        <v/>
      </c>
      <c r="DM19" s="90" t="str">
        <f t="shared" si="7"/>
        <v/>
      </c>
      <c r="DN19" s="90" t="str">
        <f t="shared" si="7"/>
        <v/>
      </c>
      <c r="DO19" s="90" t="str">
        <f t="shared" si="7"/>
        <v/>
      </c>
      <c r="DP19" s="90" t="str">
        <f t="shared" si="7"/>
        <v/>
      </c>
      <c r="DQ19" s="90" t="str">
        <f t="shared" si="7"/>
        <v/>
      </c>
      <c r="DR19" s="90" t="str">
        <f t="shared" si="7"/>
        <v/>
      </c>
      <c r="DS19" s="90" t="str">
        <f t="shared" si="7"/>
        <v/>
      </c>
      <c r="DT19" s="90" t="str">
        <f t="shared" si="7"/>
        <v/>
      </c>
      <c r="DU19" s="90" t="str">
        <f t="shared" si="7"/>
        <v/>
      </c>
      <c r="DV19" s="94" t="str">
        <f t="shared" si="7"/>
        <v/>
      </c>
      <c r="GF19" s="82"/>
      <c r="GH19" s="66"/>
    </row>
    <row r="20" spans="2:190" ht="18" customHeight="1">
      <c r="B20" s="79"/>
      <c r="C20" s="81" t="s">
        <v>323</v>
      </c>
      <c r="D20" s="781" t="str">
        <f>'様式第17号-3-2（別紙1）'!R136</f>
        <v>8,533kJ/kg</v>
      </c>
      <c r="E20" s="89" t="str">
        <f t="shared" ref="E20:BP20" si="8">IF(E15=5,E15,"")</f>
        <v/>
      </c>
      <c r="F20" s="90" t="str">
        <f t="shared" si="8"/>
        <v/>
      </c>
      <c r="G20" s="90" t="str">
        <f t="shared" si="8"/>
        <v/>
      </c>
      <c r="H20" s="90" t="str">
        <f t="shared" si="8"/>
        <v/>
      </c>
      <c r="I20" s="90" t="str">
        <f t="shared" si="8"/>
        <v/>
      </c>
      <c r="J20" s="90" t="str">
        <f t="shared" si="8"/>
        <v/>
      </c>
      <c r="K20" s="90" t="str">
        <f t="shared" si="8"/>
        <v/>
      </c>
      <c r="L20" s="90" t="str">
        <f t="shared" si="8"/>
        <v/>
      </c>
      <c r="M20" s="90" t="str">
        <f t="shared" si="8"/>
        <v/>
      </c>
      <c r="N20" s="90" t="str">
        <f t="shared" si="8"/>
        <v/>
      </c>
      <c r="O20" s="90" t="str">
        <f t="shared" si="8"/>
        <v/>
      </c>
      <c r="P20" s="90" t="str">
        <f t="shared" si="8"/>
        <v/>
      </c>
      <c r="Q20" s="90" t="str">
        <f t="shared" si="8"/>
        <v/>
      </c>
      <c r="R20" s="90" t="str">
        <f t="shared" si="8"/>
        <v/>
      </c>
      <c r="S20" s="90" t="str">
        <f t="shared" si="8"/>
        <v/>
      </c>
      <c r="T20" s="90" t="str">
        <f t="shared" si="8"/>
        <v/>
      </c>
      <c r="U20" s="90" t="str">
        <f t="shared" si="8"/>
        <v/>
      </c>
      <c r="V20" s="90" t="str">
        <f t="shared" si="8"/>
        <v/>
      </c>
      <c r="W20" s="90" t="str">
        <f t="shared" si="8"/>
        <v/>
      </c>
      <c r="X20" s="90" t="str">
        <f t="shared" si="8"/>
        <v/>
      </c>
      <c r="Y20" s="90" t="str">
        <f t="shared" si="8"/>
        <v/>
      </c>
      <c r="Z20" s="90" t="str">
        <f t="shared" si="8"/>
        <v/>
      </c>
      <c r="AA20" s="90" t="str">
        <f t="shared" si="8"/>
        <v/>
      </c>
      <c r="AB20" s="90" t="str">
        <f t="shared" si="8"/>
        <v/>
      </c>
      <c r="AC20" s="90" t="str">
        <f t="shared" si="8"/>
        <v/>
      </c>
      <c r="AD20" s="90" t="str">
        <f t="shared" si="8"/>
        <v/>
      </c>
      <c r="AE20" s="90" t="str">
        <f t="shared" si="8"/>
        <v/>
      </c>
      <c r="AF20" s="90" t="str">
        <f t="shared" si="8"/>
        <v/>
      </c>
      <c r="AG20" s="90" t="str">
        <f t="shared" si="8"/>
        <v/>
      </c>
      <c r="AH20" s="91" t="str">
        <f t="shared" si="8"/>
        <v/>
      </c>
      <c r="AI20" s="89" t="str">
        <f t="shared" si="8"/>
        <v/>
      </c>
      <c r="AJ20" s="90" t="str">
        <f t="shared" si="8"/>
        <v/>
      </c>
      <c r="AK20" s="90" t="str">
        <f t="shared" si="8"/>
        <v/>
      </c>
      <c r="AL20" s="90" t="str">
        <f t="shared" si="8"/>
        <v/>
      </c>
      <c r="AM20" s="90" t="str">
        <f t="shared" si="8"/>
        <v/>
      </c>
      <c r="AN20" s="90" t="str">
        <f t="shared" si="8"/>
        <v/>
      </c>
      <c r="AO20" s="90" t="str">
        <f t="shared" si="8"/>
        <v/>
      </c>
      <c r="AP20" s="90" t="str">
        <f t="shared" si="8"/>
        <v/>
      </c>
      <c r="AQ20" s="90" t="str">
        <f t="shared" si="8"/>
        <v/>
      </c>
      <c r="AR20" s="90" t="str">
        <f t="shared" si="8"/>
        <v/>
      </c>
      <c r="AS20" s="90" t="str">
        <f t="shared" si="8"/>
        <v/>
      </c>
      <c r="AT20" s="90" t="str">
        <f t="shared" si="8"/>
        <v/>
      </c>
      <c r="AU20" s="90" t="str">
        <f t="shared" si="8"/>
        <v/>
      </c>
      <c r="AV20" s="90" t="str">
        <f t="shared" si="8"/>
        <v/>
      </c>
      <c r="AW20" s="90" t="str">
        <f t="shared" si="8"/>
        <v/>
      </c>
      <c r="AX20" s="90" t="str">
        <f t="shared" si="8"/>
        <v/>
      </c>
      <c r="AY20" s="90" t="str">
        <f t="shared" si="8"/>
        <v/>
      </c>
      <c r="AZ20" s="90" t="str">
        <f t="shared" si="8"/>
        <v/>
      </c>
      <c r="BA20" s="90" t="str">
        <f t="shared" si="8"/>
        <v/>
      </c>
      <c r="BB20" s="90" t="str">
        <f t="shared" si="8"/>
        <v/>
      </c>
      <c r="BC20" s="90" t="str">
        <f t="shared" si="8"/>
        <v/>
      </c>
      <c r="BD20" s="90" t="str">
        <f t="shared" si="8"/>
        <v/>
      </c>
      <c r="BE20" s="90" t="str">
        <f t="shared" si="8"/>
        <v/>
      </c>
      <c r="BF20" s="90" t="str">
        <f t="shared" si="8"/>
        <v/>
      </c>
      <c r="BG20" s="90" t="str">
        <f t="shared" si="8"/>
        <v/>
      </c>
      <c r="BH20" s="90" t="str">
        <f t="shared" si="8"/>
        <v/>
      </c>
      <c r="BI20" s="90" t="str">
        <f t="shared" si="8"/>
        <v/>
      </c>
      <c r="BJ20" s="90" t="str">
        <f t="shared" si="8"/>
        <v/>
      </c>
      <c r="BK20" s="90" t="str">
        <f t="shared" si="8"/>
        <v/>
      </c>
      <c r="BL20" s="90" t="str">
        <f t="shared" si="8"/>
        <v/>
      </c>
      <c r="BM20" s="91" t="str">
        <f t="shared" si="8"/>
        <v/>
      </c>
      <c r="BN20" s="89" t="str">
        <f t="shared" si="8"/>
        <v/>
      </c>
      <c r="BO20" s="90" t="str">
        <f t="shared" si="8"/>
        <v/>
      </c>
      <c r="BP20" s="90" t="str">
        <f t="shared" si="8"/>
        <v/>
      </c>
      <c r="BQ20" s="90" t="str">
        <f t="shared" ref="BQ20:DV20" si="9">IF(BQ15=5,BQ15,"")</f>
        <v/>
      </c>
      <c r="BR20" s="90" t="str">
        <f t="shared" si="9"/>
        <v/>
      </c>
      <c r="BS20" s="90" t="str">
        <f t="shared" si="9"/>
        <v/>
      </c>
      <c r="BT20" s="90" t="str">
        <f t="shared" si="9"/>
        <v/>
      </c>
      <c r="BU20" s="90" t="str">
        <f t="shared" si="9"/>
        <v/>
      </c>
      <c r="BV20" s="90" t="str">
        <f t="shared" si="9"/>
        <v/>
      </c>
      <c r="BW20" s="90" t="str">
        <f t="shared" si="9"/>
        <v/>
      </c>
      <c r="BX20" s="90" t="str">
        <f t="shared" si="9"/>
        <v/>
      </c>
      <c r="BY20" s="90" t="str">
        <f t="shared" si="9"/>
        <v/>
      </c>
      <c r="BZ20" s="90" t="str">
        <f t="shared" si="9"/>
        <v/>
      </c>
      <c r="CA20" s="90">
        <f t="shared" si="9"/>
        <v>5</v>
      </c>
      <c r="CB20" s="90">
        <f t="shared" si="9"/>
        <v>5</v>
      </c>
      <c r="CC20" s="90">
        <f t="shared" si="9"/>
        <v>5</v>
      </c>
      <c r="CD20" s="90">
        <f t="shared" si="9"/>
        <v>5</v>
      </c>
      <c r="CE20" s="90">
        <f t="shared" si="9"/>
        <v>5</v>
      </c>
      <c r="CF20" s="90">
        <f t="shared" si="9"/>
        <v>5</v>
      </c>
      <c r="CG20" s="90">
        <f t="shared" si="9"/>
        <v>5</v>
      </c>
      <c r="CH20" s="90">
        <f t="shared" si="9"/>
        <v>5</v>
      </c>
      <c r="CI20" s="90">
        <f t="shared" si="9"/>
        <v>5</v>
      </c>
      <c r="CJ20" s="90">
        <f t="shared" si="9"/>
        <v>5</v>
      </c>
      <c r="CK20" s="90">
        <f t="shared" si="9"/>
        <v>5</v>
      </c>
      <c r="CL20" s="90">
        <f t="shared" si="9"/>
        <v>5</v>
      </c>
      <c r="CM20" s="90">
        <f t="shared" si="9"/>
        <v>5</v>
      </c>
      <c r="CN20" s="90">
        <f t="shared" si="9"/>
        <v>5</v>
      </c>
      <c r="CO20" s="90">
        <f t="shared" si="9"/>
        <v>5</v>
      </c>
      <c r="CP20" s="90">
        <f t="shared" si="9"/>
        <v>5</v>
      </c>
      <c r="CQ20" s="91">
        <f t="shared" si="9"/>
        <v>5</v>
      </c>
      <c r="CR20" s="89">
        <f t="shared" si="9"/>
        <v>5</v>
      </c>
      <c r="CS20" s="90">
        <f t="shared" si="9"/>
        <v>5</v>
      </c>
      <c r="CT20" s="90">
        <f t="shared" si="9"/>
        <v>5</v>
      </c>
      <c r="CU20" s="90">
        <f t="shared" si="9"/>
        <v>5</v>
      </c>
      <c r="CV20" s="90">
        <f t="shared" si="9"/>
        <v>5</v>
      </c>
      <c r="CW20" s="90">
        <f t="shared" si="9"/>
        <v>5</v>
      </c>
      <c r="CX20" s="90">
        <f t="shared" si="9"/>
        <v>5</v>
      </c>
      <c r="CY20" s="90">
        <f t="shared" si="9"/>
        <v>5</v>
      </c>
      <c r="CZ20" s="90">
        <f t="shared" si="9"/>
        <v>5</v>
      </c>
      <c r="DA20" s="90">
        <f t="shared" si="9"/>
        <v>5</v>
      </c>
      <c r="DB20" s="90">
        <f t="shared" si="9"/>
        <v>5</v>
      </c>
      <c r="DC20" s="90">
        <f t="shared" si="9"/>
        <v>5</v>
      </c>
      <c r="DD20" s="90">
        <f t="shared" si="9"/>
        <v>5</v>
      </c>
      <c r="DE20" s="90">
        <f t="shared" si="9"/>
        <v>5</v>
      </c>
      <c r="DF20" s="90">
        <f t="shared" si="9"/>
        <v>5</v>
      </c>
      <c r="DG20" s="90">
        <f t="shared" si="9"/>
        <v>5</v>
      </c>
      <c r="DH20" s="90">
        <f t="shared" si="9"/>
        <v>5</v>
      </c>
      <c r="DI20" s="90" t="str">
        <f t="shared" si="9"/>
        <v/>
      </c>
      <c r="DJ20" s="90" t="str">
        <f t="shared" si="9"/>
        <v/>
      </c>
      <c r="DK20" s="90" t="str">
        <f t="shared" si="9"/>
        <v/>
      </c>
      <c r="DL20" s="90" t="str">
        <f t="shared" si="9"/>
        <v/>
      </c>
      <c r="DM20" s="90" t="str">
        <f t="shared" si="9"/>
        <v/>
      </c>
      <c r="DN20" s="90" t="str">
        <f t="shared" si="9"/>
        <v/>
      </c>
      <c r="DO20" s="90" t="str">
        <f t="shared" si="9"/>
        <v/>
      </c>
      <c r="DP20" s="90" t="str">
        <f t="shared" si="9"/>
        <v/>
      </c>
      <c r="DQ20" s="90" t="str">
        <f t="shared" si="9"/>
        <v/>
      </c>
      <c r="DR20" s="90" t="str">
        <f t="shared" si="9"/>
        <v/>
      </c>
      <c r="DS20" s="90" t="str">
        <f t="shared" si="9"/>
        <v/>
      </c>
      <c r="DT20" s="90" t="str">
        <f t="shared" si="9"/>
        <v/>
      </c>
      <c r="DU20" s="90" t="str">
        <f t="shared" si="9"/>
        <v/>
      </c>
      <c r="DV20" s="94" t="str">
        <f t="shared" si="9"/>
        <v/>
      </c>
      <c r="GF20" s="82"/>
      <c r="GH20" s="66"/>
    </row>
    <row r="21" spans="2:190" ht="18" customHeight="1">
      <c r="B21" s="79"/>
      <c r="C21" s="81" t="s">
        <v>324</v>
      </c>
      <c r="D21" s="781" t="str">
        <f>'様式第17号-3-2（別紙1）'!R137</f>
        <v>7,467kJ/kg</v>
      </c>
      <c r="E21" s="89" t="str">
        <f t="shared" ref="E21:BP21" si="10">IF(E15=6,E15,"")</f>
        <v/>
      </c>
      <c r="F21" s="90" t="str">
        <f t="shared" si="10"/>
        <v/>
      </c>
      <c r="G21" s="90" t="str">
        <f t="shared" si="10"/>
        <v/>
      </c>
      <c r="H21" s="90" t="str">
        <f t="shared" si="10"/>
        <v/>
      </c>
      <c r="I21" s="90" t="str">
        <f t="shared" si="10"/>
        <v/>
      </c>
      <c r="J21" s="90" t="str">
        <f t="shared" si="10"/>
        <v/>
      </c>
      <c r="K21" s="90" t="str">
        <f t="shared" si="10"/>
        <v/>
      </c>
      <c r="L21" s="90" t="str">
        <f t="shared" si="10"/>
        <v/>
      </c>
      <c r="M21" s="90" t="str">
        <f t="shared" si="10"/>
        <v/>
      </c>
      <c r="N21" s="90" t="str">
        <f t="shared" si="10"/>
        <v/>
      </c>
      <c r="O21" s="90" t="str">
        <f t="shared" si="10"/>
        <v/>
      </c>
      <c r="P21" s="90" t="str">
        <f t="shared" si="10"/>
        <v/>
      </c>
      <c r="Q21" s="90" t="str">
        <f t="shared" si="10"/>
        <v/>
      </c>
      <c r="R21" s="90" t="str">
        <f t="shared" si="10"/>
        <v/>
      </c>
      <c r="S21" s="90" t="str">
        <f t="shared" si="10"/>
        <v/>
      </c>
      <c r="T21" s="90" t="str">
        <f t="shared" si="10"/>
        <v/>
      </c>
      <c r="U21" s="90" t="str">
        <f t="shared" si="10"/>
        <v/>
      </c>
      <c r="V21" s="90" t="str">
        <f t="shared" si="10"/>
        <v/>
      </c>
      <c r="W21" s="90" t="str">
        <f t="shared" si="10"/>
        <v/>
      </c>
      <c r="X21" s="90" t="str">
        <f t="shared" si="10"/>
        <v/>
      </c>
      <c r="Y21" s="90" t="str">
        <f t="shared" si="10"/>
        <v/>
      </c>
      <c r="Z21" s="90" t="str">
        <f t="shared" si="10"/>
        <v/>
      </c>
      <c r="AA21" s="90" t="str">
        <f t="shared" si="10"/>
        <v/>
      </c>
      <c r="AB21" s="90" t="str">
        <f t="shared" si="10"/>
        <v/>
      </c>
      <c r="AC21" s="90" t="str">
        <f t="shared" si="10"/>
        <v/>
      </c>
      <c r="AD21" s="90" t="str">
        <f t="shared" si="10"/>
        <v/>
      </c>
      <c r="AE21" s="90" t="str">
        <f t="shared" si="10"/>
        <v/>
      </c>
      <c r="AF21" s="90" t="str">
        <f t="shared" si="10"/>
        <v/>
      </c>
      <c r="AG21" s="90" t="str">
        <f t="shared" si="10"/>
        <v/>
      </c>
      <c r="AH21" s="91" t="str">
        <f t="shared" si="10"/>
        <v/>
      </c>
      <c r="AI21" s="89" t="str">
        <f t="shared" si="10"/>
        <v/>
      </c>
      <c r="AJ21" s="90" t="str">
        <f t="shared" si="10"/>
        <v/>
      </c>
      <c r="AK21" s="90" t="str">
        <f t="shared" si="10"/>
        <v/>
      </c>
      <c r="AL21" s="90" t="str">
        <f t="shared" si="10"/>
        <v/>
      </c>
      <c r="AM21" s="90" t="str">
        <f t="shared" si="10"/>
        <v/>
      </c>
      <c r="AN21" s="90" t="str">
        <f t="shared" si="10"/>
        <v/>
      </c>
      <c r="AO21" s="90" t="str">
        <f t="shared" si="10"/>
        <v/>
      </c>
      <c r="AP21" s="90" t="str">
        <f t="shared" si="10"/>
        <v/>
      </c>
      <c r="AQ21" s="90" t="str">
        <f t="shared" si="10"/>
        <v/>
      </c>
      <c r="AR21" s="90" t="str">
        <f t="shared" si="10"/>
        <v/>
      </c>
      <c r="AS21" s="90" t="str">
        <f t="shared" si="10"/>
        <v/>
      </c>
      <c r="AT21" s="90" t="str">
        <f t="shared" si="10"/>
        <v/>
      </c>
      <c r="AU21" s="90" t="str">
        <f t="shared" si="10"/>
        <v/>
      </c>
      <c r="AV21" s="90" t="str">
        <f t="shared" si="10"/>
        <v/>
      </c>
      <c r="AW21" s="90" t="str">
        <f t="shared" si="10"/>
        <v/>
      </c>
      <c r="AX21" s="90" t="str">
        <f t="shared" si="10"/>
        <v/>
      </c>
      <c r="AY21" s="90" t="str">
        <f t="shared" si="10"/>
        <v/>
      </c>
      <c r="AZ21" s="90" t="str">
        <f t="shared" si="10"/>
        <v/>
      </c>
      <c r="BA21" s="90" t="str">
        <f t="shared" si="10"/>
        <v/>
      </c>
      <c r="BB21" s="90" t="str">
        <f t="shared" si="10"/>
        <v/>
      </c>
      <c r="BC21" s="90" t="str">
        <f t="shared" si="10"/>
        <v/>
      </c>
      <c r="BD21" s="90" t="str">
        <f t="shared" si="10"/>
        <v/>
      </c>
      <c r="BE21" s="90" t="str">
        <f t="shared" si="10"/>
        <v/>
      </c>
      <c r="BF21" s="90" t="str">
        <f t="shared" si="10"/>
        <v/>
      </c>
      <c r="BG21" s="90" t="str">
        <f t="shared" si="10"/>
        <v/>
      </c>
      <c r="BH21" s="90" t="str">
        <f t="shared" si="10"/>
        <v/>
      </c>
      <c r="BI21" s="90" t="str">
        <f t="shared" si="10"/>
        <v/>
      </c>
      <c r="BJ21" s="90" t="str">
        <f t="shared" si="10"/>
        <v/>
      </c>
      <c r="BK21" s="90" t="str">
        <f t="shared" si="10"/>
        <v/>
      </c>
      <c r="BL21" s="90" t="str">
        <f t="shared" si="10"/>
        <v/>
      </c>
      <c r="BM21" s="91" t="str">
        <f t="shared" si="10"/>
        <v/>
      </c>
      <c r="BN21" s="89" t="str">
        <f t="shared" si="10"/>
        <v/>
      </c>
      <c r="BO21" s="90" t="str">
        <f t="shared" si="10"/>
        <v/>
      </c>
      <c r="BP21" s="90" t="str">
        <f t="shared" si="10"/>
        <v/>
      </c>
      <c r="BQ21" s="90" t="str">
        <f t="shared" ref="BQ21:DV21" si="11">IF(BQ15=6,BQ15,"")</f>
        <v/>
      </c>
      <c r="BR21" s="90" t="str">
        <f t="shared" si="11"/>
        <v/>
      </c>
      <c r="BS21" s="90" t="str">
        <f t="shared" si="11"/>
        <v/>
      </c>
      <c r="BT21" s="90" t="str">
        <f t="shared" si="11"/>
        <v/>
      </c>
      <c r="BU21" s="90" t="str">
        <f t="shared" si="11"/>
        <v/>
      </c>
      <c r="BV21" s="90" t="str">
        <f t="shared" si="11"/>
        <v/>
      </c>
      <c r="BW21" s="90" t="str">
        <f t="shared" si="11"/>
        <v/>
      </c>
      <c r="BX21" s="90" t="str">
        <f t="shared" si="11"/>
        <v/>
      </c>
      <c r="BY21" s="90" t="str">
        <f t="shared" si="11"/>
        <v/>
      </c>
      <c r="BZ21" s="90" t="str">
        <f t="shared" si="11"/>
        <v/>
      </c>
      <c r="CA21" s="90" t="str">
        <f t="shared" si="11"/>
        <v/>
      </c>
      <c r="CB21" s="90" t="str">
        <f t="shared" si="11"/>
        <v/>
      </c>
      <c r="CC21" s="90" t="str">
        <f t="shared" si="11"/>
        <v/>
      </c>
      <c r="CD21" s="90" t="str">
        <f t="shared" si="11"/>
        <v/>
      </c>
      <c r="CE21" s="90" t="str">
        <f t="shared" si="11"/>
        <v/>
      </c>
      <c r="CF21" s="90" t="str">
        <f t="shared" si="11"/>
        <v/>
      </c>
      <c r="CG21" s="90" t="str">
        <f t="shared" si="11"/>
        <v/>
      </c>
      <c r="CH21" s="90" t="str">
        <f t="shared" si="11"/>
        <v/>
      </c>
      <c r="CI21" s="90" t="str">
        <f t="shared" si="11"/>
        <v/>
      </c>
      <c r="CJ21" s="90" t="str">
        <f t="shared" si="11"/>
        <v/>
      </c>
      <c r="CK21" s="90" t="str">
        <f t="shared" si="11"/>
        <v/>
      </c>
      <c r="CL21" s="90" t="str">
        <f t="shared" si="11"/>
        <v/>
      </c>
      <c r="CM21" s="90" t="str">
        <f t="shared" si="11"/>
        <v/>
      </c>
      <c r="CN21" s="90" t="str">
        <f t="shared" si="11"/>
        <v/>
      </c>
      <c r="CO21" s="90" t="str">
        <f t="shared" si="11"/>
        <v/>
      </c>
      <c r="CP21" s="90" t="str">
        <f t="shared" si="11"/>
        <v/>
      </c>
      <c r="CQ21" s="91" t="str">
        <f t="shared" si="11"/>
        <v/>
      </c>
      <c r="CR21" s="89" t="str">
        <f t="shared" si="11"/>
        <v/>
      </c>
      <c r="CS21" s="90" t="str">
        <f t="shared" si="11"/>
        <v/>
      </c>
      <c r="CT21" s="90" t="str">
        <f t="shared" si="11"/>
        <v/>
      </c>
      <c r="CU21" s="90" t="str">
        <f t="shared" si="11"/>
        <v/>
      </c>
      <c r="CV21" s="90" t="str">
        <f t="shared" si="11"/>
        <v/>
      </c>
      <c r="CW21" s="90" t="str">
        <f t="shared" si="11"/>
        <v/>
      </c>
      <c r="CX21" s="90" t="str">
        <f t="shared" si="11"/>
        <v/>
      </c>
      <c r="CY21" s="90" t="str">
        <f t="shared" si="11"/>
        <v/>
      </c>
      <c r="CZ21" s="90" t="str">
        <f t="shared" si="11"/>
        <v/>
      </c>
      <c r="DA21" s="90" t="str">
        <f t="shared" si="11"/>
        <v/>
      </c>
      <c r="DB21" s="90" t="str">
        <f t="shared" si="11"/>
        <v/>
      </c>
      <c r="DC21" s="90" t="str">
        <f t="shared" si="11"/>
        <v/>
      </c>
      <c r="DD21" s="90" t="str">
        <f t="shared" si="11"/>
        <v/>
      </c>
      <c r="DE21" s="90" t="str">
        <f t="shared" si="11"/>
        <v/>
      </c>
      <c r="DF21" s="90" t="str">
        <f t="shared" si="11"/>
        <v/>
      </c>
      <c r="DG21" s="90" t="str">
        <f t="shared" si="11"/>
        <v/>
      </c>
      <c r="DH21" s="90" t="str">
        <f t="shared" si="11"/>
        <v/>
      </c>
      <c r="DI21" s="90">
        <f t="shared" si="11"/>
        <v>6</v>
      </c>
      <c r="DJ21" s="90">
        <f t="shared" si="11"/>
        <v>6</v>
      </c>
      <c r="DK21" s="90">
        <f t="shared" si="11"/>
        <v>6</v>
      </c>
      <c r="DL21" s="90">
        <f t="shared" si="11"/>
        <v>6</v>
      </c>
      <c r="DM21" s="90">
        <f t="shared" si="11"/>
        <v>6</v>
      </c>
      <c r="DN21" s="90">
        <f t="shared" si="11"/>
        <v>6</v>
      </c>
      <c r="DO21" s="90">
        <f t="shared" si="11"/>
        <v>6</v>
      </c>
      <c r="DP21" s="90">
        <f t="shared" si="11"/>
        <v>6</v>
      </c>
      <c r="DQ21" s="90">
        <f t="shared" si="11"/>
        <v>6</v>
      </c>
      <c r="DR21" s="90">
        <f t="shared" si="11"/>
        <v>6</v>
      </c>
      <c r="DS21" s="90">
        <f t="shared" si="11"/>
        <v>6</v>
      </c>
      <c r="DT21" s="90">
        <f t="shared" si="11"/>
        <v>6</v>
      </c>
      <c r="DU21" s="90">
        <f t="shared" si="11"/>
        <v>6</v>
      </c>
      <c r="DV21" s="94">
        <f t="shared" si="11"/>
        <v>6</v>
      </c>
      <c r="GF21" s="82"/>
      <c r="GH21" s="66"/>
    </row>
    <row r="22" spans="2:190" ht="18" customHeight="1">
      <c r="B22" s="68"/>
      <c r="C22" s="83" t="s">
        <v>325</v>
      </c>
      <c r="D22" s="782" t="str">
        <f>'様式第17号-3-2（別紙1）'!R138</f>
        <v>6,400kJ/kg</v>
      </c>
      <c r="E22" s="95" t="str">
        <f t="shared" ref="E22:BP22" si="12">IF(E15=7,E15,"")</f>
        <v/>
      </c>
      <c r="F22" s="96" t="str">
        <f t="shared" si="12"/>
        <v/>
      </c>
      <c r="G22" s="96" t="str">
        <f t="shared" si="12"/>
        <v/>
      </c>
      <c r="H22" s="96" t="str">
        <f t="shared" si="12"/>
        <v/>
      </c>
      <c r="I22" s="96" t="str">
        <f t="shared" si="12"/>
        <v/>
      </c>
      <c r="J22" s="96" t="str">
        <f t="shared" si="12"/>
        <v/>
      </c>
      <c r="K22" s="96" t="str">
        <f t="shared" si="12"/>
        <v/>
      </c>
      <c r="L22" s="96" t="str">
        <f t="shared" si="12"/>
        <v/>
      </c>
      <c r="M22" s="96" t="str">
        <f t="shared" si="12"/>
        <v/>
      </c>
      <c r="N22" s="96" t="str">
        <f t="shared" si="12"/>
        <v/>
      </c>
      <c r="O22" s="96" t="str">
        <f t="shared" si="12"/>
        <v/>
      </c>
      <c r="P22" s="96" t="str">
        <f t="shared" si="12"/>
        <v/>
      </c>
      <c r="Q22" s="96" t="str">
        <f t="shared" si="12"/>
        <v/>
      </c>
      <c r="R22" s="96" t="str">
        <f t="shared" si="12"/>
        <v/>
      </c>
      <c r="S22" s="96" t="str">
        <f t="shared" si="12"/>
        <v/>
      </c>
      <c r="T22" s="96" t="str">
        <f t="shared" si="12"/>
        <v/>
      </c>
      <c r="U22" s="96" t="str">
        <f t="shared" si="12"/>
        <v/>
      </c>
      <c r="V22" s="96" t="str">
        <f t="shared" si="12"/>
        <v/>
      </c>
      <c r="W22" s="96" t="str">
        <f t="shared" si="12"/>
        <v/>
      </c>
      <c r="X22" s="96" t="str">
        <f t="shared" si="12"/>
        <v/>
      </c>
      <c r="Y22" s="96" t="str">
        <f t="shared" si="12"/>
        <v/>
      </c>
      <c r="Z22" s="96" t="str">
        <f t="shared" si="12"/>
        <v/>
      </c>
      <c r="AA22" s="96" t="str">
        <f t="shared" si="12"/>
        <v/>
      </c>
      <c r="AB22" s="96" t="str">
        <f t="shared" si="12"/>
        <v/>
      </c>
      <c r="AC22" s="96" t="str">
        <f t="shared" si="12"/>
        <v/>
      </c>
      <c r="AD22" s="96" t="str">
        <f t="shared" si="12"/>
        <v/>
      </c>
      <c r="AE22" s="96" t="str">
        <f t="shared" si="12"/>
        <v/>
      </c>
      <c r="AF22" s="96" t="str">
        <f t="shared" si="12"/>
        <v/>
      </c>
      <c r="AG22" s="96" t="str">
        <f t="shared" si="12"/>
        <v/>
      </c>
      <c r="AH22" s="97" t="str">
        <f t="shared" si="12"/>
        <v/>
      </c>
      <c r="AI22" s="95" t="str">
        <f t="shared" si="12"/>
        <v/>
      </c>
      <c r="AJ22" s="96" t="str">
        <f t="shared" si="12"/>
        <v/>
      </c>
      <c r="AK22" s="96" t="str">
        <f t="shared" si="12"/>
        <v/>
      </c>
      <c r="AL22" s="96" t="str">
        <f t="shared" si="12"/>
        <v/>
      </c>
      <c r="AM22" s="96" t="str">
        <f t="shared" si="12"/>
        <v/>
      </c>
      <c r="AN22" s="96" t="str">
        <f t="shared" si="12"/>
        <v/>
      </c>
      <c r="AO22" s="96" t="str">
        <f t="shared" si="12"/>
        <v/>
      </c>
      <c r="AP22" s="96" t="str">
        <f t="shared" si="12"/>
        <v/>
      </c>
      <c r="AQ22" s="96" t="str">
        <f t="shared" si="12"/>
        <v/>
      </c>
      <c r="AR22" s="96" t="str">
        <f t="shared" si="12"/>
        <v/>
      </c>
      <c r="AS22" s="96" t="str">
        <f t="shared" si="12"/>
        <v/>
      </c>
      <c r="AT22" s="96" t="str">
        <f t="shared" si="12"/>
        <v/>
      </c>
      <c r="AU22" s="96" t="str">
        <f t="shared" si="12"/>
        <v/>
      </c>
      <c r="AV22" s="96" t="str">
        <f t="shared" si="12"/>
        <v/>
      </c>
      <c r="AW22" s="96" t="str">
        <f t="shared" si="12"/>
        <v/>
      </c>
      <c r="AX22" s="96" t="str">
        <f t="shared" si="12"/>
        <v/>
      </c>
      <c r="AY22" s="96" t="str">
        <f t="shared" si="12"/>
        <v/>
      </c>
      <c r="AZ22" s="96" t="str">
        <f t="shared" si="12"/>
        <v/>
      </c>
      <c r="BA22" s="96" t="str">
        <f t="shared" si="12"/>
        <v/>
      </c>
      <c r="BB22" s="96" t="str">
        <f t="shared" si="12"/>
        <v/>
      </c>
      <c r="BC22" s="96" t="str">
        <f t="shared" si="12"/>
        <v/>
      </c>
      <c r="BD22" s="96" t="str">
        <f t="shared" si="12"/>
        <v/>
      </c>
      <c r="BE22" s="96" t="str">
        <f t="shared" si="12"/>
        <v/>
      </c>
      <c r="BF22" s="96" t="str">
        <f t="shared" si="12"/>
        <v/>
      </c>
      <c r="BG22" s="96" t="str">
        <f t="shared" si="12"/>
        <v/>
      </c>
      <c r="BH22" s="96" t="str">
        <f t="shared" si="12"/>
        <v/>
      </c>
      <c r="BI22" s="96" t="str">
        <f t="shared" si="12"/>
        <v/>
      </c>
      <c r="BJ22" s="96" t="str">
        <f t="shared" si="12"/>
        <v/>
      </c>
      <c r="BK22" s="96" t="str">
        <f t="shared" si="12"/>
        <v/>
      </c>
      <c r="BL22" s="96" t="str">
        <f t="shared" si="12"/>
        <v/>
      </c>
      <c r="BM22" s="97" t="str">
        <f t="shared" si="12"/>
        <v/>
      </c>
      <c r="BN22" s="95" t="str">
        <f t="shared" si="12"/>
        <v/>
      </c>
      <c r="BO22" s="96" t="str">
        <f t="shared" si="12"/>
        <v/>
      </c>
      <c r="BP22" s="96" t="str">
        <f t="shared" si="12"/>
        <v/>
      </c>
      <c r="BQ22" s="96" t="str">
        <f t="shared" ref="BQ22:DV22" si="13">IF(BQ15=7,BQ15,"")</f>
        <v/>
      </c>
      <c r="BR22" s="96" t="str">
        <f t="shared" si="13"/>
        <v/>
      </c>
      <c r="BS22" s="96" t="str">
        <f t="shared" si="13"/>
        <v/>
      </c>
      <c r="BT22" s="96" t="str">
        <f t="shared" si="13"/>
        <v/>
      </c>
      <c r="BU22" s="96" t="str">
        <f t="shared" si="13"/>
        <v/>
      </c>
      <c r="BV22" s="96" t="str">
        <f t="shared" si="13"/>
        <v/>
      </c>
      <c r="BW22" s="96" t="str">
        <f t="shared" si="13"/>
        <v/>
      </c>
      <c r="BX22" s="96" t="str">
        <f t="shared" si="13"/>
        <v/>
      </c>
      <c r="BY22" s="96" t="str">
        <f t="shared" si="13"/>
        <v/>
      </c>
      <c r="BZ22" s="96" t="str">
        <f t="shared" si="13"/>
        <v/>
      </c>
      <c r="CA22" s="96" t="str">
        <f t="shared" si="13"/>
        <v/>
      </c>
      <c r="CB22" s="96" t="str">
        <f t="shared" si="13"/>
        <v/>
      </c>
      <c r="CC22" s="96" t="str">
        <f t="shared" si="13"/>
        <v/>
      </c>
      <c r="CD22" s="96" t="str">
        <f t="shared" si="13"/>
        <v/>
      </c>
      <c r="CE22" s="96" t="str">
        <f t="shared" si="13"/>
        <v/>
      </c>
      <c r="CF22" s="96" t="str">
        <f t="shared" si="13"/>
        <v/>
      </c>
      <c r="CG22" s="96" t="str">
        <f t="shared" si="13"/>
        <v/>
      </c>
      <c r="CH22" s="96" t="str">
        <f t="shared" si="13"/>
        <v/>
      </c>
      <c r="CI22" s="96" t="str">
        <f t="shared" si="13"/>
        <v/>
      </c>
      <c r="CJ22" s="96" t="str">
        <f t="shared" si="13"/>
        <v/>
      </c>
      <c r="CK22" s="96" t="str">
        <f t="shared" si="13"/>
        <v/>
      </c>
      <c r="CL22" s="96" t="str">
        <f t="shared" si="13"/>
        <v/>
      </c>
      <c r="CM22" s="96" t="str">
        <f t="shared" si="13"/>
        <v/>
      </c>
      <c r="CN22" s="96" t="str">
        <f t="shared" si="13"/>
        <v/>
      </c>
      <c r="CO22" s="96" t="str">
        <f t="shared" si="13"/>
        <v/>
      </c>
      <c r="CP22" s="96" t="str">
        <f t="shared" si="13"/>
        <v/>
      </c>
      <c r="CQ22" s="97" t="str">
        <f t="shared" si="13"/>
        <v/>
      </c>
      <c r="CR22" s="95" t="str">
        <f t="shared" si="13"/>
        <v/>
      </c>
      <c r="CS22" s="96" t="str">
        <f t="shared" si="13"/>
        <v/>
      </c>
      <c r="CT22" s="96" t="str">
        <f t="shared" si="13"/>
        <v/>
      </c>
      <c r="CU22" s="96" t="str">
        <f t="shared" si="13"/>
        <v/>
      </c>
      <c r="CV22" s="96" t="str">
        <f t="shared" si="13"/>
        <v/>
      </c>
      <c r="CW22" s="96" t="str">
        <f t="shared" si="13"/>
        <v/>
      </c>
      <c r="CX22" s="96" t="str">
        <f t="shared" si="13"/>
        <v/>
      </c>
      <c r="CY22" s="96" t="str">
        <f t="shared" si="13"/>
        <v/>
      </c>
      <c r="CZ22" s="96" t="str">
        <f t="shared" si="13"/>
        <v/>
      </c>
      <c r="DA22" s="96" t="str">
        <f t="shared" si="13"/>
        <v/>
      </c>
      <c r="DB22" s="96" t="str">
        <f t="shared" si="13"/>
        <v/>
      </c>
      <c r="DC22" s="96" t="str">
        <f t="shared" si="13"/>
        <v/>
      </c>
      <c r="DD22" s="96" t="str">
        <f t="shared" si="13"/>
        <v/>
      </c>
      <c r="DE22" s="96" t="str">
        <f t="shared" si="13"/>
        <v/>
      </c>
      <c r="DF22" s="96" t="str">
        <f t="shared" si="13"/>
        <v/>
      </c>
      <c r="DG22" s="96" t="str">
        <f t="shared" si="13"/>
        <v/>
      </c>
      <c r="DH22" s="96" t="str">
        <f t="shared" si="13"/>
        <v/>
      </c>
      <c r="DI22" s="96" t="str">
        <f t="shared" si="13"/>
        <v/>
      </c>
      <c r="DJ22" s="96" t="str">
        <f t="shared" si="13"/>
        <v/>
      </c>
      <c r="DK22" s="96" t="str">
        <f t="shared" si="13"/>
        <v/>
      </c>
      <c r="DL22" s="96" t="str">
        <f t="shared" si="13"/>
        <v/>
      </c>
      <c r="DM22" s="96" t="str">
        <f t="shared" si="13"/>
        <v/>
      </c>
      <c r="DN22" s="96" t="str">
        <f t="shared" si="13"/>
        <v/>
      </c>
      <c r="DO22" s="96" t="str">
        <f t="shared" si="13"/>
        <v/>
      </c>
      <c r="DP22" s="96" t="str">
        <f t="shared" si="13"/>
        <v/>
      </c>
      <c r="DQ22" s="96" t="str">
        <f t="shared" si="13"/>
        <v/>
      </c>
      <c r="DR22" s="96" t="str">
        <f t="shared" si="13"/>
        <v/>
      </c>
      <c r="DS22" s="96" t="str">
        <f t="shared" si="13"/>
        <v/>
      </c>
      <c r="DT22" s="96" t="str">
        <f t="shared" si="13"/>
        <v/>
      </c>
      <c r="DU22" s="96" t="str">
        <f t="shared" si="13"/>
        <v/>
      </c>
      <c r="DV22" s="98" t="str">
        <f t="shared" si="13"/>
        <v/>
      </c>
      <c r="GF22" s="82"/>
      <c r="GH22" s="66"/>
    </row>
    <row r="23" spans="2:190" ht="18" customHeight="1">
      <c r="GH23" s="66"/>
    </row>
    <row r="24" spans="2:190" ht="18" customHeight="1">
      <c r="GH24" s="66"/>
    </row>
    <row r="25" spans="2:190" ht="18" customHeight="1">
      <c r="B25" s="1695" t="s">
        <v>313</v>
      </c>
      <c r="C25" s="1695"/>
      <c r="D25" s="1695"/>
      <c r="E25" s="1691" t="s">
        <v>326</v>
      </c>
      <c r="F25" s="1692"/>
      <c r="G25" s="1692"/>
      <c r="H25" s="1692"/>
      <c r="I25" s="1692"/>
      <c r="J25" s="1692"/>
      <c r="K25" s="1692"/>
      <c r="L25" s="1692"/>
      <c r="M25" s="1692"/>
      <c r="N25" s="1692"/>
      <c r="O25" s="1692"/>
      <c r="P25" s="1692"/>
      <c r="Q25" s="1692"/>
      <c r="R25" s="1692"/>
      <c r="S25" s="1692"/>
      <c r="T25" s="1692"/>
      <c r="U25" s="1692"/>
      <c r="V25" s="1692"/>
      <c r="W25" s="1692"/>
      <c r="X25" s="1692"/>
      <c r="Y25" s="1692"/>
      <c r="Z25" s="1692"/>
      <c r="AA25" s="1692"/>
      <c r="AB25" s="1692"/>
      <c r="AC25" s="1692"/>
      <c r="AD25" s="1692"/>
      <c r="AE25" s="1692"/>
      <c r="AF25" s="1692"/>
      <c r="AG25" s="1692"/>
      <c r="AH25" s="1692"/>
      <c r="AI25" s="1696"/>
      <c r="AJ25" s="1691" t="s">
        <v>327</v>
      </c>
      <c r="AK25" s="1692"/>
      <c r="AL25" s="1692"/>
      <c r="AM25" s="1692"/>
      <c r="AN25" s="1692"/>
      <c r="AO25" s="1692"/>
      <c r="AP25" s="1692"/>
      <c r="AQ25" s="1692"/>
      <c r="AR25" s="1692"/>
      <c r="AS25" s="1692"/>
      <c r="AT25" s="1692"/>
      <c r="AU25" s="1692"/>
      <c r="AV25" s="1692"/>
      <c r="AW25" s="1692"/>
      <c r="AX25" s="1692"/>
      <c r="AY25" s="1692"/>
      <c r="AZ25" s="1692"/>
      <c r="BA25" s="1692"/>
      <c r="BB25" s="1692"/>
      <c r="BC25" s="1692"/>
      <c r="BD25" s="1692"/>
      <c r="BE25" s="1692"/>
      <c r="BF25" s="1692"/>
      <c r="BG25" s="1692"/>
      <c r="BH25" s="1692"/>
      <c r="BI25" s="1692"/>
      <c r="BJ25" s="1692"/>
      <c r="BK25" s="1692"/>
      <c r="BL25" s="1692"/>
      <c r="BM25" s="1693"/>
      <c r="BN25" s="1699" t="s">
        <v>328</v>
      </c>
      <c r="BO25" s="1700"/>
      <c r="BP25" s="1700"/>
      <c r="BQ25" s="1700"/>
      <c r="BR25" s="1700"/>
      <c r="BS25" s="1700"/>
      <c r="BT25" s="1700"/>
      <c r="BU25" s="1700"/>
      <c r="BV25" s="1700"/>
      <c r="BW25" s="1700"/>
      <c r="BX25" s="1700"/>
      <c r="BY25" s="1700"/>
      <c r="BZ25" s="1700"/>
      <c r="CA25" s="1700"/>
      <c r="CB25" s="1700"/>
      <c r="CC25" s="1700"/>
      <c r="CD25" s="1700"/>
      <c r="CE25" s="1700"/>
      <c r="CF25" s="1700"/>
      <c r="CG25" s="1700"/>
      <c r="CH25" s="1700"/>
      <c r="CI25" s="1700"/>
      <c r="CJ25" s="1700"/>
      <c r="CK25" s="1700"/>
      <c r="CL25" s="1700"/>
      <c r="CM25" s="1700"/>
      <c r="CN25" s="1700"/>
      <c r="CO25" s="1700"/>
      <c r="CP25" s="1700"/>
      <c r="CQ25" s="1700"/>
      <c r="CR25" s="1701"/>
      <c r="CS25" s="1699" t="s">
        <v>329</v>
      </c>
      <c r="CT25" s="1700"/>
      <c r="CU25" s="1700"/>
      <c r="CV25" s="1700"/>
      <c r="CW25" s="1700"/>
      <c r="CX25" s="1700"/>
      <c r="CY25" s="1700"/>
      <c r="CZ25" s="1700"/>
      <c r="DA25" s="1700"/>
      <c r="DB25" s="1700"/>
      <c r="DC25" s="1700"/>
      <c r="DD25" s="1700"/>
      <c r="DE25" s="1700"/>
      <c r="DF25" s="1700"/>
      <c r="DG25" s="1700"/>
      <c r="DH25" s="1700"/>
      <c r="DI25" s="1700"/>
      <c r="DJ25" s="1700"/>
      <c r="DK25" s="1700"/>
      <c r="DL25" s="1700"/>
      <c r="DM25" s="1700"/>
      <c r="DN25" s="1700"/>
      <c r="DO25" s="1700"/>
      <c r="DP25" s="1700"/>
      <c r="DQ25" s="1700"/>
      <c r="DR25" s="1700"/>
      <c r="DS25" s="1700"/>
      <c r="DT25" s="1700"/>
      <c r="DU25" s="1700"/>
      <c r="DV25" s="1701"/>
      <c r="GH25" s="66"/>
    </row>
    <row r="26" spans="2:190" ht="18" customHeight="1">
      <c r="B26" s="61" t="s">
        <v>718</v>
      </c>
      <c r="C26" s="62"/>
      <c r="D26" s="63"/>
      <c r="E26" s="77">
        <v>1</v>
      </c>
      <c r="F26" s="77">
        <v>2</v>
      </c>
      <c r="G26" s="765">
        <v>3</v>
      </c>
      <c r="H26" s="77">
        <v>4</v>
      </c>
      <c r="I26" s="77">
        <v>5</v>
      </c>
      <c r="J26" s="77">
        <v>6</v>
      </c>
      <c r="K26" s="77">
        <v>7</v>
      </c>
      <c r="L26" s="77">
        <v>8</v>
      </c>
      <c r="M26" s="77">
        <v>9</v>
      </c>
      <c r="N26" s="765">
        <v>10</v>
      </c>
      <c r="O26" s="765">
        <v>11</v>
      </c>
      <c r="P26" s="77">
        <v>12</v>
      </c>
      <c r="Q26" s="77">
        <v>13</v>
      </c>
      <c r="R26" s="77">
        <v>14</v>
      </c>
      <c r="S26" s="77">
        <v>15</v>
      </c>
      <c r="T26" s="77">
        <v>16</v>
      </c>
      <c r="U26" s="765">
        <v>17</v>
      </c>
      <c r="V26" s="77">
        <v>18</v>
      </c>
      <c r="W26" s="77">
        <v>19</v>
      </c>
      <c r="X26" s="77">
        <v>20</v>
      </c>
      <c r="Y26" s="77">
        <v>21</v>
      </c>
      <c r="Z26" s="77">
        <v>22</v>
      </c>
      <c r="AA26" s="77">
        <v>23</v>
      </c>
      <c r="AB26" s="765">
        <v>24</v>
      </c>
      <c r="AC26" s="77">
        <v>25</v>
      </c>
      <c r="AD26" s="77">
        <v>26</v>
      </c>
      <c r="AE26" s="77">
        <v>27</v>
      </c>
      <c r="AF26" s="77">
        <v>28</v>
      </c>
      <c r="AG26" s="77">
        <v>29</v>
      </c>
      <c r="AH26" s="77">
        <v>30</v>
      </c>
      <c r="AI26" s="765">
        <v>31</v>
      </c>
      <c r="AJ26" s="76">
        <v>1</v>
      </c>
      <c r="AK26" s="77">
        <v>2</v>
      </c>
      <c r="AL26" s="77">
        <v>3</v>
      </c>
      <c r="AM26" s="77">
        <v>4</v>
      </c>
      <c r="AN26" s="77">
        <v>5</v>
      </c>
      <c r="AO26" s="77">
        <v>6</v>
      </c>
      <c r="AP26" s="765">
        <v>7</v>
      </c>
      <c r="AQ26" s="77">
        <v>8</v>
      </c>
      <c r="AR26" s="77">
        <v>9</v>
      </c>
      <c r="AS26" s="77">
        <v>10</v>
      </c>
      <c r="AT26" s="77">
        <v>11</v>
      </c>
      <c r="AU26" s="77">
        <v>12</v>
      </c>
      <c r="AV26" s="77">
        <v>13</v>
      </c>
      <c r="AW26" s="765">
        <v>14</v>
      </c>
      <c r="AX26" s="765">
        <v>15</v>
      </c>
      <c r="AY26" s="77">
        <v>16</v>
      </c>
      <c r="AZ26" s="77">
        <v>17</v>
      </c>
      <c r="BA26" s="77">
        <v>18</v>
      </c>
      <c r="BB26" s="77">
        <v>19</v>
      </c>
      <c r="BC26" s="77">
        <v>20</v>
      </c>
      <c r="BD26" s="765">
        <v>21</v>
      </c>
      <c r="BE26" s="77">
        <v>22</v>
      </c>
      <c r="BF26" s="765">
        <v>23</v>
      </c>
      <c r="BG26" s="77">
        <v>24</v>
      </c>
      <c r="BH26" s="77">
        <v>25</v>
      </c>
      <c r="BI26" s="77">
        <v>26</v>
      </c>
      <c r="BJ26" s="77">
        <v>27</v>
      </c>
      <c r="BK26" s="765">
        <v>28</v>
      </c>
      <c r="BL26" s="77">
        <v>29</v>
      </c>
      <c r="BM26" s="70">
        <v>30</v>
      </c>
      <c r="BN26" s="867">
        <v>1</v>
      </c>
      <c r="BO26" s="868">
        <v>2</v>
      </c>
      <c r="BP26" s="868">
        <v>3</v>
      </c>
      <c r="BQ26" s="868">
        <v>4</v>
      </c>
      <c r="BR26" s="783">
        <v>5</v>
      </c>
      <c r="BS26" s="868">
        <v>6</v>
      </c>
      <c r="BT26" s="868">
        <v>7</v>
      </c>
      <c r="BU26" s="868">
        <v>8</v>
      </c>
      <c r="BV26" s="868">
        <v>9</v>
      </c>
      <c r="BW26" s="868">
        <v>10</v>
      </c>
      <c r="BX26" s="868">
        <v>11</v>
      </c>
      <c r="BY26" s="783">
        <v>12</v>
      </c>
      <c r="BZ26" s="783">
        <v>13</v>
      </c>
      <c r="CA26" s="868">
        <v>14</v>
      </c>
      <c r="CB26" s="868">
        <v>15</v>
      </c>
      <c r="CC26" s="868">
        <v>16</v>
      </c>
      <c r="CD26" s="868">
        <v>17</v>
      </c>
      <c r="CE26" s="868">
        <v>18</v>
      </c>
      <c r="CF26" s="783">
        <v>19</v>
      </c>
      <c r="CG26" s="868">
        <v>20</v>
      </c>
      <c r="CH26" s="868">
        <v>21</v>
      </c>
      <c r="CI26" s="868">
        <v>22</v>
      </c>
      <c r="CJ26" s="868">
        <v>23</v>
      </c>
      <c r="CK26" s="868">
        <v>24</v>
      </c>
      <c r="CL26" s="868">
        <v>25</v>
      </c>
      <c r="CM26" s="783">
        <v>26</v>
      </c>
      <c r="CN26" s="868">
        <v>27</v>
      </c>
      <c r="CO26" s="868">
        <v>28</v>
      </c>
      <c r="CP26" s="868">
        <v>29</v>
      </c>
      <c r="CQ26" s="868">
        <v>30</v>
      </c>
      <c r="CR26" s="869">
        <v>31</v>
      </c>
      <c r="CS26" s="867">
        <v>1</v>
      </c>
      <c r="CT26" s="783">
        <v>2</v>
      </c>
      <c r="CU26" s="783">
        <v>3</v>
      </c>
      <c r="CV26" s="868">
        <v>4</v>
      </c>
      <c r="CW26" s="868">
        <v>5</v>
      </c>
      <c r="CX26" s="868">
        <v>6</v>
      </c>
      <c r="CY26" s="868">
        <v>7</v>
      </c>
      <c r="CZ26" s="868">
        <v>8</v>
      </c>
      <c r="DA26" s="783">
        <v>9</v>
      </c>
      <c r="DB26" s="868">
        <v>10</v>
      </c>
      <c r="DC26" s="868">
        <v>11</v>
      </c>
      <c r="DD26" s="868">
        <v>12</v>
      </c>
      <c r="DE26" s="868">
        <v>13</v>
      </c>
      <c r="DF26" s="868">
        <v>14</v>
      </c>
      <c r="DG26" s="868">
        <v>15</v>
      </c>
      <c r="DH26" s="783">
        <v>16</v>
      </c>
      <c r="DI26" s="868">
        <v>17</v>
      </c>
      <c r="DJ26" s="868">
        <v>18</v>
      </c>
      <c r="DK26" s="868">
        <v>19</v>
      </c>
      <c r="DL26" s="868">
        <v>20</v>
      </c>
      <c r="DM26" s="868">
        <v>21</v>
      </c>
      <c r="DN26" s="868">
        <v>22</v>
      </c>
      <c r="DO26" s="783">
        <v>23</v>
      </c>
      <c r="DP26" s="783">
        <v>24</v>
      </c>
      <c r="DQ26" s="868">
        <v>25</v>
      </c>
      <c r="DR26" s="868">
        <v>26</v>
      </c>
      <c r="DS26" s="868">
        <v>27</v>
      </c>
      <c r="DT26" s="868">
        <v>28</v>
      </c>
      <c r="DU26" s="868">
        <v>29</v>
      </c>
      <c r="DV26" s="784">
        <v>30</v>
      </c>
      <c r="GH26" s="66"/>
    </row>
    <row r="27" spans="2:190" ht="18" customHeight="1">
      <c r="B27" s="891" t="s">
        <v>717</v>
      </c>
      <c r="C27" s="83"/>
      <c r="D27" s="766"/>
      <c r="E27" s="894">
        <v>355</v>
      </c>
      <c r="F27" s="894">
        <v>407</v>
      </c>
      <c r="G27" s="894">
        <v>90</v>
      </c>
      <c r="H27" s="894">
        <v>32</v>
      </c>
      <c r="I27" s="894">
        <v>504</v>
      </c>
      <c r="J27" s="894">
        <v>455</v>
      </c>
      <c r="K27" s="894">
        <v>106</v>
      </c>
      <c r="L27" s="894">
        <v>337</v>
      </c>
      <c r="M27" s="894">
        <v>388</v>
      </c>
      <c r="N27" s="894">
        <v>71</v>
      </c>
      <c r="O27" s="894">
        <v>35</v>
      </c>
      <c r="P27" s="894">
        <v>542</v>
      </c>
      <c r="Q27" s="894">
        <v>488</v>
      </c>
      <c r="R27" s="894">
        <v>115</v>
      </c>
      <c r="S27" s="894">
        <v>365</v>
      </c>
      <c r="T27" s="894">
        <v>428</v>
      </c>
      <c r="U27" s="894">
        <v>83</v>
      </c>
      <c r="V27" s="894">
        <v>33</v>
      </c>
      <c r="W27" s="894">
        <v>499</v>
      </c>
      <c r="X27" s="894">
        <v>463</v>
      </c>
      <c r="Y27" s="894">
        <v>109</v>
      </c>
      <c r="Z27" s="894">
        <v>354</v>
      </c>
      <c r="AA27" s="894">
        <v>415</v>
      </c>
      <c r="AB27" s="894">
        <v>84</v>
      </c>
      <c r="AC27" s="894">
        <v>33</v>
      </c>
      <c r="AD27" s="894">
        <v>496</v>
      </c>
      <c r="AE27" s="894">
        <v>443</v>
      </c>
      <c r="AF27" s="894">
        <v>112</v>
      </c>
      <c r="AG27" s="894">
        <v>358</v>
      </c>
      <c r="AH27" s="894">
        <v>429</v>
      </c>
      <c r="AI27" s="894">
        <v>84</v>
      </c>
      <c r="AJ27" s="892">
        <v>33</v>
      </c>
      <c r="AK27" s="894">
        <v>516</v>
      </c>
      <c r="AL27" s="894">
        <v>461</v>
      </c>
      <c r="AM27" s="894">
        <v>104</v>
      </c>
      <c r="AN27" s="894">
        <v>357</v>
      </c>
      <c r="AO27" s="894">
        <v>463</v>
      </c>
      <c r="AP27" s="894">
        <v>85</v>
      </c>
      <c r="AQ27" s="894">
        <v>32</v>
      </c>
      <c r="AR27" s="894">
        <v>508</v>
      </c>
      <c r="AS27" s="894">
        <v>476</v>
      </c>
      <c r="AT27" s="894">
        <v>115</v>
      </c>
      <c r="AU27" s="894">
        <v>338</v>
      </c>
      <c r="AV27" s="894">
        <v>381</v>
      </c>
      <c r="AW27" s="894">
        <v>83</v>
      </c>
      <c r="AX27" s="894">
        <v>33</v>
      </c>
      <c r="AY27" s="894">
        <v>488</v>
      </c>
      <c r="AZ27" s="894">
        <v>476</v>
      </c>
      <c r="BA27" s="894">
        <v>102</v>
      </c>
      <c r="BB27" s="894">
        <v>405</v>
      </c>
      <c r="BC27" s="894">
        <v>423</v>
      </c>
      <c r="BD27" s="894">
        <v>84</v>
      </c>
      <c r="BE27" s="894">
        <v>31</v>
      </c>
      <c r="BF27" s="894">
        <v>484</v>
      </c>
      <c r="BG27" s="894">
        <v>460</v>
      </c>
      <c r="BH27" s="894">
        <v>119</v>
      </c>
      <c r="BI27" s="894">
        <v>363</v>
      </c>
      <c r="BJ27" s="894">
        <v>397</v>
      </c>
      <c r="BK27" s="894">
        <v>83</v>
      </c>
      <c r="BL27" s="894">
        <v>31</v>
      </c>
      <c r="BM27" s="895">
        <v>496</v>
      </c>
      <c r="BN27" s="892">
        <v>478</v>
      </c>
      <c r="BO27" s="894">
        <v>112</v>
      </c>
      <c r="BP27" s="894">
        <v>352</v>
      </c>
      <c r="BQ27" s="894">
        <v>407</v>
      </c>
      <c r="BR27" s="894">
        <v>81</v>
      </c>
      <c r="BS27" s="894">
        <v>30</v>
      </c>
      <c r="BT27" s="894">
        <v>466</v>
      </c>
      <c r="BU27" s="894">
        <v>467</v>
      </c>
      <c r="BV27" s="894">
        <v>110</v>
      </c>
      <c r="BW27" s="894">
        <v>367</v>
      </c>
      <c r="BX27" s="894">
        <v>408</v>
      </c>
      <c r="BY27" s="894">
        <v>79</v>
      </c>
      <c r="BZ27" s="894">
        <v>30</v>
      </c>
      <c r="CA27" s="894">
        <v>503</v>
      </c>
      <c r="CB27" s="894">
        <v>482</v>
      </c>
      <c r="CC27" s="894">
        <v>130</v>
      </c>
      <c r="CD27" s="894">
        <v>363</v>
      </c>
      <c r="CE27" s="894">
        <v>407</v>
      </c>
      <c r="CF27" s="894">
        <v>81</v>
      </c>
      <c r="CG27" s="894">
        <v>30</v>
      </c>
      <c r="CH27" s="894">
        <v>505</v>
      </c>
      <c r="CI27" s="894">
        <v>459</v>
      </c>
      <c r="CJ27" s="894">
        <v>132</v>
      </c>
      <c r="CK27" s="894">
        <v>360</v>
      </c>
      <c r="CL27" s="894">
        <v>419</v>
      </c>
      <c r="CM27" s="894">
        <v>79</v>
      </c>
      <c r="CN27" s="894">
        <v>31</v>
      </c>
      <c r="CO27" s="894">
        <v>500</v>
      </c>
      <c r="CP27" s="894">
        <v>413</v>
      </c>
      <c r="CQ27" s="894">
        <v>126</v>
      </c>
      <c r="CR27" s="895">
        <v>385</v>
      </c>
      <c r="CS27" s="892">
        <v>444</v>
      </c>
      <c r="CT27" s="894">
        <v>79</v>
      </c>
      <c r="CU27" s="894">
        <v>29</v>
      </c>
      <c r="CV27" s="894">
        <v>486</v>
      </c>
      <c r="CW27" s="894">
        <v>457</v>
      </c>
      <c r="CX27" s="894">
        <v>129</v>
      </c>
      <c r="CY27" s="894">
        <v>363</v>
      </c>
      <c r="CZ27" s="894">
        <v>416</v>
      </c>
      <c r="DA27" s="894">
        <v>79</v>
      </c>
      <c r="DB27" s="894">
        <v>31</v>
      </c>
      <c r="DC27" s="894">
        <v>501</v>
      </c>
      <c r="DD27" s="894">
        <v>470</v>
      </c>
      <c r="DE27" s="894">
        <v>132</v>
      </c>
      <c r="DF27" s="894">
        <v>352</v>
      </c>
      <c r="DG27" s="894">
        <v>400</v>
      </c>
      <c r="DH27" s="894">
        <v>85</v>
      </c>
      <c r="DI27" s="894">
        <v>35</v>
      </c>
      <c r="DJ27" s="894">
        <v>478</v>
      </c>
      <c r="DK27" s="894">
        <v>497</v>
      </c>
      <c r="DL27" s="894">
        <v>152</v>
      </c>
      <c r="DM27" s="894">
        <v>386</v>
      </c>
      <c r="DN27" s="894">
        <v>434</v>
      </c>
      <c r="DO27" s="894">
        <v>84</v>
      </c>
      <c r="DP27" s="894">
        <v>33</v>
      </c>
      <c r="DQ27" s="894">
        <v>524</v>
      </c>
      <c r="DR27" s="894">
        <v>490</v>
      </c>
      <c r="DS27" s="894">
        <v>134</v>
      </c>
      <c r="DT27" s="894">
        <v>370</v>
      </c>
      <c r="DU27" s="894">
        <v>399</v>
      </c>
      <c r="DV27" s="895">
        <v>81</v>
      </c>
      <c r="GH27" s="66"/>
    </row>
    <row r="28" spans="2:190" ht="18" customHeight="1">
      <c r="B28" s="66"/>
      <c r="C28" s="66"/>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1"/>
      <c r="AY28" s="641"/>
      <c r="AZ28" s="641"/>
      <c r="BA28" s="641"/>
      <c r="BB28" s="641"/>
      <c r="BC28" s="641"/>
      <c r="BD28" s="641"/>
      <c r="BE28" s="641"/>
      <c r="BF28" s="641"/>
      <c r="BG28" s="641"/>
      <c r="BH28" s="641"/>
      <c r="BI28" s="641"/>
      <c r="BJ28" s="641"/>
      <c r="BK28" s="641"/>
      <c r="BL28" s="641"/>
      <c r="BM28" s="641"/>
      <c r="BN28" s="641"/>
      <c r="BO28" s="641"/>
      <c r="BP28" s="641"/>
      <c r="BQ28" s="641"/>
      <c r="BR28" s="641"/>
      <c r="BS28" s="641"/>
      <c r="BT28" s="641"/>
      <c r="BU28" s="641"/>
      <c r="BV28" s="641"/>
      <c r="BW28" s="641"/>
      <c r="BX28" s="641"/>
      <c r="BY28" s="641"/>
      <c r="BZ28" s="641"/>
      <c r="CA28" s="641"/>
      <c r="CB28" s="641"/>
      <c r="CC28" s="641"/>
      <c r="CD28" s="641"/>
      <c r="CE28" s="641"/>
      <c r="CF28" s="641"/>
      <c r="CG28" s="641"/>
      <c r="CH28" s="641"/>
      <c r="CI28" s="641"/>
      <c r="CJ28" s="641"/>
      <c r="CK28" s="641"/>
      <c r="CL28" s="641"/>
      <c r="CM28" s="641"/>
      <c r="CN28" s="641"/>
      <c r="CO28" s="641"/>
      <c r="CP28" s="641"/>
      <c r="CQ28" s="641"/>
      <c r="CR28" s="641"/>
      <c r="CS28" s="641"/>
      <c r="CT28" s="641"/>
      <c r="CU28" s="641"/>
      <c r="CV28" s="641"/>
      <c r="CW28" s="641"/>
      <c r="CX28" s="641"/>
      <c r="CY28" s="641"/>
      <c r="CZ28" s="641"/>
      <c r="DA28" s="641"/>
      <c r="DB28" s="641"/>
      <c r="DC28" s="641"/>
      <c r="DD28" s="641"/>
      <c r="DE28" s="641"/>
      <c r="DF28" s="641"/>
      <c r="DG28" s="641"/>
      <c r="DH28" s="641"/>
      <c r="DI28" s="641"/>
      <c r="DJ28" s="641"/>
      <c r="DK28" s="641"/>
      <c r="DL28" s="641"/>
      <c r="DM28" s="641"/>
      <c r="DN28" s="641"/>
      <c r="DO28" s="641"/>
      <c r="DP28" s="641"/>
      <c r="DQ28" s="641"/>
      <c r="DR28" s="641"/>
      <c r="DS28" s="641"/>
      <c r="DT28" s="641"/>
      <c r="DU28" s="641"/>
      <c r="DV28" s="641"/>
      <c r="GH28" s="66"/>
    </row>
    <row r="29" spans="2:190" ht="18" customHeight="1">
      <c r="B29" s="61" t="s">
        <v>715</v>
      </c>
      <c r="C29" s="69"/>
      <c r="D29" s="70"/>
      <c r="E29" s="76"/>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6"/>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0"/>
      <c r="BN29" s="786"/>
      <c r="BO29" s="764"/>
      <c r="BP29" s="764"/>
      <c r="BQ29" s="764"/>
      <c r="BR29" s="764"/>
      <c r="BS29" s="764"/>
      <c r="BT29" s="764"/>
      <c r="BU29" s="764"/>
      <c r="BV29" s="764"/>
      <c r="BW29" s="764"/>
      <c r="BX29" s="764"/>
      <c r="BY29" s="764"/>
      <c r="BZ29" s="764"/>
      <c r="CA29" s="764"/>
      <c r="CB29" s="764"/>
      <c r="CC29" s="764"/>
      <c r="CD29" s="764"/>
      <c r="CE29" s="764"/>
      <c r="CF29" s="764"/>
      <c r="CG29" s="764"/>
      <c r="CH29" s="764"/>
      <c r="CI29" s="764"/>
      <c r="CJ29" s="764"/>
      <c r="CK29" s="764"/>
      <c r="CL29" s="764"/>
      <c r="CM29" s="764"/>
      <c r="CN29" s="764"/>
      <c r="CO29" s="764"/>
      <c r="CP29" s="764"/>
      <c r="CQ29" s="764"/>
      <c r="CR29" s="764"/>
      <c r="CS29" s="786"/>
      <c r="CT29" s="764"/>
      <c r="CU29" s="764"/>
      <c r="CV29" s="764"/>
      <c r="CW29" s="764"/>
      <c r="CX29" s="764"/>
      <c r="CY29" s="764"/>
      <c r="CZ29" s="764"/>
      <c r="DA29" s="764"/>
      <c r="DB29" s="764"/>
      <c r="DC29" s="764"/>
      <c r="DD29" s="764"/>
      <c r="DE29" s="764"/>
      <c r="DF29" s="764"/>
      <c r="DG29" s="764"/>
      <c r="DH29" s="764"/>
      <c r="DI29" s="764"/>
      <c r="DJ29" s="764"/>
      <c r="DK29" s="764"/>
      <c r="DL29" s="764"/>
      <c r="DM29" s="764"/>
      <c r="DN29" s="764"/>
      <c r="DO29" s="764"/>
      <c r="DP29" s="764"/>
      <c r="DQ29" s="764"/>
      <c r="DR29" s="764"/>
      <c r="DS29" s="764"/>
      <c r="DT29" s="764"/>
      <c r="DU29" s="764"/>
      <c r="DV29" s="787"/>
      <c r="GH29" s="66"/>
    </row>
    <row r="30" spans="2:190" ht="18" customHeight="1">
      <c r="B30" s="71"/>
      <c r="C30" s="72" t="s">
        <v>691</v>
      </c>
      <c r="D30" s="73"/>
      <c r="E30" s="84"/>
      <c r="F30" s="768"/>
      <c r="G30" s="768"/>
      <c r="H30" s="768"/>
      <c r="I30" s="768"/>
      <c r="J30" s="768"/>
      <c r="K30" s="768"/>
      <c r="L30" s="768"/>
      <c r="M30" s="768"/>
      <c r="N30" s="768"/>
      <c r="O30" s="768"/>
      <c r="P30" s="768"/>
      <c r="Q30" s="768"/>
      <c r="R30" s="768"/>
      <c r="S30" s="768"/>
      <c r="T30" s="768"/>
      <c r="U30" s="768"/>
      <c r="V30" s="768"/>
      <c r="W30" s="768"/>
      <c r="X30" s="768" t="s">
        <v>553</v>
      </c>
      <c r="Y30" s="768" t="s">
        <v>553</v>
      </c>
      <c r="Z30" s="768" t="s">
        <v>553</v>
      </c>
      <c r="AA30" s="768" t="s">
        <v>553</v>
      </c>
      <c r="AB30" s="768" t="s">
        <v>553</v>
      </c>
      <c r="AC30" s="768" t="s">
        <v>553</v>
      </c>
      <c r="AD30" s="768" t="s">
        <v>553</v>
      </c>
      <c r="AE30" s="768" t="s">
        <v>553</v>
      </c>
      <c r="AF30" s="768" t="s">
        <v>553</v>
      </c>
      <c r="AG30" s="768" t="s">
        <v>553</v>
      </c>
      <c r="AH30" s="768" t="s">
        <v>553</v>
      </c>
      <c r="AI30" s="768" t="s">
        <v>553</v>
      </c>
      <c r="AJ30" s="84" t="s">
        <v>553</v>
      </c>
      <c r="AK30" s="768" t="s">
        <v>553</v>
      </c>
      <c r="AL30" s="768" t="s">
        <v>553</v>
      </c>
      <c r="AM30" s="768" t="s">
        <v>553</v>
      </c>
      <c r="AN30" s="768" t="s">
        <v>553</v>
      </c>
      <c r="AO30" s="768" t="s">
        <v>553</v>
      </c>
      <c r="AP30" s="768" t="s">
        <v>553</v>
      </c>
      <c r="AQ30" s="768" t="s">
        <v>553</v>
      </c>
      <c r="AR30" s="768" t="s">
        <v>553</v>
      </c>
      <c r="AS30" s="768" t="s">
        <v>553</v>
      </c>
      <c r="AT30" s="768" t="s">
        <v>553</v>
      </c>
      <c r="AU30" s="768" t="s">
        <v>553</v>
      </c>
      <c r="AV30" s="768" t="s">
        <v>553</v>
      </c>
      <c r="AW30" s="768" t="s">
        <v>553</v>
      </c>
      <c r="AX30" s="768" t="s">
        <v>553</v>
      </c>
      <c r="AY30" s="768" t="s">
        <v>553</v>
      </c>
      <c r="AZ30" s="768" t="s">
        <v>553</v>
      </c>
      <c r="BA30" s="768" t="s">
        <v>553</v>
      </c>
      <c r="BB30" s="768" t="s">
        <v>553</v>
      </c>
      <c r="BC30" s="768" t="s">
        <v>553</v>
      </c>
      <c r="BD30" s="768" t="s">
        <v>553</v>
      </c>
      <c r="BE30" s="768" t="s">
        <v>553</v>
      </c>
      <c r="BF30" s="768" t="s">
        <v>553</v>
      </c>
      <c r="BG30" s="768" t="s">
        <v>553</v>
      </c>
      <c r="BH30" s="768" t="s">
        <v>553</v>
      </c>
      <c r="BI30" s="768" t="s">
        <v>553</v>
      </c>
      <c r="BJ30" s="768" t="s">
        <v>553</v>
      </c>
      <c r="BK30" s="768" t="s">
        <v>553</v>
      </c>
      <c r="BL30" s="768" t="s">
        <v>553</v>
      </c>
      <c r="BM30" s="769" t="s">
        <v>553</v>
      </c>
      <c r="BN30" s="84" t="s">
        <v>553</v>
      </c>
      <c r="BO30" s="768" t="s">
        <v>553</v>
      </c>
      <c r="BP30" s="768" t="s">
        <v>553</v>
      </c>
      <c r="BQ30" s="768" t="s">
        <v>553</v>
      </c>
      <c r="BR30" s="768" t="s">
        <v>553</v>
      </c>
      <c r="BS30" s="768" t="s">
        <v>553</v>
      </c>
      <c r="BT30" s="768" t="s">
        <v>553</v>
      </c>
      <c r="BU30" s="768" t="s">
        <v>553</v>
      </c>
      <c r="BV30" s="768" t="s">
        <v>553</v>
      </c>
      <c r="BW30" s="768" t="s">
        <v>553</v>
      </c>
      <c r="BX30" s="768" t="s">
        <v>553</v>
      </c>
      <c r="BY30" s="768" t="s">
        <v>553</v>
      </c>
      <c r="BZ30" s="768" t="s">
        <v>553</v>
      </c>
      <c r="CA30" s="768" t="s">
        <v>553</v>
      </c>
      <c r="CB30" s="768" t="s">
        <v>553</v>
      </c>
      <c r="CC30" s="768" t="s">
        <v>553</v>
      </c>
      <c r="CD30" s="768" t="s">
        <v>553</v>
      </c>
      <c r="CE30" s="768" t="s">
        <v>553</v>
      </c>
      <c r="CF30" s="768" t="s">
        <v>553</v>
      </c>
      <c r="CG30" s="768" t="s">
        <v>553</v>
      </c>
      <c r="CH30" s="768" t="s">
        <v>553</v>
      </c>
      <c r="CI30" s="768" t="s">
        <v>553</v>
      </c>
      <c r="CJ30" s="768" t="s">
        <v>553</v>
      </c>
      <c r="CK30" s="768" t="s">
        <v>553</v>
      </c>
      <c r="CL30" s="768" t="s">
        <v>553</v>
      </c>
      <c r="CM30" s="768" t="s">
        <v>553</v>
      </c>
      <c r="CN30" s="768" t="s">
        <v>553</v>
      </c>
      <c r="CO30" s="768" t="s">
        <v>553</v>
      </c>
      <c r="CP30" s="768" t="s">
        <v>553</v>
      </c>
      <c r="CQ30" s="768" t="s">
        <v>553</v>
      </c>
      <c r="CR30" s="768" t="s">
        <v>553</v>
      </c>
      <c r="CS30" s="84" t="s">
        <v>553</v>
      </c>
      <c r="CT30" s="768" t="s">
        <v>553</v>
      </c>
      <c r="CU30" s="768" t="s">
        <v>553</v>
      </c>
      <c r="CV30" s="768" t="s">
        <v>553</v>
      </c>
      <c r="CW30" s="768" t="s">
        <v>553</v>
      </c>
      <c r="CX30" s="768" t="s">
        <v>553</v>
      </c>
      <c r="CY30" s="768" t="s">
        <v>553</v>
      </c>
      <c r="CZ30" s="768" t="s">
        <v>553</v>
      </c>
      <c r="DA30" s="768" t="s">
        <v>553</v>
      </c>
      <c r="DB30" s="768" t="s">
        <v>553</v>
      </c>
      <c r="DC30" s="768" t="s">
        <v>553</v>
      </c>
      <c r="DD30" s="768" t="s">
        <v>553</v>
      </c>
      <c r="DE30" s="768" t="s">
        <v>553</v>
      </c>
      <c r="DF30" s="768" t="s">
        <v>553</v>
      </c>
      <c r="DG30" s="768" t="s">
        <v>553</v>
      </c>
      <c r="DH30" s="768" t="s">
        <v>553</v>
      </c>
      <c r="DI30" s="768" t="s">
        <v>553</v>
      </c>
      <c r="DJ30" s="768" t="s">
        <v>553</v>
      </c>
      <c r="DK30" s="768" t="s">
        <v>553</v>
      </c>
      <c r="DL30" s="768" t="s">
        <v>553</v>
      </c>
      <c r="DM30" s="768" t="s">
        <v>553</v>
      </c>
      <c r="DN30" s="768" t="s">
        <v>553</v>
      </c>
      <c r="DO30" s="768" t="s">
        <v>553</v>
      </c>
      <c r="DP30" s="768"/>
      <c r="DQ30" s="768"/>
      <c r="DR30" s="768"/>
      <c r="DS30" s="768"/>
      <c r="DT30" s="768"/>
      <c r="DU30" s="768"/>
      <c r="DV30" s="769"/>
      <c r="GH30" s="66"/>
    </row>
    <row r="31" spans="2:190" ht="18" customHeight="1">
      <c r="B31" s="71"/>
      <c r="C31" s="72" t="s">
        <v>318</v>
      </c>
      <c r="D31" s="770"/>
      <c r="E31" s="84"/>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84"/>
      <c r="AK31" s="768"/>
      <c r="AL31" s="768"/>
      <c r="AM31" s="768"/>
      <c r="AN31" s="768"/>
      <c r="AO31" s="768"/>
      <c r="AP31" s="768"/>
      <c r="AQ31" s="768"/>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9"/>
      <c r="BN31" s="84"/>
      <c r="BO31" s="768"/>
      <c r="BP31" s="768"/>
      <c r="BQ31" s="768"/>
      <c r="BR31" s="768"/>
      <c r="BS31" s="768"/>
      <c r="BT31" s="768"/>
      <c r="BU31" s="768"/>
      <c r="BV31" s="768"/>
      <c r="BW31" s="768"/>
      <c r="BX31" s="768"/>
      <c r="BY31" s="768"/>
      <c r="BZ31" s="768"/>
      <c r="CA31" s="768"/>
      <c r="CB31" s="768"/>
      <c r="CC31" s="768"/>
      <c r="CD31" s="768"/>
      <c r="CE31" s="768"/>
      <c r="CF31" s="768"/>
      <c r="CG31" s="768"/>
      <c r="CH31" s="768"/>
      <c r="CI31" s="768"/>
      <c r="CJ31" s="768"/>
      <c r="CK31" s="768"/>
      <c r="CL31" s="768"/>
      <c r="CM31" s="768"/>
      <c r="CN31" s="768"/>
      <c r="CO31" s="768"/>
      <c r="CP31" s="768"/>
      <c r="CQ31" s="768"/>
      <c r="CR31" s="768"/>
      <c r="CS31" s="84"/>
      <c r="CT31" s="768"/>
      <c r="CU31" s="768"/>
      <c r="CV31" s="768"/>
      <c r="CW31" s="768"/>
      <c r="CX31" s="768"/>
      <c r="CY31" s="768"/>
      <c r="CZ31" s="768"/>
      <c r="DA31" s="768"/>
      <c r="DB31" s="768"/>
      <c r="DC31" s="768"/>
      <c r="DD31" s="768"/>
      <c r="DE31" s="768"/>
      <c r="DF31" s="768"/>
      <c r="DG31" s="768"/>
      <c r="DH31" s="768"/>
      <c r="DI31" s="768"/>
      <c r="DJ31" s="768"/>
      <c r="DK31" s="768"/>
      <c r="DL31" s="768"/>
      <c r="DM31" s="768"/>
      <c r="DN31" s="768"/>
      <c r="DO31" s="768"/>
      <c r="DP31" s="768"/>
      <c r="DQ31" s="768"/>
      <c r="DR31" s="768"/>
      <c r="DS31" s="768"/>
      <c r="DT31" s="768"/>
      <c r="DU31" s="768"/>
      <c r="DV31" s="769"/>
      <c r="GH31" s="66"/>
    </row>
    <row r="32" spans="2:190" ht="18" customHeight="1">
      <c r="B32" s="71"/>
      <c r="C32" s="72" t="s">
        <v>693</v>
      </c>
      <c r="D32" s="770"/>
      <c r="E32" s="84"/>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84"/>
      <c r="AK32" s="768"/>
      <c r="AL32" s="768"/>
      <c r="AM32" s="768"/>
      <c r="AN32" s="768"/>
      <c r="AO32" s="768"/>
      <c r="AP32" s="768"/>
      <c r="AQ32" s="768"/>
      <c r="AR32" s="768"/>
      <c r="AS32" s="768"/>
      <c r="AT32" s="768"/>
      <c r="AU32" s="768"/>
      <c r="AV32" s="768"/>
      <c r="AW32" s="768"/>
      <c r="AX32" s="768"/>
      <c r="AY32" s="768"/>
      <c r="AZ32" s="768"/>
      <c r="BA32" s="768"/>
      <c r="BB32" s="768"/>
      <c r="BC32" s="768"/>
      <c r="BD32" s="768"/>
      <c r="BE32" s="768"/>
      <c r="BF32" s="768"/>
      <c r="BG32" s="768"/>
      <c r="BH32" s="768"/>
      <c r="BI32" s="768"/>
      <c r="BJ32" s="768"/>
      <c r="BK32" s="768"/>
      <c r="BL32" s="768"/>
      <c r="BM32" s="769"/>
      <c r="BN32" s="84"/>
      <c r="BO32" s="768"/>
      <c r="BP32" s="768"/>
      <c r="BQ32" s="768"/>
      <c r="BR32" s="768"/>
      <c r="BS32" s="768"/>
      <c r="BT32" s="768"/>
      <c r="BU32" s="768"/>
      <c r="BV32" s="768"/>
      <c r="BW32" s="768"/>
      <c r="BX32" s="768"/>
      <c r="BY32" s="768"/>
      <c r="BZ32" s="768"/>
      <c r="CA32" s="768"/>
      <c r="CB32" s="768"/>
      <c r="CC32" s="768"/>
      <c r="CD32" s="768"/>
      <c r="CE32" s="768"/>
      <c r="CF32" s="768"/>
      <c r="CG32" s="768"/>
      <c r="CH32" s="768"/>
      <c r="CI32" s="768"/>
      <c r="CJ32" s="768"/>
      <c r="CK32" s="768"/>
      <c r="CL32" s="768"/>
      <c r="CM32" s="768"/>
      <c r="CN32" s="768"/>
      <c r="CO32" s="768"/>
      <c r="CP32" s="768"/>
      <c r="CQ32" s="768"/>
      <c r="CR32" s="768"/>
      <c r="CS32" s="84"/>
      <c r="CT32" s="768"/>
      <c r="CU32" s="768"/>
      <c r="CV32" s="768"/>
      <c r="CW32" s="768"/>
      <c r="CX32" s="768"/>
      <c r="CY32" s="768"/>
      <c r="CZ32" s="768"/>
      <c r="DA32" s="768"/>
      <c r="DB32" s="768"/>
      <c r="DC32" s="768"/>
      <c r="DD32" s="768"/>
      <c r="DE32" s="768"/>
      <c r="DF32" s="768"/>
      <c r="DG32" s="768"/>
      <c r="DH32" s="768"/>
      <c r="DI32" s="768"/>
      <c r="DJ32" s="768"/>
      <c r="DK32" s="768"/>
      <c r="DL32" s="768"/>
      <c r="DM32" s="768"/>
      <c r="DN32" s="768"/>
      <c r="DO32" s="768"/>
      <c r="DP32" s="768"/>
      <c r="DQ32" s="768"/>
      <c r="DR32" s="768"/>
      <c r="DS32" s="768"/>
      <c r="DT32" s="768"/>
      <c r="DU32" s="768"/>
      <c r="DV32" s="769"/>
      <c r="GH32" s="66"/>
    </row>
    <row r="33" spans="2:190" ht="18" customHeight="1">
      <c r="B33" s="891" t="s">
        <v>716</v>
      </c>
      <c r="C33" s="83"/>
      <c r="D33" s="771"/>
      <c r="E33" s="772" t="s">
        <v>553</v>
      </c>
      <c r="F33" s="773" t="s">
        <v>553</v>
      </c>
      <c r="G33" s="773"/>
      <c r="H33" s="773" t="s">
        <v>553</v>
      </c>
      <c r="I33" s="773" t="s">
        <v>553</v>
      </c>
      <c r="J33" s="773" t="s">
        <v>553</v>
      </c>
      <c r="K33" s="773" t="s">
        <v>553</v>
      </c>
      <c r="L33" s="773" t="s">
        <v>553</v>
      </c>
      <c r="M33" s="773"/>
      <c r="N33" s="773"/>
      <c r="O33" s="773" t="s">
        <v>553</v>
      </c>
      <c r="P33" s="773" t="s">
        <v>553</v>
      </c>
      <c r="Q33" s="773" t="s">
        <v>553</v>
      </c>
      <c r="R33" s="773" t="s">
        <v>553</v>
      </c>
      <c r="S33" s="773" t="s">
        <v>553</v>
      </c>
      <c r="T33" s="773"/>
      <c r="U33" s="773"/>
      <c r="V33" s="773" t="s">
        <v>553</v>
      </c>
      <c r="W33" s="773" t="s">
        <v>553</v>
      </c>
      <c r="X33" s="773" t="s">
        <v>553</v>
      </c>
      <c r="Y33" s="773" t="s">
        <v>553</v>
      </c>
      <c r="Z33" s="773" t="s">
        <v>553</v>
      </c>
      <c r="AA33" s="773"/>
      <c r="AB33" s="773"/>
      <c r="AC33" s="773" t="s">
        <v>553</v>
      </c>
      <c r="AD33" s="773" t="s">
        <v>553</v>
      </c>
      <c r="AE33" s="773" t="s">
        <v>553</v>
      </c>
      <c r="AF33" s="773" t="s">
        <v>553</v>
      </c>
      <c r="AG33" s="773" t="s">
        <v>553</v>
      </c>
      <c r="AH33" s="773"/>
      <c r="AI33" s="773"/>
      <c r="AJ33" s="772" t="s">
        <v>553</v>
      </c>
      <c r="AK33" s="773" t="s">
        <v>553</v>
      </c>
      <c r="AL33" s="773" t="s">
        <v>553</v>
      </c>
      <c r="AM33" s="773" t="s">
        <v>553</v>
      </c>
      <c r="AN33" s="773" t="s">
        <v>553</v>
      </c>
      <c r="AO33" s="773"/>
      <c r="AP33" s="773"/>
      <c r="AQ33" s="773" t="s">
        <v>553</v>
      </c>
      <c r="AR33" s="773" t="s">
        <v>553</v>
      </c>
      <c r="AS33" s="773" t="s">
        <v>553</v>
      </c>
      <c r="AT33" s="773" t="s">
        <v>553</v>
      </c>
      <c r="AU33" s="773" t="s">
        <v>553</v>
      </c>
      <c r="AV33" s="773"/>
      <c r="AW33" s="773"/>
      <c r="AX33" s="773" t="s">
        <v>553</v>
      </c>
      <c r="AY33" s="773" t="s">
        <v>553</v>
      </c>
      <c r="AZ33" s="773" t="s">
        <v>553</v>
      </c>
      <c r="BA33" s="773" t="s">
        <v>553</v>
      </c>
      <c r="BB33" s="773" t="s">
        <v>553</v>
      </c>
      <c r="BC33" s="773"/>
      <c r="BD33" s="773"/>
      <c r="BE33" s="773"/>
      <c r="BF33" s="773"/>
      <c r="BG33" s="773" t="s">
        <v>553</v>
      </c>
      <c r="BH33" s="773" t="s">
        <v>553</v>
      </c>
      <c r="BI33" s="773" t="s">
        <v>553</v>
      </c>
      <c r="BJ33" s="773"/>
      <c r="BK33" s="773"/>
      <c r="BL33" s="773" t="s">
        <v>553</v>
      </c>
      <c r="BM33" s="774" t="s">
        <v>553</v>
      </c>
      <c r="BN33" s="772" t="s">
        <v>553</v>
      </c>
      <c r="BO33" s="773" t="s">
        <v>553</v>
      </c>
      <c r="BP33" s="773" t="s">
        <v>553</v>
      </c>
      <c r="BQ33" s="773"/>
      <c r="BR33" s="773"/>
      <c r="BS33" s="773" t="s">
        <v>553</v>
      </c>
      <c r="BT33" s="773" t="s">
        <v>553</v>
      </c>
      <c r="BU33" s="773" t="s">
        <v>553</v>
      </c>
      <c r="BV33" s="773" t="s">
        <v>553</v>
      </c>
      <c r="BW33" s="773" t="s">
        <v>553</v>
      </c>
      <c r="BX33" s="773"/>
      <c r="BY33" s="773"/>
      <c r="BZ33" s="773"/>
      <c r="CA33" s="773" t="s">
        <v>553</v>
      </c>
      <c r="CB33" s="773" t="s">
        <v>553</v>
      </c>
      <c r="CC33" s="773" t="s">
        <v>553</v>
      </c>
      <c r="CD33" s="773" t="s">
        <v>553</v>
      </c>
      <c r="CE33" s="773"/>
      <c r="CF33" s="773"/>
      <c r="CG33" s="773" t="s">
        <v>553</v>
      </c>
      <c r="CH33" s="773" t="s">
        <v>553</v>
      </c>
      <c r="CI33" s="773" t="s">
        <v>553</v>
      </c>
      <c r="CJ33" s="773" t="s">
        <v>553</v>
      </c>
      <c r="CK33" s="773" t="s">
        <v>553</v>
      </c>
      <c r="CL33" s="773"/>
      <c r="CM33" s="773"/>
      <c r="CN33" s="773" t="s">
        <v>553</v>
      </c>
      <c r="CO33" s="773" t="s">
        <v>553</v>
      </c>
      <c r="CP33" s="773" t="s">
        <v>553</v>
      </c>
      <c r="CQ33" s="773" t="s">
        <v>553</v>
      </c>
      <c r="CR33" s="773" t="s">
        <v>553</v>
      </c>
      <c r="CS33" s="772"/>
      <c r="CT33" s="773"/>
      <c r="CU33" s="773" t="s">
        <v>553</v>
      </c>
      <c r="CV33" s="773"/>
      <c r="CW33" s="773" t="s">
        <v>553</v>
      </c>
      <c r="CX33" s="773" t="s">
        <v>553</v>
      </c>
      <c r="CY33" s="773" t="s">
        <v>553</v>
      </c>
      <c r="CZ33" s="773"/>
      <c r="DA33" s="773"/>
      <c r="DB33" s="773" t="s">
        <v>553</v>
      </c>
      <c r="DC33" s="773" t="s">
        <v>553</v>
      </c>
      <c r="DD33" s="773" t="s">
        <v>553</v>
      </c>
      <c r="DE33" s="773" t="s">
        <v>553</v>
      </c>
      <c r="DF33" s="773" t="s">
        <v>553</v>
      </c>
      <c r="DG33" s="773"/>
      <c r="DH33" s="773"/>
      <c r="DI33" s="773" t="s">
        <v>553</v>
      </c>
      <c r="DJ33" s="773" t="s">
        <v>553</v>
      </c>
      <c r="DK33" s="773" t="s">
        <v>553</v>
      </c>
      <c r="DL33" s="773" t="s">
        <v>553</v>
      </c>
      <c r="DM33" s="773" t="s">
        <v>553</v>
      </c>
      <c r="DN33" s="773"/>
      <c r="DO33" s="773"/>
      <c r="DP33" s="773"/>
      <c r="DQ33" s="773" t="s">
        <v>553</v>
      </c>
      <c r="DR33" s="773" t="s">
        <v>553</v>
      </c>
      <c r="DS33" s="773" t="s">
        <v>553</v>
      </c>
      <c r="DT33" s="773" t="s">
        <v>553</v>
      </c>
      <c r="DU33" s="773"/>
      <c r="DV33" s="774"/>
      <c r="GH33" s="66"/>
    </row>
    <row r="34" spans="2:190" ht="18" customHeight="1">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5"/>
      <c r="AZ34" s="775"/>
      <c r="BA34" s="775"/>
      <c r="BB34" s="775"/>
      <c r="BC34" s="775"/>
      <c r="BD34" s="775"/>
      <c r="BE34" s="775"/>
      <c r="BF34" s="775"/>
      <c r="BG34" s="775"/>
      <c r="BH34" s="775"/>
      <c r="BI34" s="775"/>
      <c r="BJ34" s="775"/>
      <c r="BK34" s="775"/>
      <c r="BL34" s="775"/>
      <c r="BM34" s="775"/>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88"/>
      <c r="DH34" s="788"/>
      <c r="DI34" s="788"/>
      <c r="DJ34" s="788"/>
      <c r="DK34" s="788"/>
      <c r="DL34" s="788"/>
      <c r="DM34" s="788"/>
      <c r="DN34" s="788"/>
      <c r="DO34" s="788"/>
      <c r="DP34" s="788"/>
      <c r="DQ34" s="788"/>
      <c r="DR34" s="788"/>
      <c r="DS34" s="788"/>
      <c r="DT34" s="788"/>
      <c r="DU34" s="788"/>
      <c r="DV34" s="788"/>
      <c r="GH34" s="66"/>
    </row>
    <row r="35" spans="2:190" ht="18" customHeight="1">
      <c r="B35" s="67" t="s">
        <v>554</v>
      </c>
      <c r="C35" s="75"/>
      <c r="D35" s="70"/>
      <c r="E35" s="76">
        <v>6</v>
      </c>
      <c r="F35" s="77">
        <v>6</v>
      </c>
      <c r="G35" s="77">
        <v>6</v>
      </c>
      <c r="H35" s="77">
        <v>6</v>
      </c>
      <c r="I35" s="77">
        <v>6</v>
      </c>
      <c r="J35" s="77">
        <v>6</v>
      </c>
      <c r="K35" s="77">
        <v>6</v>
      </c>
      <c r="L35" s="77">
        <v>6</v>
      </c>
      <c r="M35" s="77">
        <v>7</v>
      </c>
      <c r="N35" s="77">
        <v>7</v>
      </c>
      <c r="O35" s="77">
        <v>7</v>
      </c>
      <c r="P35" s="77">
        <v>7</v>
      </c>
      <c r="Q35" s="77">
        <v>7</v>
      </c>
      <c r="R35" s="77">
        <v>7</v>
      </c>
      <c r="S35" s="77">
        <v>7</v>
      </c>
      <c r="T35" s="77">
        <v>7</v>
      </c>
      <c r="U35" s="77">
        <v>7</v>
      </c>
      <c r="V35" s="77">
        <v>7</v>
      </c>
      <c r="W35" s="77">
        <v>7</v>
      </c>
      <c r="X35" s="77">
        <v>7</v>
      </c>
      <c r="Y35" s="77">
        <v>7</v>
      </c>
      <c r="Z35" s="77">
        <v>7</v>
      </c>
      <c r="AA35" s="77">
        <v>7</v>
      </c>
      <c r="AB35" s="77">
        <v>7</v>
      </c>
      <c r="AC35" s="77">
        <v>7</v>
      </c>
      <c r="AD35" s="77">
        <v>7</v>
      </c>
      <c r="AE35" s="77">
        <v>7</v>
      </c>
      <c r="AF35" s="77">
        <v>7</v>
      </c>
      <c r="AG35" s="77">
        <v>7</v>
      </c>
      <c r="AH35" s="77">
        <v>7</v>
      </c>
      <c r="AI35" s="77">
        <v>7</v>
      </c>
      <c r="AJ35" s="77">
        <v>7</v>
      </c>
      <c r="AK35" s="77">
        <v>7</v>
      </c>
      <c r="AL35" s="77">
        <v>7</v>
      </c>
      <c r="AM35" s="77">
        <v>7</v>
      </c>
      <c r="AN35" s="77">
        <v>7</v>
      </c>
      <c r="AO35" s="77">
        <v>7</v>
      </c>
      <c r="AP35" s="77">
        <v>7</v>
      </c>
      <c r="AQ35" s="77">
        <v>7</v>
      </c>
      <c r="AR35" s="77">
        <v>6</v>
      </c>
      <c r="AS35" s="77">
        <v>6</v>
      </c>
      <c r="AT35" s="77">
        <v>6</v>
      </c>
      <c r="AU35" s="77">
        <v>6</v>
      </c>
      <c r="AV35" s="77">
        <v>6</v>
      </c>
      <c r="AW35" s="77">
        <v>6</v>
      </c>
      <c r="AX35" s="77">
        <v>6</v>
      </c>
      <c r="AY35" s="77">
        <v>6</v>
      </c>
      <c r="AZ35" s="77">
        <v>6</v>
      </c>
      <c r="BA35" s="77">
        <v>6</v>
      </c>
      <c r="BB35" s="77">
        <v>6</v>
      </c>
      <c r="BC35" s="77">
        <v>6</v>
      </c>
      <c r="BD35" s="77">
        <v>6</v>
      </c>
      <c r="BE35" s="77">
        <v>6</v>
      </c>
      <c r="BF35" s="77">
        <v>6</v>
      </c>
      <c r="BG35" s="77">
        <v>6</v>
      </c>
      <c r="BH35" s="77">
        <v>6</v>
      </c>
      <c r="BI35" s="77">
        <v>6</v>
      </c>
      <c r="BJ35" s="77">
        <v>6</v>
      </c>
      <c r="BK35" s="77">
        <v>6</v>
      </c>
      <c r="BL35" s="77">
        <v>6</v>
      </c>
      <c r="BM35" s="70">
        <v>6</v>
      </c>
      <c r="BN35" s="86">
        <v>5</v>
      </c>
      <c r="BO35" s="87">
        <v>5</v>
      </c>
      <c r="BP35" s="87">
        <v>5</v>
      </c>
      <c r="BQ35" s="87">
        <v>5</v>
      </c>
      <c r="BR35" s="87">
        <v>5</v>
      </c>
      <c r="BS35" s="87">
        <v>5</v>
      </c>
      <c r="BT35" s="87">
        <v>5</v>
      </c>
      <c r="BU35" s="87">
        <v>5</v>
      </c>
      <c r="BV35" s="87">
        <v>5</v>
      </c>
      <c r="BW35" s="87">
        <v>5</v>
      </c>
      <c r="BX35" s="87">
        <v>5</v>
      </c>
      <c r="BY35" s="87">
        <v>5</v>
      </c>
      <c r="BZ35" s="87">
        <v>5</v>
      </c>
      <c r="CA35" s="87">
        <v>5</v>
      </c>
      <c r="CB35" s="87">
        <v>5</v>
      </c>
      <c r="CC35" s="87">
        <v>5</v>
      </c>
      <c r="CD35" s="87">
        <v>5</v>
      </c>
      <c r="CE35" s="87">
        <v>5</v>
      </c>
      <c r="CF35" s="87">
        <v>5</v>
      </c>
      <c r="CG35" s="87">
        <v>5</v>
      </c>
      <c r="CH35" s="87">
        <v>5</v>
      </c>
      <c r="CI35" s="87">
        <v>5</v>
      </c>
      <c r="CJ35" s="87">
        <v>5</v>
      </c>
      <c r="CK35" s="87">
        <v>5</v>
      </c>
      <c r="CL35" s="87">
        <v>5</v>
      </c>
      <c r="CM35" s="87">
        <v>5</v>
      </c>
      <c r="CN35" s="87">
        <v>5</v>
      </c>
      <c r="CO35" s="87">
        <v>5</v>
      </c>
      <c r="CP35" s="87">
        <v>5</v>
      </c>
      <c r="CQ35" s="87">
        <v>5</v>
      </c>
      <c r="CR35" s="88">
        <v>5</v>
      </c>
      <c r="CS35" s="64">
        <v>5</v>
      </c>
      <c r="CT35" s="65">
        <v>5</v>
      </c>
      <c r="CU35" s="65">
        <v>5</v>
      </c>
      <c r="CV35" s="65">
        <v>4</v>
      </c>
      <c r="CW35" s="65">
        <v>4</v>
      </c>
      <c r="CX35" s="65">
        <v>4</v>
      </c>
      <c r="CY35" s="65">
        <v>4</v>
      </c>
      <c r="CZ35" s="65">
        <v>4</v>
      </c>
      <c r="DA35" s="65">
        <v>4</v>
      </c>
      <c r="DB35" s="65">
        <v>4</v>
      </c>
      <c r="DC35" s="65">
        <v>4</v>
      </c>
      <c r="DD35" s="65">
        <v>4</v>
      </c>
      <c r="DE35" s="65">
        <v>4</v>
      </c>
      <c r="DF35" s="65">
        <v>4</v>
      </c>
      <c r="DG35" s="868">
        <v>4</v>
      </c>
      <c r="DH35" s="868">
        <v>4</v>
      </c>
      <c r="DI35" s="868">
        <v>4</v>
      </c>
      <c r="DJ35" s="868">
        <v>4</v>
      </c>
      <c r="DK35" s="868">
        <v>4</v>
      </c>
      <c r="DL35" s="868">
        <v>4</v>
      </c>
      <c r="DM35" s="868">
        <v>4</v>
      </c>
      <c r="DN35" s="868">
        <v>4</v>
      </c>
      <c r="DO35" s="868">
        <v>4</v>
      </c>
      <c r="DP35" s="868">
        <v>4</v>
      </c>
      <c r="DQ35" s="868">
        <v>4</v>
      </c>
      <c r="DR35" s="868">
        <v>4</v>
      </c>
      <c r="DS35" s="868">
        <v>4</v>
      </c>
      <c r="DT35" s="868">
        <v>4</v>
      </c>
      <c r="DU35" s="868">
        <v>4</v>
      </c>
      <c r="DV35" s="869">
        <v>4</v>
      </c>
      <c r="GH35" s="66"/>
    </row>
    <row r="36" spans="2:190" ht="18" customHeight="1">
      <c r="B36" s="79"/>
      <c r="C36" s="80" t="s">
        <v>319</v>
      </c>
      <c r="D36" s="776" t="str">
        <f t="shared" ref="D36:D42" si="14">D16</f>
        <v>12,800kJ/kg</v>
      </c>
      <c r="E36" s="777" t="str">
        <f t="shared" ref="E36:BP36" si="15">IF(E35=1,E35,"")</f>
        <v/>
      </c>
      <c r="F36" s="778" t="str">
        <f t="shared" si="15"/>
        <v/>
      </c>
      <c r="G36" s="778" t="str">
        <f t="shared" si="15"/>
        <v/>
      </c>
      <c r="H36" s="778" t="str">
        <f t="shared" si="15"/>
        <v/>
      </c>
      <c r="I36" s="778" t="str">
        <f t="shared" si="15"/>
        <v/>
      </c>
      <c r="J36" s="778" t="str">
        <f t="shared" si="15"/>
        <v/>
      </c>
      <c r="K36" s="778" t="str">
        <f t="shared" si="15"/>
        <v/>
      </c>
      <c r="L36" s="778" t="str">
        <f t="shared" si="15"/>
        <v/>
      </c>
      <c r="M36" s="778" t="str">
        <f t="shared" si="15"/>
        <v/>
      </c>
      <c r="N36" s="778" t="str">
        <f t="shared" si="15"/>
        <v/>
      </c>
      <c r="O36" s="778" t="str">
        <f t="shared" si="15"/>
        <v/>
      </c>
      <c r="P36" s="778" t="str">
        <f t="shared" si="15"/>
        <v/>
      </c>
      <c r="Q36" s="778" t="str">
        <f t="shared" si="15"/>
        <v/>
      </c>
      <c r="R36" s="778" t="str">
        <f t="shared" si="15"/>
        <v/>
      </c>
      <c r="S36" s="778" t="str">
        <f t="shared" si="15"/>
        <v/>
      </c>
      <c r="T36" s="778" t="str">
        <f t="shared" si="15"/>
        <v/>
      </c>
      <c r="U36" s="778" t="str">
        <f t="shared" si="15"/>
        <v/>
      </c>
      <c r="V36" s="778" t="str">
        <f t="shared" si="15"/>
        <v/>
      </c>
      <c r="W36" s="778" t="str">
        <f t="shared" si="15"/>
        <v/>
      </c>
      <c r="X36" s="778" t="str">
        <f t="shared" si="15"/>
        <v/>
      </c>
      <c r="Y36" s="778" t="str">
        <f t="shared" si="15"/>
        <v/>
      </c>
      <c r="Z36" s="778" t="str">
        <f t="shared" si="15"/>
        <v/>
      </c>
      <c r="AA36" s="778" t="str">
        <f t="shared" si="15"/>
        <v/>
      </c>
      <c r="AB36" s="778" t="str">
        <f t="shared" si="15"/>
        <v/>
      </c>
      <c r="AC36" s="778" t="str">
        <f t="shared" si="15"/>
        <v/>
      </c>
      <c r="AD36" s="778" t="str">
        <f t="shared" si="15"/>
        <v/>
      </c>
      <c r="AE36" s="778" t="str">
        <f t="shared" si="15"/>
        <v/>
      </c>
      <c r="AF36" s="778" t="str">
        <f t="shared" si="15"/>
        <v/>
      </c>
      <c r="AG36" s="778" t="str">
        <f t="shared" si="15"/>
        <v/>
      </c>
      <c r="AH36" s="778" t="str">
        <f t="shared" si="15"/>
        <v/>
      </c>
      <c r="AI36" s="779" t="str">
        <f t="shared" si="15"/>
        <v/>
      </c>
      <c r="AJ36" s="777" t="str">
        <f t="shared" si="15"/>
        <v/>
      </c>
      <c r="AK36" s="778" t="str">
        <f t="shared" si="15"/>
        <v/>
      </c>
      <c r="AL36" s="778" t="str">
        <f t="shared" si="15"/>
        <v/>
      </c>
      <c r="AM36" s="778" t="str">
        <f t="shared" si="15"/>
        <v/>
      </c>
      <c r="AN36" s="778" t="str">
        <f t="shared" si="15"/>
        <v/>
      </c>
      <c r="AO36" s="778" t="str">
        <f t="shared" si="15"/>
        <v/>
      </c>
      <c r="AP36" s="778" t="str">
        <f t="shared" si="15"/>
        <v/>
      </c>
      <c r="AQ36" s="778" t="str">
        <f t="shared" si="15"/>
        <v/>
      </c>
      <c r="AR36" s="778" t="str">
        <f t="shared" si="15"/>
        <v/>
      </c>
      <c r="AS36" s="778" t="str">
        <f t="shared" si="15"/>
        <v/>
      </c>
      <c r="AT36" s="778" t="str">
        <f t="shared" si="15"/>
        <v/>
      </c>
      <c r="AU36" s="778" t="str">
        <f t="shared" si="15"/>
        <v/>
      </c>
      <c r="AV36" s="778" t="str">
        <f t="shared" si="15"/>
        <v/>
      </c>
      <c r="AW36" s="778" t="str">
        <f t="shared" si="15"/>
        <v/>
      </c>
      <c r="AX36" s="778" t="str">
        <f t="shared" si="15"/>
        <v/>
      </c>
      <c r="AY36" s="778" t="str">
        <f t="shared" si="15"/>
        <v/>
      </c>
      <c r="AZ36" s="778" t="str">
        <f t="shared" si="15"/>
        <v/>
      </c>
      <c r="BA36" s="778" t="str">
        <f t="shared" si="15"/>
        <v/>
      </c>
      <c r="BB36" s="778" t="str">
        <f t="shared" si="15"/>
        <v/>
      </c>
      <c r="BC36" s="778" t="str">
        <f t="shared" si="15"/>
        <v/>
      </c>
      <c r="BD36" s="778" t="str">
        <f t="shared" si="15"/>
        <v/>
      </c>
      <c r="BE36" s="778" t="str">
        <f t="shared" si="15"/>
        <v/>
      </c>
      <c r="BF36" s="778" t="str">
        <f t="shared" si="15"/>
        <v/>
      </c>
      <c r="BG36" s="778" t="str">
        <f t="shared" si="15"/>
        <v/>
      </c>
      <c r="BH36" s="778" t="str">
        <f t="shared" si="15"/>
        <v/>
      </c>
      <c r="BI36" s="778" t="str">
        <f t="shared" si="15"/>
        <v/>
      </c>
      <c r="BJ36" s="778" t="str">
        <f t="shared" si="15"/>
        <v/>
      </c>
      <c r="BK36" s="778" t="str">
        <f t="shared" si="15"/>
        <v/>
      </c>
      <c r="BL36" s="778" t="str">
        <f t="shared" si="15"/>
        <v/>
      </c>
      <c r="BM36" s="780" t="str">
        <f t="shared" si="15"/>
        <v/>
      </c>
      <c r="BN36" s="89" t="str">
        <f t="shared" si="15"/>
        <v/>
      </c>
      <c r="BO36" s="90" t="str">
        <f t="shared" si="15"/>
        <v/>
      </c>
      <c r="BP36" s="90" t="str">
        <f t="shared" si="15"/>
        <v/>
      </c>
      <c r="BQ36" s="90" t="str">
        <f t="shared" ref="BQ36:DV36" si="16">IF(BQ35=1,BQ35,"")</f>
        <v/>
      </c>
      <c r="BR36" s="90" t="str">
        <f t="shared" si="16"/>
        <v/>
      </c>
      <c r="BS36" s="90" t="str">
        <f t="shared" si="16"/>
        <v/>
      </c>
      <c r="BT36" s="90" t="str">
        <f t="shared" si="16"/>
        <v/>
      </c>
      <c r="BU36" s="90" t="str">
        <f t="shared" si="16"/>
        <v/>
      </c>
      <c r="BV36" s="90" t="str">
        <f t="shared" si="16"/>
        <v/>
      </c>
      <c r="BW36" s="90" t="str">
        <f t="shared" si="16"/>
        <v/>
      </c>
      <c r="BX36" s="90" t="str">
        <f t="shared" si="16"/>
        <v/>
      </c>
      <c r="BY36" s="90" t="str">
        <f t="shared" si="16"/>
        <v/>
      </c>
      <c r="BZ36" s="90" t="str">
        <f t="shared" si="16"/>
        <v/>
      </c>
      <c r="CA36" s="90" t="str">
        <f t="shared" si="16"/>
        <v/>
      </c>
      <c r="CB36" s="90" t="str">
        <f t="shared" si="16"/>
        <v/>
      </c>
      <c r="CC36" s="90" t="str">
        <f t="shared" si="16"/>
        <v/>
      </c>
      <c r="CD36" s="90" t="str">
        <f t="shared" si="16"/>
        <v/>
      </c>
      <c r="CE36" s="90" t="str">
        <f t="shared" si="16"/>
        <v/>
      </c>
      <c r="CF36" s="90" t="str">
        <f t="shared" si="16"/>
        <v/>
      </c>
      <c r="CG36" s="90" t="str">
        <f t="shared" si="16"/>
        <v/>
      </c>
      <c r="CH36" s="90" t="str">
        <f t="shared" si="16"/>
        <v/>
      </c>
      <c r="CI36" s="90" t="str">
        <f t="shared" si="16"/>
        <v/>
      </c>
      <c r="CJ36" s="90" t="str">
        <f t="shared" si="16"/>
        <v/>
      </c>
      <c r="CK36" s="90" t="str">
        <f t="shared" si="16"/>
        <v/>
      </c>
      <c r="CL36" s="90" t="str">
        <f t="shared" si="16"/>
        <v/>
      </c>
      <c r="CM36" s="90" t="str">
        <f t="shared" si="16"/>
        <v/>
      </c>
      <c r="CN36" s="90" t="str">
        <f t="shared" si="16"/>
        <v/>
      </c>
      <c r="CO36" s="90" t="str">
        <f t="shared" si="16"/>
        <v/>
      </c>
      <c r="CP36" s="90" t="str">
        <f t="shared" si="16"/>
        <v/>
      </c>
      <c r="CQ36" s="90" t="str">
        <f t="shared" si="16"/>
        <v/>
      </c>
      <c r="CR36" s="91" t="str">
        <f t="shared" si="16"/>
        <v/>
      </c>
      <c r="CS36" s="89" t="str">
        <f t="shared" si="16"/>
        <v/>
      </c>
      <c r="CT36" s="90" t="str">
        <f t="shared" si="16"/>
        <v/>
      </c>
      <c r="CU36" s="90" t="str">
        <f t="shared" si="16"/>
        <v/>
      </c>
      <c r="CV36" s="90" t="str">
        <f t="shared" si="16"/>
        <v/>
      </c>
      <c r="CW36" s="90" t="str">
        <f t="shared" si="16"/>
        <v/>
      </c>
      <c r="CX36" s="90" t="str">
        <f t="shared" si="16"/>
        <v/>
      </c>
      <c r="CY36" s="90" t="str">
        <f t="shared" si="16"/>
        <v/>
      </c>
      <c r="CZ36" s="90" t="str">
        <f t="shared" si="16"/>
        <v/>
      </c>
      <c r="DA36" s="90" t="str">
        <f t="shared" si="16"/>
        <v/>
      </c>
      <c r="DB36" s="90" t="str">
        <f t="shared" si="16"/>
        <v/>
      </c>
      <c r="DC36" s="90" t="str">
        <f t="shared" si="16"/>
        <v/>
      </c>
      <c r="DD36" s="90" t="str">
        <f t="shared" si="16"/>
        <v/>
      </c>
      <c r="DE36" s="90" t="str">
        <f t="shared" si="16"/>
        <v/>
      </c>
      <c r="DF36" s="90" t="str">
        <f t="shared" si="16"/>
        <v/>
      </c>
      <c r="DG36" s="92" t="str">
        <f t="shared" si="16"/>
        <v/>
      </c>
      <c r="DH36" s="92" t="str">
        <f t="shared" si="16"/>
        <v/>
      </c>
      <c r="DI36" s="92" t="str">
        <f t="shared" si="16"/>
        <v/>
      </c>
      <c r="DJ36" s="92" t="str">
        <f t="shared" si="16"/>
        <v/>
      </c>
      <c r="DK36" s="92" t="str">
        <f t="shared" si="16"/>
        <v/>
      </c>
      <c r="DL36" s="92" t="str">
        <f t="shared" si="16"/>
        <v/>
      </c>
      <c r="DM36" s="92" t="str">
        <f t="shared" si="16"/>
        <v/>
      </c>
      <c r="DN36" s="92" t="str">
        <f t="shared" si="16"/>
        <v/>
      </c>
      <c r="DO36" s="92" t="str">
        <f t="shared" si="16"/>
        <v/>
      </c>
      <c r="DP36" s="92" t="str">
        <f t="shared" si="16"/>
        <v/>
      </c>
      <c r="DQ36" s="92" t="str">
        <f t="shared" si="16"/>
        <v/>
      </c>
      <c r="DR36" s="92" t="str">
        <f t="shared" si="16"/>
        <v/>
      </c>
      <c r="DS36" s="92" t="str">
        <f t="shared" si="16"/>
        <v/>
      </c>
      <c r="DT36" s="92" t="str">
        <f t="shared" si="16"/>
        <v/>
      </c>
      <c r="DU36" s="92" t="str">
        <f t="shared" si="16"/>
        <v/>
      </c>
      <c r="DV36" s="93" t="str">
        <f t="shared" si="16"/>
        <v/>
      </c>
      <c r="GH36" s="66"/>
    </row>
    <row r="37" spans="2:190" ht="18" customHeight="1">
      <c r="B37" s="79"/>
      <c r="C37" s="81" t="s">
        <v>320</v>
      </c>
      <c r="D37" s="781" t="str">
        <f t="shared" si="14"/>
        <v>11,733kJ/kg</v>
      </c>
      <c r="E37" s="89" t="str">
        <f t="shared" ref="E37:BP37" si="17">IF(E35=2,E35,"")</f>
        <v/>
      </c>
      <c r="F37" s="90" t="str">
        <f t="shared" si="17"/>
        <v/>
      </c>
      <c r="G37" s="90" t="str">
        <f t="shared" si="17"/>
        <v/>
      </c>
      <c r="H37" s="90" t="str">
        <f t="shared" si="17"/>
        <v/>
      </c>
      <c r="I37" s="90" t="str">
        <f t="shared" si="17"/>
        <v/>
      </c>
      <c r="J37" s="90" t="str">
        <f t="shared" si="17"/>
        <v/>
      </c>
      <c r="K37" s="90" t="str">
        <f t="shared" si="17"/>
        <v/>
      </c>
      <c r="L37" s="90" t="str">
        <f t="shared" si="17"/>
        <v/>
      </c>
      <c r="M37" s="90" t="str">
        <f t="shared" si="17"/>
        <v/>
      </c>
      <c r="N37" s="90" t="str">
        <f t="shared" si="17"/>
        <v/>
      </c>
      <c r="O37" s="90" t="str">
        <f t="shared" si="17"/>
        <v/>
      </c>
      <c r="P37" s="90" t="str">
        <f t="shared" si="17"/>
        <v/>
      </c>
      <c r="Q37" s="90" t="str">
        <f t="shared" si="17"/>
        <v/>
      </c>
      <c r="R37" s="90" t="str">
        <f t="shared" si="17"/>
        <v/>
      </c>
      <c r="S37" s="90" t="str">
        <f t="shared" si="17"/>
        <v/>
      </c>
      <c r="T37" s="90" t="str">
        <f t="shared" si="17"/>
        <v/>
      </c>
      <c r="U37" s="90" t="str">
        <f t="shared" si="17"/>
        <v/>
      </c>
      <c r="V37" s="90" t="str">
        <f t="shared" si="17"/>
        <v/>
      </c>
      <c r="W37" s="90" t="str">
        <f t="shared" si="17"/>
        <v/>
      </c>
      <c r="X37" s="90" t="str">
        <f t="shared" si="17"/>
        <v/>
      </c>
      <c r="Y37" s="90" t="str">
        <f t="shared" si="17"/>
        <v/>
      </c>
      <c r="Z37" s="90" t="str">
        <f t="shared" si="17"/>
        <v/>
      </c>
      <c r="AA37" s="90" t="str">
        <f t="shared" si="17"/>
        <v/>
      </c>
      <c r="AB37" s="90" t="str">
        <f t="shared" si="17"/>
        <v/>
      </c>
      <c r="AC37" s="90" t="str">
        <f t="shared" si="17"/>
        <v/>
      </c>
      <c r="AD37" s="90" t="str">
        <f t="shared" si="17"/>
        <v/>
      </c>
      <c r="AE37" s="90" t="str">
        <f t="shared" si="17"/>
        <v/>
      </c>
      <c r="AF37" s="90" t="str">
        <f t="shared" si="17"/>
        <v/>
      </c>
      <c r="AG37" s="90" t="str">
        <f t="shared" si="17"/>
        <v/>
      </c>
      <c r="AH37" s="90" t="str">
        <f t="shared" si="17"/>
        <v/>
      </c>
      <c r="AI37" s="91" t="str">
        <f t="shared" si="17"/>
        <v/>
      </c>
      <c r="AJ37" s="89" t="str">
        <f t="shared" si="17"/>
        <v/>
      </c>
      <c r="AK37" s="90" t="str">
        <f t="shared" si="17"/>
        <v/>
      </c>
      <c r="AL37" s="90" t="str">
        <f t="shared" si="17"/>
        <v/>
      </c>
      <c r="AM37" s="90" t="str">
        <f t="shared" si="17"/>
        <v/>
      </c>
      <c r="AN37" s="90" t="str">
        <f t="shared" si="17"/>
        <v/>
      </c>
      <c r="AO37" s="90" t="str">
        <f t="shared" si="17"/>
        <v/>
      </c>
      <c r="AP37" s="90" t="str">
        <f t="shared" si="17"/>
        <v/>
      </c>
      <c r="AQ37" s="90" t="str">
        <f t="shared" si="17"/>
        <v/>
      </c>
      <c r="AR37" s="90" t="str">
        <f t="shared" si="17"/>
        <v/>
      </c>
      <c r="AS37" s="90" t="str">
        <f t="shared" si="17"/>
        <v/>
      </c>
      <c r="AT37" s="90" t="str">
        <f t="shared" si="17"/>
        <v/>
      </c>
      <c r="AU37" s="90" t="str">
        <f t="shared" si="17"/>
        <v/>
      </c>
      <c r="AV37" s="90" t="str">
        <f t="shared" si="17"/>
        <v/>
      </c>
      <c r="AW37" s="90" t="str">
        <f t="shared" si="17"/>
        <v/>
      </c>
      <c r="AX37" s="90" t="str">
        <f t="shared" si="17"/>
        <v/>
      </c>
      <c r="AY37" s="90" t="str">
        <f t="shared" si="17"/>
        <v/>
      </c>
      <c r="AZ37" s="90" t="str">
        <f t="shared" si="17"/>
        <v/>
      </c>
      <c r="BA37" s="90" t="str">
        <f t="shared" si="17"/>
        <v/>
      </c>
      <c r="BB37" s="90" t="str">
        <f t="shared" si="17"/>
        <v/>
      </c>
      <c r="BC37" s="90" t="str">
        <f t="shared" si="17"/>
        <v/>
      </c>
      <c r="BD37" s="90" t="str">
        <f t="shared" si="17"/>
        <v/>
      </c>
      <c r="BE37" s="90" t="str">
        <f t="shared" si="17"/>
        <v/>
      </c>
      <c r="BF37" s="90" t="str">
        <f t="shared" si="17"/>
        <v/>
      </c>
      <c r="BG37" s="90" t="str">
        <f t="shared" si="17"/>
        <v/>
      </c>
      <c r="BH37" s="90" t="str">
        <f t="shared" si="17"/>
        <v/>
      </c>
      <c r="BI37" s="90" t="str">
        <f t="shared" si="17"/>
        <v/>
      </c>
      <c r="BJ37" s="90" t="str">
        <f t="shared" si="17"/>
        <v/>
      </c>
      <c r="BK37" s="90" t="str">
        <f t="shared" si="17"/>
        <v/>
      </c>
      <c r="BL37" s="90" t="str">
        <f t="shared" si="17"/>
        <v/>
      </c>
      <c r="BM37" s="94" t="str">
        <f t="shared" si="17"/>
        <v/>
      </c>
      <c r="BN37" s="89" t="str">
        <f t="shared" si="17"/>
        <v/>
      </c>
      <c r="BO37" s="90" t="str">
        <f t="shared" si="17"/>
        <v/>
      </c>
      <c r="BP37" s="90" t="str">
        <f t="shared" si="17"/>
        <v/>
      </c>
      <c r="BQ37" s="90" t="str">
        <f t="shared" ref="BQ37:DV37" si="18">IF(BQ35=2,BQ35,"")</f>
        <v/>
      </c>
      <c r="BR37" s="90" t="str">
        <f t="shared" si="18"/>
        <v/>
      </c>
      <c r="BS37" s="90" t="str">
        <f t="shared" si="18"/>
        <v/>
      </c>
      <c r="BT37" s="90" t="str">
        <f t="shared" si="18"/>
        <v/>
      </c>
      <c r="BU37" s="90" t="str">
        <f t="shared" si="18"/>
        <v/>
      </c>
      <c r="BV37" s="90" t="str">
        <f t="shared" si="18"/>
        <v/>
      </c>
      <c r="BW37" s="90" t="str">
        <f t="shared" si="18"/>
        <v/>
      </c>
      <c r="BX37" s="90" t="str">
        <f t="shared" si="18"/>
        <v/>
      </c>
      <c r="BY37" s="90" t="str">
        <f t="shared" si="18"/>
        <v/>
      </c>
      <c r="BZ37" s="90" t="str">
        <f t="shared" si="18"/>
        <v/>
      </c>
      <c r="CA37" s="90" t="str">
        <f t="shared" si="18"/>
        <v/>
      </c>
      <c r="CB37" s="90" t="str">
        <f t="shared" si="18"/>
        <v/>
      </c>
      <c r="CC37" s="90" t="str">
        <f t="shared" si="18"/>
        <v/>
      </c>
      <c r="CD37" s="90" t="str">
        <f t="shared" si="18"/>
        <v/>
      </c>
      <c r="CE37" s="90" t="str">
        <f t="shared" si="18"/>
        <v/>
      </c>
      <c r="CF37" s="90" t="str">
        <f t="shared" si="18"/>
        <v/>
      </c>
      <c r="CG37" s="90" t="str">
        <f t="shared" si="18"/>
        <v/>
      </c>
      <c r="CH37" s="90" t="str">
        <f t="shared" si="18"/>
        <v/>
      </c>
      <c r="CI37" s="90" t="str">
        <f t="shared" si="18"/>
        <v/>
      </c>
      <c r="CJ37" s="90" t="str">
        <f t="shared" si="18"/>
        <v/>
      </c>
      <c r="CK37" s="90" t="str">
        <f t="shared" si="18"/>
        <v/>
      </c>
      <c r="CL37" s="90" t="str">
        <f t="shared" si="18"/>
        <v/>
      </c>
      <c r="CM37" s="90" t="str">
        <f t="shared" si="18"/>
        <v/>
      </c>
      <c r="CN37" s="90" t="str">
        <f t="shared" si="18"/>
        <v/>
      </c>
      <c r="CO37" s="90" t="str">
        <f t="shared" si="18"/>
        <v/>
      </c>
      <c r="CP37" s="90" t="str">
        <f t="shared" si="18"/>
        <v/>
      </c>
      <c r="CQ37" s="90" t="str">
        <f t="shared" si="18"/>
        <v/>
      </c>
      <c r="CR37" s="91" t="str">
        <f t="shared" si="18"/>
        <v/>
      </c>
      <c r="CS37" s="89" t="str">
        <f t="shared" si="18"/>
        <v/>
      </c>
      <c r="CT37" s="90" t="str">
        <f t="shared" si="18"/>
        <v/>
      </c>
      <c r="CU37" s="90" t="str">
        <f t="shared" si="18"/>
        <v/>
      </c>
      <c r="CV37" s="90" t="str">
        <f t="shared" si="18"/>
        <v/>
      </c>
      <c r="CW37" s="90" t="str">
        <f t="shared" si="18"/>
        <v/>
      </c>
      <c r="CX37" s="90" t="str">
        <f t="shared" si="18"/>
        <v/>
      </c>
      <c r="CY37" s="90" t="str">
        <f t="shared" si="18"/>
        <v/>
      </c>
      <c r="CZ37" s="90" t="str">
        <f t="shared" si="18"/>
        <v/>
      </c>
      <c r="DA37" s="90" t="str">
        <f t="shared" si="18"/>
        <v/>
      </c>
      <c r="DB37" s="90" t="str">
        <f t="shared" si="18"/>
        <v/>
      </c>
      <c r="DC37" s="90" t="str">
        <f t="shared" si="18"/>
        <v/>
      </c>
      <c r="DD37" s="90" t="str">
        <f t="shared" si="18"/>
        <v/>
      </c>
      <c r="DE37" s="90" t="str">
        <f t="shared" si="18"/>
        <v/>
      </c>
      <c r="DF37" s="90" t="str">
        <f t="shared" si="18"/>
        <v/>
      </c>
      <c r="DG37" s="90" t="str">
        <f t="shared" si="18"/>
        <v/>
      </c>
      <c r="DH37" s="90" t="str">
        <f t="shared" si="18"/>
        <v/>
      </c>
      <c r="DI37" s="90" t="str">
        <f t="shared" si="18"/>
        <v/>
      </c>
      <c r="DJ37" s="90" t="str">
        <f t="shared" si="18"/>
        <v/>
      </c>
      <c r="DK37" s="90" t="str">
        <f t="shared" si="18"/>
        <v/>
      </c>
      <c r="DL37" s="90" t="str">
        <f t="shared" si="18"/>
        <v/>
      </c>
      <c r="DM37" s="90" t="str">
        <f t="shared" si="18"/>
        <v/>
      </c>
      <c r="DN37" s="90" t="str">
        <f t="shared" si="18"/>
        <v/>
      </c>
      <c r="DO37" s="90" t="str">
        <f t="shared" si="18"/>
        <v/>
      </c>
      <c r="DP37" s="90" t="str">
        <f t="shared" si="18"/>
        <v/>
      </c>
      <c r="DQ37" s="90" t="str">
        <f t="shared" si="18"/>
        <v/>
      </c>
      <c r="DR37" s="90" t="str">
        <f t="shared" si="18"/>
        <v/>
      </c>
      <c r="DS37" s="90" t="str">
        <f t="shared" si="18"/>
        <v/>
      </c>
      <c r="DT37" s="90" t="str">
        <f t="shared" si="18"/>
        <v/>
      </c>
      <c r="DU37" s="90" t="str">
        <f t="shared" si="18"/>
        <v/>
      </c>
      <c r="DV37" s="94" t="str">
        <f t="shared" si="18"/>
        <v/>
      </c>
      <c r="GH37" s="66"/>
    </row>
    <row r="38" spans="2:190" ht="18" customHeight="1">
      <c r="B38" s="79"/>
      <c r="C38" s="81" t="s">
        <v>321</v>
      </c>
      <c r="D38" s="781" t="str">
        <f t="shared" si="14"/>
        <v>10,667kJ/kg</v>
      </c>
      <c r="E38" s="89" t="str">
        <f t="shared" ref="E38:BP38" si="19">IF(E35=3,E35,"")</f>
        <v/>
      </c>
      <c r="F38" s="90" t="str">
        <f t="shared" si="19"/>
        <v/>
      </c>
      <c r="G38" s="90" t="str">
        <f t="shared" si="19"/>
        <v/>
      </c>
      <c r="H38" s="90" t="str">
        <f t="shared" si="19"/>
        <v/>
      </c>
      <c r="I38" s="90" t="str">
        <f t="shared" si="19"/>
        <v/>
      </c>
      <c r="J38" s="90" t="str">
        <f t="shared" si="19"/>
        <v/>
      </c>
      <c r="K38" s="90" t="str">
        <f t="shared" si="19"/>
        <v/>
      </c>
      <c r="L38" s="90" t="str">
        <f t="shared" si="19"/>
        <v/>
      </c>
      <c r="M38" s="90" t="str">
        <f t="shared" si="19"/>
        <v/>
      </c>
      <c r="N38" s="90" t="str">
        <f t="shared" si="19"/>
        <v/>
      </c>
      <c r="O38" s="90" t="str">
        <f t="shared" si="19"/>
        <v/>
      </c>
      <c r="P38" s="90" t="str">
        <f t="shared" si="19"/>
        <v/>
      </c>
      <c r="Q38" s="90" t="str">
        <f t="shared" si="19"/>
        <v/>
      </c>
      <c r="R38" s="90" t="str">
        <f t="shared" si="19"/>
        <v/>
      </c>
      <c r="S38" s="90" t="str">
        <f t="shared" si="19"/>
        <v/>
      </c>
      <c r="T38" s="90" t="str">
        <f t="shared" si="19"/>
        <v/>
      </c>
      <c r="U38" s="90" t="str">
        <f t="shared" si="19"/>
        <v/>
      </c>
      <c r="V38" s="90" t="str">
        <f t="shared" si="19"/>
        <v/>
      </c>
      <c r="W38" s="90" t="str">
        <f t="shared" si="19"/>
        <v/>
      </c>
      <c r="X38" s="90" t="str">
        <f t="shared" si="19"/>
        <v/>
      </c>
      <c r="Y38" s="90" t="str">
        <f t="shared" si="19"/>
        <v/>
      </c>
      <c r="Z38" s="90" t="str">
        <f t="shared" si="19"/>
        <v/>
      </c>
      <c r="AA38" s="90" t="str">
        <f t="shared" si="19"/>
        <v/>
      </c>
      <c r="AB38" s="90" t="str">
        <f t="shared" si="19"/>
        <v/>
      </c>
      <c r="AC38" s="90" t="str">
        <f t="shared" si="19"/>
        <v/>
      </c>
      <c r="AD38" s="90" t="str">
        <f t="shared" si="19"/>
        <v/>
      </c>
      <c r="AE38" s="90" t="str">
        <f t="shared" si="19"/>
        <v/>
      </c>
      <c r="AF38" s="90" t="str">
        <f t="shared" si="19"/>
        <v/>
      </c>
      <c r="AG38" s="90" t="str">
        <f t="shared" si="19"/>
        <v/>
      </c>
      <c r="AH38" s="90" t="str">
        <f t="shared" si="19"/>
        <v/>
      </c>
      <c r="AI38" s="91" t="str">
        <f t="shared" si="19"/>
        <v/>
      </c>
      <c r="AJ38" s="89" t="str">
        <f t="shared" si="19"/>
        <v/>
      </c>
      <c r="AK38" s="90" t="str">
        <f t="shared" si="19"/>
        <v/>
      </c>
      <c r="AL38" s="90" t="str">
        <f t="shared" si="19"/>
        <v/>
      </c>
      <c r="AM38" s="90" t="str">
        <f t="shared" si="19"/>
        <v/>
      </c>
      <c r="AN38" s="90" t="str">
        <f t="shared" si="19"/>
        <v/>
      </c>
      <c r="AO38" s="90" t="str">
        <f t="shared" si="19"/>
        <v/>
      </c>
      <c r="AP38" s="90" t="str">
        <f t="shared" si="19"/>
        <v/>
      </c>
      <c r="AQ38" s="90" t="str">
        <f t="shared" si="19"/>
        <v/>
      </c>
      <c r="AR38" s="90" t="str">
        <f t="shared" si="19"/>
        <v/>
      </c>
      <c r="AS38" s="90" t="str">
        <f t="shared" si="19"/>
        <v/>
      </c>
      <c r="AT38" s="90" t="str">
        <f t="shared" si="19"/>
        <v/>
      </c>
      <c r="AU38" s="90" t="str">
        <f t="shared" si="19"/>
        <v/>
      </c>
      <c r="AV38" s="90" t="str">
        <f t="shared" si="19"/>
        <v/>
      </c>
      <c r="AW38" s="90" t="str">
        <f t="shared" si="19"/>
        <v/>
      </c>
      <c r="AX38" s="90" t="str">
        <f t="shared" si="19"/>
        <v/>
      </c>
      <c r="AY38" s="90" t="str">
        <f t="shared" si="19"/>
        <v/>
      </c>
      <c r="AZ38" s="90" t="str">
        <f t="shared" si="19"/>
        <v/>
      </c>
      <c r="BA38" s="90" t="str">
        <f t="shared" si="19"/>
        <v/>
      </c>
      <c r="BB38" s="90" t="str">
        <f t="shared" si="19"/>
        <v/>
      </c>
      <c r="BC38" s="90" t="str">
        <f t="shared" si="19"/>
        <v/>
      </c>
      <c r="BD38" s="90" t="str">
        <f t="shared" si="19"/>
        <v/>
      </c>
      <c r="BE38" s="90" t="str">
        <f t="shared" si="19"/>
        <v/>
      </c>
      <c r="BF38" s="90" t="str">
        <f t="shared" si="19"/>
        <v/>
      </c>
      <c r="BG38" s="90" t="str">
        <f t="shared" si="19"/>
        <v/>
      </c>
      <c r="BH38" s="90" t="str">
        <f t="shared" si="19"/>
        <v/>
      </c>
      <c r="BI38" s="90" t="str">
        <f t="shared" si="19"/>
        <v/>
      </c>
      <c r="BJ38" s="90" t="str">
        <f t="shared" si="19"/>
        <v/>
      </c>
      <c r="BK38" s="90" t="str">
        <f t="shared" si="19"/>
        <v/>
      </c>
      <c r="BL38" s="90" t="str">
        <f t="shared" si="19"/>
        <v/>
      </c>
      <c r="BM38" s="94" t="str">
        <f t="shared" si="19"/>
        <v/>
      </c>
      <c r="BN38" s="89" t="str">
        <f t="shared" si="19"/>
        <v/>
      </c>
      <c r="BO38" s="90" t="str">
        <f t="shared" si="19"/>
        <v/>
      </c>
      <c r="BP38" s="90" t="str">
        <f t="shared" si="19"/>
        <v/>
      </c>
      <c r="BQ38" s="90" t="str">
        <f t="shared" ref="BQ38:DV38" si="20">IF(BQ35=3,BQ35,"")</f>
        <v/>
      </c>
      <c r="BR38" s="90" t="str">
        <f t="shared" si="20"/>
        <v/>
      </c>
      <c r="BS38" s="90" t="str">
        <f t="shared" si="20"/>
        <v/>
      </c>
      <c r="BT38" s="90" t="str">
        <f t="shared" si="20"/>
        <v/>
      </c>
      <c r="BU38" s="90" t="str">
        <f t="shared" si="20"/>
        <v/>
      </c>
      <c r="BV38" s="90" t="str">
        <f t="shared" si="20"/>
        <v/>
      </c>
      <c r="BW38" s="90" t="str">
        <f t="shared" si="20"/>
        <v/>
      </c>
      <c r="BX38" s="90" t="str">
        <f t="shared" si="20"/>
        <v/>
      </c>
      <c r="BY38" s="90" t="str">
        <f t="shared" si="20"/>
        <v/>
      </c>
      <c r="BZ38" s="90" t="str">
        <f t="shared" si="20"/>
        <v/>
      </c>
      <c r="CA38" s="90" t="str">
        <f t="shared" si="20"/>
        <v/>
      </c>
      <c r="CB38" s="90" t="str">
        <f t="shared" si="20"/>
        <v/>
      </c>
      <c r="CC38" s="90" t="str">
        <f t="shared" si="20"/>
        <v/>
      </c>
      <c r="CD38" s="90" t="str">
        <f t="shared" si="20"/>
        <v/>
      </c>
      <c r="CE38" s="90" t="str">
        <f t="shared" si="20"/>
        <v/>
      </c>
      <c r="CF38" s="90" t="str">
        <f t="shared" si="20"/>
        <v/>
      </c>
      <c r="CG38" s="90" t="str">
        <f t="shared" si="20"/>
        <v/>
      </c>
      <c r="CH38" s="90" t="str">
        <f t="shared" si="20"/>
        <v/>
      </c>
      <c r="CI38" s="90" t="str">
        <f t="shared" si="20"/>
        <v/>
      </c>
      <c r="CJ38" s="90" t="str">
        <f t="shared" si="20"/>
        <v/>
      </c>
      <c r="CK38" s="90" t="str">
        <f t="shared" si="20"/>
        <v/>
      </c>
      <c r="CL38" s="90" t="str">
        <f t="shared" si="20"/>
        <v/>
      </c>
      <c r="CM38" s="90" t="str">
        <f t="shared" si="20"/>
        <v/>
      </c>
      <c r="CN38" s="90" t="str">
        <f t="shared" si="20"/>
        <v/>
      </c>
      <c r="CO38" s="90" t="str">
        <f t="shared" si="20"/>
        <v/>
      </c>
      <c r="CP38" s="90" t="str">
        <f t="shared" si="20"/>
        <v/>
      </c>
      <c r="CQ38" s="90" t="str">
        <f t="shared" si="20"/>
        <v/>
      </c>
      <c r="CR38" s="91" t="str">
        <f t="shared" si="20"/>
        <v/>
      </c>
      <c r="CS38" s="89" t="str">
        <f t="shared" si="20"/>
        <v/>
      </c>
      <c r="CT38" s="90" t="str">
        <f t="shared" si="20"/>
        <v/>
      </c>
      <c r="CU38" s="90" t="str">
        <f t="shared" si="20"/>
        <v/>
      </c>
      <c r="CV38" s="90" t="str">
        <f t="shared" si="20"/>
        <v/>
      </c>
      <c r="CW38" s="90" t="str">
        <f t="shared" si="20"/>
        <v/>
      </c>
      <c r="CX38" s="90" t="str">
        <f t="shared" si="20"/>
        <v/>
      </c>
      <c r="CY38" s="90" t="str">
        <f t="shared" si="20"/>
        <v/>
      </c>
      <c r="CZ38" s="90" t="str">
        <f t="shared" si="20"/>
        <v/>
      </c>
      <c r="DA38" s="90" t="str">
        <f t="shared" si="20"/>
        <v/>
      </c>
      <c r="DB38" s="90" t="str">
        <f t="shared" si="20"/>
        <v/>
      </c>
      <c r="DC38" s="90" t="str">
        <f t="shared" si="20"/>
        <v/>
      </c>
      <c r="DD38" s="90" t="str">
        <f t="shared" si="20"/>
        <v/>
      </c>
      <c r="DE38" s="90" t="str">
        <f t="shared" si="20"/>
        <v/>
      </c>
      <c r="DF38" s="90" t="str">
        <f t="shared" si="20"/>
        <v/>
      </c>
      <c r="DG38" s="90" t="str">
        <f t="shared" si="20"/>
        <v/>
      </c>
      <c r="DH38" s="90" t="str">
        <f t="shared" si="20"/>
        <v/>
      </c>
      <c r="DI38" s="90" t="str">
        <f t="shared" si="20"/>
        <v/>
      </c>
      <c r="DJ38" s="90" t="str">
        <f t="shared" si="20"/>
        <v/>
      </c>
      <c r="DK38" s="90" t="str">
        <f t="shared" si="20"/>
        <v/>
      </c>
      <c r="DL38" s="90" t="str">
        <f t="shared" si="20"/>
        <v/>
      </c>
      <c r="DM38" s="90" t="str">
        <f t="shared" si="20"/>
        <v/>
      </c>
      <c r="DN38" s="90" t="str">
        <f t="shared" si="20"/>
        <v/>
      </c>
      <c r="DO38" s="90" t="str">
        <f t="shared" si="20"/>
        <v/>
      </c>
      <c r="DP38" s="90" t="str">
        <f t="shared" si="20"/>
        <v/>
      </c>
      <c r="DQ38" s="90" t="str">
        <f t="shared" si="20"/>
        <v/>
      </c>
      <c r="DR38" s="90" t="str">
        <f t="shared" si="20"/>
        <v/>
      </c>
      <c r="DS38" s="90" t="str">
        <f t="shared" si="20"/>
        <v/>
      </c>
      <c r="DT38" s="90" t="str">
        <f t="shared" si="20"/>
        <v/>
      </c>
      <c r="DU38" s="90" t="str">
        <f t="shared" si="20"/>
        <v/>
      </c>
      <c r="DV38" s="94" t="str">
        <f t="shared" si="20"/>
        <v/>
      </c>
      <c r="GH38" s="66"/>
    </row>
    <row r="39" spans="2:190" ht="18" customHeight="1">
      <c r="B39" s="79"/>
      <c r="C39" s="81" t="s">
        <v>322</v>
      </c>
      <c r="D39" s="781" t="str">
        <f t="shared" si="14"/>
        <v>9,600kJ/kg</v>
      </c>
      <c r="E39" s="89" t="str">
        <f t="shared" ref="E39:BP39" si="21">IF(E35=4,E35,"")</f>
        <v/>
      </c>
      <c r="F39" s="90" t="str">
        <f t="shared" si="21"/>
        <v/>
      </c>
      <c r="G39" s="90" t="str">
        <f t="shared" si="21"/>
        <v/>
      </c>
      <c r="H39" s="90" t="str">
        <f t="shared" si="21"/>
        <v/>
      </c>
      <c r="I39" s="90" t="str">
        <f t="shared" si="21"/>
        <v/>
      </c>
      <c r="J39" s="90" t="str">
        <f t="shared" si="21"/>
        <v/>
      </c>
      <c r="K39" s="90" t="str">
        <f t="shared" si="21"/>
        <v/>
      </c>
      <c r="L39" s="90" t="str">
        <f t="shared" si="21"/>
        <v/>
      </c>
      <c r="M39" s="90" t="str">
        <f t="shared" si="21"/>
        <v/>
      </c>
      <c r="N39" s="90" t="str">
        <f t="shared" si="21"/>
        <v/>
      </c>
      <c r="O39" s="90" t="str">
        <f t="shared" si="21"/>
        <v/>
      </c>
      <c r="P39" s="90" t="str">
        <f t="shared" si="21"/>
        <v/>
      </c>
      <c r="Q39" s="90" t="str">
        <f t="shared" si="21"/>
        <v/>
      </c>
      <c r="R39" s="90" t="str">
        <f t="shared" si="21"/>
        <v/>
      </c>
      <c r="S39" s="90" t="str">
        <f t="shared" si="21"/>
        <v/>
      </c>
      <c r="T39" s="90" t="str">
        <f t="shared" si="21"/>
        <v/>
      </c>
      <c r="U39" s="90" t="str">
        <f t="shared" si="21"/>
        <v/>
      </c>
      <c r="V39" s="90" t="str">
        <f t="shared" si="21"/>
        <v/>
      </c>
      <c r="W39" s="90" t="str">
        <f t="shared" si="21"/>
        <v/>
      </c>
      <c r="X39" s="90" t="str">
        <f t="shared" si="21"/>
        <v/>
      </c>
      <c r="Y39" s="90" t="str">
        <f t="shared" si="21"/>
        <v/>
      </c>
      <c r="Z39" s="90" t="str">
        <f t="shared" si="21"/>
        <v/>
      </c>
      <c r="AA39" s="90" t="str">
        <f t="shared" si="21"/>
        <v/>
      </c>
      <c r="AB39" s="90" t="str">
        <f t="shared" si="21"/>
        <v/>
      </c>
      <c r="AC39" s="90" t="str">
        <f t="shared" si="21"/>
        <v/>
      </c>
      <c r="AD39" s="90" t="str">
        <f t="shared" si="21"/>
        <v/>
      </c>
      <c r="AE39" s="90" t="str">
        <f t="shared" si="21"/>
        <v/>
      </c>
      <c r="AF39" s="90" t="str">
        <f t="shared" si="21"/>
        <v/>
      </c>
      <c r="AG39" s="90" t="str">
        <f t="shared" si="21"/>
        <v/>
      </c>
      <c r="AH39" s="90" t="str">
        <f t="shared" si="21"/>
        <v/>
      </c>
      <c r="AI39" s="91" t="str">
        <f t="shared" si="21"/>
        <v/>
      </c>
      <c r="AJ39" s="89" t="str">
        <f t="shared" si="21"/>
        <v/>
      </c>
      <c r="AK39" s="90" t="str">
        <f t="shared" si="21"/>
        <v/>
      </c>
      <c r="AL39" s="90" t="str">
        <f t="shared" si="21"/>
        <v/>
      </c>
      <c r="AM39" s="90" t="str">
        <f t="shared" si="21"/>
        <v/>
      </c>
      <c r="AN39" s="90" t="str">
        <f t="shared" si="21"/>
        <v/>
      </c>
      <c r="AO39" s="90" t="str">
        <f t="shared" si="21"/>
        <v/>
      </c>
      <c r="AP39" s="90" t="str">
        <f t="shared" si="21"/>
        <v/>
      </c>
      <c r="AQ39" s="90" t="str">
        <f t="shared" si="21"/>
        <v/>
      </c>
      <c r="AR39" s="90" t="str">
        <f t="shared" si="21"/>
        <v/>
      </c>
      <c r="AS39" s="90" t="str">
        <f t="shared" si="21"/>
        <v/>
      </c>
      <c r="AT39" s="90" t="str">
        <f t="shared" si="21"/>
        <v/>
      </c>
      <c r="AU39" s="90" t="str">
        <f t="shared" si="21"/>
        <v/>
      </c>
      <c r="AV39" s="90" t="str">
        <f t="shared" si="21"/>
        <v/>
      </c>
      <c r="AW39" s="90" t="str">
        <f t="shared" si="21"/>
        <v/>
      </c>
      <c r="AX39" s="90" t="str">
        <f t="shared" si="21"/>
        <v/>
      </c>
      <c r="AY39" s="90" t="str">
        <f t="shared" si="21"/>
        <v/>
      </c>
      <c r="AZ39" s="90" t="str">
        <f t="shared" si="21"/>
        <v/>
      </c>
      <c r="BA39" s="90" t="str">
        <f t="shared" si="21"/>
        <v/>
      </c>
      <c r="BB39" s="90" t="str">
        <f t="shared" si="21"/>
        <v/>
      </c>
      <c r="BC39" s="90" t="str">
        <f t="shared" si="21"/>
        <v/>
      </c>
      <c r="BD39" s="90" t="str">
        <f t="shared" si="21"/>
        <v/>
      </c>
      <c r="BE39" s="90" t="str">
        <f t="shared" si="21"/>
        <v/>
      </c>
      <c r="BF39" s="90" t="str">
        <f t="shared" si="21"/>
        <v/>
      </c>
      <c r="BG39" s="90" t="str">
        <f t="shared" si="21"/>
        <v/>
      </c>
      <c r="BH39" s="90" t="str">
        <f t="shared" si="21"/>
        <v/>
      </c>
      <c r="BI39" s="90" t="str">
        <f t="shared" si="21"/>
        <v/>
      </c>
      <c r="BJ39" s="90" t="str">
        <f t="shared" si="21"/>
        <v/>
      </c>
      <c r="BK39" s="90" t="str">
        <f t="shared" si="21"/>
        <v/>
      </c>
      <c r="BL39" s="90" t="str">
        <f t="shared" si="21"/>
        <v/>
      </c>
      <c r="BM39" s="94" t="str">
        <f t="shared" si="21"/>
        <v/>
      </c>
      <c r="BN39" s="89" t="str">
        <f t="shared" si="21"/>
        <v/>
      </c>
      <c r="BO39" s="90" t="str">
        <f t="shared" si="21"/>
        <v/>
      </c>
      <c r="BP39" s="90" t="str">
        <f t="shared" si="21"/>
        <v/>
      </c>
      <c r="BQ39" s="90" t="str">
        <f t="shared" ref="BQ39:DV39" si="22">IF(BQ35=4,BQ35,"")</f>
        <v/>
      </c>
      <c r="BR39" s="90" t="str">
        <f t="shared" si="22"/>
        <v/>
      </c>
      <c r="BS39" s="90" t="str">
        <f t="shared" si="22"/>
        <v/>
      </c>
      <c r="BT39" s="90" t="str">
        <f t="shared" si="22"/>
        <v/>
      </c>
      <c r="BU39" s="90" t="str">
        <f t="shared" si="22"/>
        <v/>
      </c>
      <c r="BV39" s="90" t="str">
        <f t="shared" si="22"/>
        <v/>
      </c>
      <c r="BW39" s="90" t="str">
        <f t="shared" si="22"/>
        <v/>
      </c>
      <c r="BX39" s="90" t="str">
        <f t="shared" si="22"/>
        <v/>
      </c>
      <c r="BY39" s="90" t="str">
        <f t="shared" si="22"/>
        <v/>
      </c>
      <c r="BZ39" s="90" t="str">
        <f t="shared" si="22"/>
        <v/>
      </c>
      <c r="CA39" s="90" t="str">
        <f t="shared" si="22"/>
        <v/>
      </c>
      <c r="CB39" s="90" t="str">
        <f t="shared" si="22"/>
        <v/>
      </c>
      <c r="CC39" s="90" t="str">
        <f t="shared" si="22"/>
        <v/>
      </c>
      <c r="CD39" s="90" t="str">
        <f t="shared" si="22"/>
        <v/>
      </c>
      <c r="CE39" s="90" t="str">
        <f t="shared" si="22"/>
        <v/>
      </c>
      <c r="CF39" s="90" t="str">
        <f t="shared" si="22"/>
        <v/>
      </c>
      <c r="CG39" s="90" t="str">
        <f t="shared" si="22"/>
        <v/>
      </c>
      <c r="CH39" s="90" t="str">
        <f t="shared" si="22"/>
        <v/>
      </c>
      <c r="CI39" s="90" t="str">
        <f t="shared" si="22"/>
        <v/>
      </c>
      <c r="CJ39" s="90" t="str">
        <f t="shared" si="22"/>
        <v/>
      </c>
      <c r="CK39" s="90" t="str">
        <f t="shared" si="22"/>
        <v/>
      </c>
      <c r="CL39" s="90" t="str">
        <f t="shared" si="22"/>
        <v/>
      </c>
      <c r="CM39" s="90" t="str">
        <f t="shared" si="22"/>
        <v/>
      </c>
      <c r="CN39" s="90" t="str">
        <f t="shared" si="22"/>
        <v/>
      </c>
      <c r="CO39" s="90" t="str">
        <f t="shared" si="22"/>
        <v/>
      </c>
      <c r="CP39" s="90" t="str">
        <f t="shared" si="22"/>
        <v/>
      </c>
      <c r="CQ39" s="90" t="str">
        <f t="shared" si="22"/>
        <v/>
      </c>
      <c r="CR39" s="91" t="str">
        <f t="shared" si="22"/>
        <v/>
      </c>
      <c r="CS39" s="89" t="str">
        <f t="shared" si="22"/>
        <v/>
      </c>
      <c r="CT39" s="90" t="str">
        <f t="shared" si="22"/>
        <v/>
      </c>
      <c r="CU39" s="90" t="str">
        <f t="shared" si="22"/>
        <v/>
      </c>
      <c r="CV39" s="90">
        <f t="shared" si="22"/>
        <v>4</v>
      </c>
      <c r="CW39" s="90">
        <f t="shared" si="22"/>
        <v>4</v>
      </c>
      <c r="CX39" s="90">
        <f t="shared" si="22"/>
        <v>4</v>
      </c>
      <c r="CY39" s="90">
        <f t="shared" si="22"/>
        <v>4</v>
      </c>
      <c r="CZ39" s="90">
        <f t="shared" si="22"/>
        <v>4</v>
      </c>
      <c r="DA39" s="90">
        <f t="shared" si="22"/>
        <v>4</v>
      </c>
      <c r="DB39" s="90">
        <f t="shared" si="22"/>
        <v>4</v>
      </c>
      <c r="DC39" s="90">
        <f t="shared" si="22"/>
        <v>4</v>
      </c>
      <c r="DD39" s="90">
        <f t="shared" si="22"/>
        <v>4</v>
      </c>
      <c r="DE39" s="90">
        <f t="shared" si="22"/>
        <v>4</v>
      </c>
      <c r="DF39" s="90">
        <f t="shared" si="22"/>
        <v>4</v>
      </c>
      <c r="DG39" s="90">
        <f t="shared" si="22"/>
        <v>4</v>
      </c>
      <c r="DH39" s="90">
        <f t="shared" si="22"/>
        <v>4</v>
      </c>
      <c r="DI39" s="90">
        <f t="shared" si="22"/>
        <v>4</v>
      </c>
      <c r="DJ39" s="90">
        <f t="shared" si="22"/>
        <v>4</v>
      </c>
      <c r="DK39" s="90">
        <f t="shared" si="22"/>
        <v>4</v>
      </c>
      <c r="DL39" s="90">
        <f t="shared" si="22"/>
        <v>4</v>
      </c>
      <c r="DM39" s="90">
        <f t="shared" si="22"/>
        <v>4</v>
      </c>
      <c r="DN39" s="90">
        <f t="shared" si="22"/>
        <v>4</v>
      </c>
      <c r="DO39" s="90">
        <f t="shared" si="22"/>
        <v>4</v>
      </c>
      <c r="DP39" s="90">
        <f t="shared" si="22"/>
        <v>4</v>
      </c>
      <c r="DQ39" s="90">
        <f t="shared" si="22"/>
        <v>4</v>
      </c>
      <c r="DR39" s="90">
        <f t="shared" si="22"/>
        <v>4</v>
      </c>
      <c r="DS39" s="90">
        <f t="shared" si="22"/>
        <v>4</v>
      </c>
      <c r="DT39" s="90">
        <f t="shared" si="22"/>
        <v>4</v>
      </c>
      <c r="DU39" s="90">
        <f t="shared" si="22"/>
        <v>4</v>
      </c>
      <c r="DV39" s="94">
        <f t="shared" si="22"/>
        <v>4</v>
      </c>
      <c r="GH39" s="66"/>
    </row>
    <row r="40" spans="2:190" ht="18" customHeight="1">
      <c r="B40" s="79"/>
      <c r="C40" s="81" t="s">
        <v>323</v>
      </c>
      <c r="D40" s="781" t="str">
        <f t="shared" si="14"/>
        <v>8,533kJ/kg</v>
      </c>
      <c r="E40" s="89" t="str">
        <f t="shared" ref="E40:BP40" si="23">IF(E35=5,E35,"")</f>
        <v/>
      </c>
      <c r="F40" s="90" t="str">
        <f t="shared" si="23"/>
        <v/>
      </c>
      <c r="G40" s="90" t="str">
        <f t="shared" si="23"/>
        <v/>
      </c>
      <c r="H40" s="90" t="str">
        <f t="shared" si="23"/>
        <v/>
      </c>
      <c r="I40" s="90" t="str">
        <f t="shared" si="23"/>
        <v/>
      </c>
      <c r="J40" s="90" t="str">
        <f t="shared" si="23"/>
        <v/>
      </c>
      <c r="K40" s="90" t="str">
        <f t="shared" si="23"/>
        <v/>
      </c>
      <c r="L40" s="90" t="str">
        <f t="shared" si="23"/>
        <v/>
      </c>
      <c r="M40" s="90" t="str">
        <f t="shared" si="23"/>
        <v/>
      </c>
      <c r="N40" s="90" t="str">
        <f t="shared" si="23"/>
        <v/>
      </c>
      <c r="O40" s="90" t="str">
        <f t="shared" si="23"/>
        <v/>
      </c>
      <c r="P40" s="90" t="str">
        <f t="shared" si="23"/>
        <v/>
      </c>
      <c r="Q40" s="90" t="str">
        <f t="shared" si="23"/>
        <v/>
      </c>
      <c r="R40" s="90" t="str">
        <f t="shared" si="23"/>
        <v/>
      </c>
      <c r="S40" s="90" t="str">
        <f t="shared" si="23"/>
        <v/>
      </c>
      <c r="T40" s="90" t="str">
        <f t="shared" si="23"/>
        <v/>
      </c>
      <c r="U40" s="90" t="str">
        <f t="shared" si="23"/>
        <v/>
      </c>
      <c r="V40" s="90" t="str">
        <f t="shared" si="23"/>
        <v/>
      </c>
      <c r="W40" s="90" t="str">
        <f t="shared" si="23"/>
        <v/>
      </c>
      <c r="X40" s="90" t="str">
        <f t="shared" si="23"/>
        <v/>
      </c>
      <c r="Y40" s="90" t="str">
        <f t="shared" si="23"/>
        <v/>
      </c>
      <c r="Z40" s="90" t="str">
        <f t="shared" si="23"/>
        <v/>
      </c>
      <c r="AA40" s="90" t="str">
        <f t="shared" si="23"/>
        <v/>
      </c>
      <c r="AB40" s="90" t="str">
        <f t="shared" si="23"/>
        <v/>
      </c>
      <c r="AC40" s="90" t="str">
        <f t="shared" si="23"/>
        <v/>
      </c>
      <c r="AD40" s="90" t="str">
        <f t="shared" si="23"/>
        <v/>
      </c>
      <c r="AE40" s="90" t="str">
        <f t="shared" si="23"/>
        <v/>
      </c>
      <c r="AF40" s="90" t="str">
        <f t="shared" si="23"/>
        <v/>
      </c>
      <c r="AG40" s="90" t="str">
        <f t="shared" si="23"/>
        <v/>
      </c>
      <c r="AH40" s="90" t="str">
        <f t="shared" si="23"/>
        <v/>
      </c>
      <c r="AI40" s="91" t="str">
        <f t="shared" si="23"/>
        <v/>
      </c>
      <c r="AJ40" s="89" t="str">
        <f t="shared" si="23"/>
        <v/>
      </c>
      <c r="AK40" s="90" t="str">
        <f t="shared" si="23"/>
        <v/>
      </c>
      <c r="AL40" s="90" t="str">
        <f t="shared" si="23"/>
        <v/>
      </c>
      <c r="AM40" s="90" t="str">
        <f t="shared" si="23"/>
        <v/>
      </c>
      <c r="AN40" s="90" t="str">
        <f t="shared" si="23"/>
        <v/>
      </c>
      <c r="AO40" s="90" t="str">
        <f t="shared" si="23"/>
        <v/>
      </c>
      <c r="AP40" s="90" t="str">
        <f t="shared" si="23"/>
        <v/>
      </c>
      <c r="AQ40" s="90" t="str">
        <f t="shared" si="23"/>
        <v/>
      </c>
      <c r="AR40" s="90" t="str">
        <f t="shared" si="23"/>
        <v/>
      </c>
      <c r="AS40" s="90" t="str">
        <f t="shared" si="23"/>
        <v/>
      </c>
      <c r="AT40" s="90" t="str">
        <f t="shared" si="23"/>
        <v/>
      </c>
      <c r="AU40" s="90" t="str">
        <f t="shared" si="23"/>
        <v/>
      </c>
      <c r="AV40" s="90" t="str">
        <f t="shared" si="23"/>
        <v/>
      </c>
      <c r="AW40" s="90" t="str">
        <f t="shared" si="23"/>
        <v/>
      </c>
      <c r="AX40" s="90" t="str">
        <f t="shared" si="23"/>
        <v/>
      </c>
      <c r="AY40" s="90" t="str">
        <f t="shared" si="23"/>
        <v/>
      </c>
      <c r="AZ40" s="90" t="str">
        <f t="shared" si="23"/>
        <v/>
      </c>
      <c r="BA40" s="90" t="str">
        <f t="shared" si="23"/>
        <v/>
      </c>
      <c r="BB40" s="90" t="str">
        <f t="shared" si="23"/>
        <v/>
      </c>
      <c r="BC40" s="90" t="str">
        <f t="shared" si="23"/>
        <v/>
      </c>
      <c r="BD40" s="90" t="str">
        <f t="shared" si="23"/>
        <v/>
      </c>
      <c r="BE40" s="90" t="str">
        <f t="shared" si="23"/>
        <v/>
      </c>
      <c r="BF40" s="90" t="str">
        <f t="shared" si="23"/>
        <v/>
      </c>
      <c r="BG40" s="90" t="str">
        <f t="shared" si="23"/>
        <v/>
      </c>
      <c r="BH40" s="90" t="str">
        <f t="shared" si="23"/>
        <v/>
      </c>
      <c r="BI40" s="90" t="str">
        <f t="shared" si="23"/>
        <v/>
      </c>
      <c r="BJ40" s="90" t="str">
        <f t="shared" si="23"/>
        <v/>
      </c>
      <c r="BK40" s="90" t="str">
        <f t="shared" si="23"/>
        <v/>
      </c>
      <c r="BL40" s="90" t="str">
        <f t="shared" si="23"/>
        <v/>
      </c>
      <c r="BM40" s="94" t="str">
        <f t="shared" si="23"/>
        <v/>
      </c>
      <c r="BN40" s="89">
        <f t="shared" si="23"/>
        <v>5</v>
      </c>
      <c r="BO40" s="90">
        <f t="shared" si="23"/>
        <v>5</v>
      </c>
      <c r="BP40" s="90">
        <f t="shared" si="23"/>
        <v>5</v>
      </c>
      <c r="BQ40" s="90">
        <f t="shared" ref="BQ40:DV40" si="24">IF(BQ35=5,BQ35,"")</f>
        <v>5</v>
      </c>
      <c r="BR40" s="90">
        <f t="shared" si="24"/>
        <v>5</v>
      </c>
      <c r="BS40" s="90">
        <f t="shared" si="24"/>
        <v>5</v>
      </c>
      <c r="BT40" s="90">
        <f t="shared" si="24"/>
        <v>5</v>
      </c>
      <c r="BU40" s="90">
        <f t="shared" si="24"/>
        <v>5</v>
      </c>
      <c r="BV40" s="90">
        <f t="shared" si="24"/>
        <v>5</v>
      </c>
      <c r="BW40" s="90">
        <f t="shared" si="24"/>
        <v>5</v>
      </c>
      <c r="BX40" s="90">
        <f t="shared" si="24"/>
        <v>5</v>
      </c>
      <c r="BY40" s="90">
        <f t="shared" si="24"/>
        <v>5</v>
      </c>
      <c r="BZ40" s="90">
        <f t="shared" si="24"/>
        <v>5</v>
      </c>
      <c r="CA40" s="90">
        <f t="shared" si="24"/>
        <v>5</v>
      </c>
      <c r="CB40" s="90">
        <f t="shared" si="24"/>
        <v>5</v>
      </c>
      <c r="CC40" s="90">
        <f t="shared" si="24"/>
        <v>5</v>
      </c>
      <c r="CD40" s="90">
        <f t="shared" si="24"/>
        <v>5</v>
      </c>
      <c r="CE40" s="90">
        <f t="shared" si="24"/>
        <v>5</v>
      </c>
      <c r="CF40" s="90">
        <f t="shared" si="24"/>
        <v>5</v>
      </c>
      <c r="CG40" s="90">
        <f t="shared" si="24"/>
        <v>5</v>
      </c>
      <c r="CH40" s="90">
        <f t="shared" si="24"/>
        <v>5</v>
      </c>
      <c r="CI40" s="90">
        <f t="shared" si="24"/>
        <v>5</v>
      </c>
      <c r="CJ40" s="90">
        <f t="shared" si="24"/>
        <v>5</v>
      </c>
      <c r="CK40" s="90">
        <f t="shared" si="24"/>
        <v>5</v>
      </c>
      <c r="CL40" s="90">
        <f t="shared" si="24"/>
        <v>5</v>
      </c>
      <c r="CM40" s="90">
        <f t="shared" si="24"/>
        <v>5</v>
      </c>
      <c r="CN40" s="90">
        <f t="shared" si="24"/>
        <v>5</v>
      </c>
      <c r="CO40" s="90">
        <f t="shared" si="24"/>
        <v>5</v>
      </c>
      <c r="CP40" s="90">
        <f t="shared" si="24"/>
        <v>5</v>
      </c>
      <c r="CQ40" s="90">
        <f t="shared" si="24"/>
        <v>5</v>
      </c>
      <c r="CR40" s="91">
        <f t="shared" si="24"/>
        <v>5</v>
      </c>
      <c r="CS40" s="89">
        <f t="shared" si="24"/>
        <v>5</v>
      </c>
      <c r="CT40" s="90">
        <f t="shared" si="24"/>
        <v>5</v>
      </c>
      <c r="CU40" s="90">
        <f t="shared" si="24"/>
        <v>5</v>
      </c>
      <c r="CV40" s="90" t="str">
        <f t="shared" si="24"/>
        <v/>
      </c>
      <c r="CW40" s="90" t="str">
        <f t="shared" si="24"/>
        <v/>
      </c>
      <c r="CX40" s="90" t="str">
        <f t="shared" si="24"/>
        <v/>
      </c>
      <c r="CY40" s="90" t="str">
        <f t="shared" si="24"/>
        <v/>
      </c>
      <c r="CZ40" s="90" t="str">
        <f t="shared" si="24"/>
        <v/>
      </c>
      <c r="DA40" s="90" t="str">
        <f t="shared" si="24"/>
        <v/>
      </c>
      <c r="DB40" s="90" t="str">
        <f t="shared" si="24"/>
        <v/>
      </c>
      <c r="DC40" s="90" t="str">
        <f t="shared" si="24"/>
        <v/>
      </c>
      <c r="DD40" s="90" t="str">
        <f t="shared" si="24"/>
        <v/>
      </c>
      <c r="DE40" s="90" t="str">
        <f t="shared" si="24"/>
        <v/>
      </c>
      <c r="DF40" s="90" t="str">
        <f t="shared" si="24"/>
        <v/>
      </c>
      <c r="DG40" s="90" t="str">
        <f t="shared" si="24"/>
        <v/>
      </c>
      <c r="DH40" s="90" t="str">
        <f t="shared" si="24"/>
        <v/>
      </c>
      <c r="DI40" s="90" t="str">
        <f t="shared" si="24"/>
        <v/>
      </c>
      <c r="DJ40" s="90" t="str">
        <f t="shared" si="24"/>
        <v/>
      </c>
      <c r="DK40" s="90" t="str">
        <f t="shared" si="24"/>
        <v/>
      </c>
      <c r="DL40" s="90" t="str">
        <f t="shared" si="24"/>
        <v/>
      </c>
      <c r="DM40" s="90" t="str">
        <f t="shared" si="24"/>
        <v/>
      </c>
      <c r="DN40" s="90" t="str">
        <f t="shared" si="24"/>
        <v/>
      </c>
      <c r="DO40" s="90" t="str">
        <f t="shared" si="24"/>
        <v/>
      </c>
      <c r="DP40" s="90" t="str">
        <f t="shared" si="24"/>
        <v/>
      </c>
      <c r="DQ40" s="90" t="str">
        <f t="shared" si="24"/>
        <v/>
      </c>
      <c r="DR40" s="90" t="str">
        <f t="shared" si="24"/>
        <v/>
      </c>
      <c r="DS40" s="90" t="str">
        <f t="shared" si="24"/>
        <v/>
      </c>
      <c r="DT40" s="90" t="str">
        <f t="shared" si="24"/>
        <v/>
      </c>
      <c r="DU40" s="90" t="str">
        <f t="shared" si="24"/>
        <v/>
      </c>
      <c r="DV40" s="94" t="str">
        <f t="shared" si="24"/>
        <v/>
      </c>
      <c r="GH40" s="66"/>
    </row>
    <row r="41" spans="2:190" ht="18" customHeight="1">
      <c r="B41" s="79"/>
      <c r="C41" s="81" t="s">
        <v>324</v>
      </c>
      <c r="D41" s="781" t="str">
        <f t="shared" si="14"/>
        <v>7,467kJ/kg</v>
      </c>
      <c r="E41" s="89">
        <f t="shared" ref="E41:BP41" si="25">IF(E35=6,E35,"")</f>
        <v>6</v>
      </c>
      <c r="F41" s="90">
        <f t="shared" si="25"/>
        <v>6</v>
      </c>
      <c r="G41" s="90">
        <f t="shared" si="25"/>
        <v>6</v>
      </c>
      <c r="H41" s="90">
        <f t="shared" si="25"/>
        <v>6</v>
      </c>
      <c r="I41" s="90">
        <f t="shared" si="25"/>
        <v>6</v>
      </c>
      <c r="J41" s="90">
        <f t="shared" si="25"/>
        <v>6</v>
      </c>
      <c r="K41" s="90">
        <f t="shared" si="25"/>
        <v>6</v>
      </c>
      <c r="L41" s="90">
        <f t="shared" si="25"/>
        <v>6</v>
      </c>
      <c r="M41" s="90" t="str">
        <f t="shared" si="25"/>
        <v/>
      </c>
      <c r="N41" s="90" t="str">
        <f t="shared" si="25"/>
        <v/>
      </c>
      <c r="O41" s="90" t="str">
        <f t="shared" si="25"/>
        <v/>
      </c>
      <c r="P41" s="90" t="str">
        <f t="shared" si="25"/>
        <v/>
      </c>
      <c r="Q41" s="90" t="str">
        <f t="shared" si="25"/>
        <v/>
      </c>
      <c r="R41" s="90" t="str">
        <f t="shared" si="25"/>
        <v/>
      </c>
      <c r="S41" s="90" t="str">
        <f t="shared" si="25"/>
        <v/>
      </c>
      <c r="T41" s="90" t="str">
        <f t="shared" si="25"/>
        <v/>
      </c>
      <c r="U41" s="90" t="str">
        <f t="shared" si="25"/>
        <v/>
      </c>
      <c r="V41" s="90" t="str">
        <f t="shared" si="25"/>
        <v/>
      </c>
      <c r="W41" s="90" t="str">
        <f t="shared" si="25"/>
        <v/>
      </c>
      <c r="X41" s="90" t="str">
        <f t="shared" si="25"/>
        <v/>
      </c>
      <c r="Y41" s="90" t="str">
        <f t="shared" si="25"/>
        <v/>
      </c>
      <c r="Z41" s="90" t="str">
        <f t="shared" si="25"/>
        <v/>
      </c>
      <c r="AA41" s="90" t="str">
        <f t="shared" si="25"/>
        <v/>
      </c>
      <c r="AB41" s="90" t="str">
        <f t="shared" si="25"/>
        <v/>
      </c>
      <c r="AC41" s="90" t="str">
        <f t="shared" si="25"/>
        <v/>
      </c>
      <c r="AD41" s="90" t="str">
        <f t="shared" si="25"/>
        <v/>
      </c>
      <c r="AE41" s="90" t="str">
        <f t="shared" si="25"/>
        <v/>
      </c>
      <c r="AF41" s="90" t="str">
        <f t="shared" si="25"/>
        <v/>
      </c>
      <c r="AG41" s="90" t="str">
        <f t="shared" si="25"/>
        <v/>
      </c>
      <c r="AH41" s="90" t="str">
        <f t="shared" si="25"/>
        <v/>
      </c>
      <c r="AI41" s="91" t="str">
        <f t="shared" si="25"/>
        <v/>
      </c>
      <c r="AJ41" s="89" t="str">
        <f t="shared" si="25"/>
        <v/>
      </c>
      <c r="AK41" s="90" t="str">
        <f t="shared" si="25"/>
        <v/>
      </c>
      <c r="AL41" s="90" t="str">
        <f t="shared" si="25"/>
        <v/>
      </c>
      <c r="AM41" s="90" t="str">
        <f t="shared" si="25"/>
        <v/>
      </c>
      <c r="AN41" s="90" t="str">
        <f t="shared" si="25"/>
        <v/>
      </c>
      <c r="AO41" s="90" t="str">
        <f t="shared" si="25"/>
        <v/>
      </c>
      <c r="AP41" s="90" t="str">
        <f t="shared" si="25"/>
        <v/>
      </c>
      <c r="AQ41" s="90" t="str">
        <f t="shared" si="25"/>
        <v/>
      </c>
      <c r="AR41" s="90">
        <f t="shared" si="25"/>
        <v>6</v>
      </c>
      <c r="AS41" s="90">
        <f t="shared" si="25"/>
        <v>6</v>
      </c>
      <c r="AT41" s="90">
        <f t="shared" si="25"/>
        <v>6</v>
      </c>
      <c r="AU41" s="90">
        <f t="shared" si="25"/>
        <v>6</v>
      </c>
      <c r="AV41" s="90">
        <f t="shared" si="25"/>
        <v>6</v>
      </c>
      <c r="AW41" s="90">
        <f t="shared" si="25"/>
        <v>6</v>
      </c>
      <c r="AX41" s="90">
        <f t="shared" si="25"/>
        <v>6</v>
      </c>
      <c r="AY41" s="90">
        <f t="shared" si="25"/>
        <v>6</v>
      </c>
      <c r="AZ41" s="90">
        <f t="shared" si="25"/>
        <v>6</v>
      </c>
      <c r="BA41" s="90">
        <f t="shared" si="25"/>
        <v>6</v>
      </c>
      <c r="BB41" s="90">
        <f t="shared" si="25"/>
        <v>6</v>
      </c>
      <c r="BC41" s="90">
        <f t="shared" si="25"/>
        <v>6</v>
      </c>
      <c r="BD41" s="90">
        <f t="shared" si="25"/>
        <v>6</v>
      </c>
      <c r="BE41" s="90">
        <f t="shared" si="25"/>
        <v>6</v>
      </c>
      <c r="BF41" s="90">
        <f t="shared" si="25"/>
        <v>6</v>
      </c>
      <c r="BG41" s="90">
        <f t="shared" si="25"/>
        <v>6</v>
      </c>
      <c r="BH41" s="90">
        <f t="shared" si="25"/>
        <v>6</v>
      </c>
      <c r="BI41" s="90">
        <f t="shared" si="25"/>
        <v>6</v>
      </c>
      <c r="BJ41" s="90">
        <f t="shared" si="25"/>
        <v>6</v>
      </c>
      <c r="BK41" s="90">
        <f t="shared" si="25"/>
        <v>6</v>
      </c>
      <c r="BL41" s="90">
        <f t="shared" si="25"/>
        <v>6</v>
      </c>
      <c r="BM41" s="90">
        <f t="shared" si="25"/>
        <v>6</v>
      </c>
      <c r="BN41" s="89" t="str">
        <f t="shared" si="25"/>
        <v/>
      </c>
      <c r="BO41" s="90" t="str">
        <f t="shared" si="25"/>
        <v/>
      </c>
      <c r="BP41" s="90" t="str">
        <f t="shared" si="25"/>
        <v/>
      </c>
      <c r="BQ41" s="90" t="str">
        <f t="shared" ref="BQ41:DV41" si="26">IF(BQ35=6,BQ35,"")</f>
        <v/>
      </c>
      <c r="BR41" s="90" t="str">
        <f t="shared" si="26"/>
        <v/>
      </c>
      <c r="BS41" s="90" t="str">
        <f t="shared" si="26"/>
        <v/>
      </c>
      <c r="BT41" s="90" t="str">
        <f t="shared" si="26"/>
        <v/>
      </c>
      <c r="BU41" s="90" t="str">
        <f t="shared" si="26"/>
        <v/>
      </c>
      <c r="BV41" s="90" t="str">
        <f t="shared" si="26"/>
        <v/>
      </c>
      <c r="BW41" s="90" t="str">
        <f t="shared" si="26"/>
        <v/>
      </c>
      <c r="BX41" s="90" t="str">
        <f t="shared" si="26"/>
        <v/>
      </c>
      <c r="BY41" s="90" t="str">
        <f t="shared" si="26"/>
        <v/>
      </c>
      <c r="BZ41" s="90" t="str">
        <f t="shared" si="26"/>
        <v/>
      </c>
      <c r="CA41" s="90" t="str">
        <f t="shared" si="26"/>
        <v/>
      </c>
      <c r="CB41" s="90" t="str">
        <f t="shared" si="26"/>
        <v/>
      </c>
      <c r="CC41" s="90" t="str">
        <f t="shared" si="26"/>
        <v/>
      </c>
      <c r="CD41" s="90" t="str">
        <f t="shared" si="26"/>
        <v/>
      </c>
      <c r="CE41" s="90" t="str">
        <f t="shared" si="26"/>
        <v/>
      </c>
      <c r="CF41" s="90" t="str">
        <f t="shared" si="26"/>
        <v/>
      </c>
      <c r="CG41" s="90" t="str">
        <f t="shared" si="26"/>
        <v/>
      </c>
      <c r="CH41" s="90" t="str">
        <f t="shared" si="26"/>
        <v/>
      </c>
      <c r="CI41" s="90" t="str">
        <f t="shared" si="26"/>
        <v/>
      </c>
      <c r="CJ41" s="90" t="str">
        <f t="shared" si="26"/>
        <v/>
      </c>
      <c r="CK41" s="90" t="str">
        <f t="shared" si="26"/>
        <v/>
      </c>
      <c r="CL41" s="90" t="str">
        <f t="shared" si="26"/>
        <v/>
      </c>
      <c r="CM41" s="90" t="str">
        <f t="shared" si="26"/>
        <v/>
      </c>
      <c r="CN41" s="90" t="str">
        <f t="shared" si="26"/>
        <v/>
      </c>
      <c r="CO41" s="90" t="str">
        <f t="shared" si="26"/>
        <v/>
      </c>
      <c r="CP41" s="90" t="str">
        <f t="shared" si="26"/>
        <v/>
      </c>
      <c r="CQ41" s="90" t="str">
        <f t="shared" si="26"/>
        <v/>
      </c>
      <c r="CR41" s="91" t="str">
        <f t="shared" si="26"/>
        <v/>
      </c>
      <c r="CS41" s="89" t="str">
        <f t="shared" si="26"/>
        <v/>
      </c>
      <c r="CT41" s="90" t="str">
        <f t="shared" si="26"/>
        <v/>
      </c>
      <c r="CU41" s="90" t="str">
        <f t="shared" si="26"/>
        <v/>
      </c>
      <c r="CV41" s="90" t="str">
        <f t="shared" si="26"/>
        <v/>
      </c>
      <c r="CW41" s="90" t="str">
        <f t="shared" si="26"/>
        <v/>
      </c>
      <c r="CX41" s="90" t="str">
        <f t="shared" si="26"/>
        <v/>
      </c>
      <c r="CY41" s="90" t="str">
        <f t="shared" si="26"/>
        <v/>
      </c>
      <c r="CZ41" s="90" t="str">
        <f t="shared" si="26"/>
        <v/>
      </c>
      <c r="DA41" s="90" t="str">
        <f t="shared" si="26"/>
        <v/>
      </c>
      <c r="DB41" s="90" t="str">
        <f t="shared" si="26"/>
        <v/>
      </c>
      <c r="DC41" s="90" t="str">
        <f t="shared" si="26"/>
        <v/>
      </c>
      <c r="DD41" s="90" t="str">
        <f t="shared" si="26"/>
        <v/>
      </c>
      <c r="DE41" s="90" t="str">
        <f t="shared" si="26"/>
        <v/>
      </c>
      <c r="DF41" s="90" t="str">
        <f t="shared" si="26"/>
        <v/>
      </c>
      <c r="DG41" s="90" t="str">
        <f t="shared" si="26"/>
        <v/>
      </c>
      <c r="DH41" s="90" t="str">
        <f t="shared" si="26"/>
        <v/>
      </c>
      <c r="DI41" s="90" t="str">
        <f t="shared" si="26"/>
        <v/>
      </c>
      <c r="DJ41" s="90" t="str">
        <f t="shared" si="26"/>
        <v/>
      </c>
      <c r="DK41" s="90" t="str">
        <f t="shared" si="26"/>
        <v/>
      </c>
      <c r="DL41" s="90" t="str">
        <f t="shared" si="26"/>
        <v/>
      </c>
      <c r="DM41" s="90" t="str">
        <f t="shared" si="26"/>
        <v/>
      </c>
      <c r="DN41" s="90" t="str">
        <f t="shared" si="26"/>
        <v/>
      </c>
      <c r="DO41" s="90" t="str">
        <f t="shared" si="26"/>
        <v/>
      </c>
      <c r="DP41" s="90" t="str">
        <f t="shared" si="26"/>
        <v/>
      </c>
      <c r="DQ41" s="90" t="str">
        <f t="shared" si="26"/>
        <v/>
      </c>
      <c r="DR41" s="90" t="str">
        <f t="shared" si="26"/>
        <v/>
      </c>
      <c r="DS41" s="90" t="str">
        <f t="shared" si="26"/>
        <v/>
      </c>
      <c r="DT41" s="90" t="str">
        <f t="shared" si="26"/>
        <v/>
      </c>
      <c r="DU41" s="90" t="str">
        <f t="shared" si="26"/>
        <v/>
      </c>
      <c r="DV41" s="94" t="str">
        <f t="shared" si="26"/>
        <v/>
      </c>
      <c r="GH41" s="66"/>
    </row>
    <row r="42" spans="2:190" ht="18" customHeight="1">
      <c r="B42" s="68"/>
      <c r="C42" s="83" t="s">
        <v>325</v>
      </c>
      <c r="D42" s="782" t="str">
        <f t="shared" si="14"/>
        <v>6,400kJ/kg</v>
      </c>
      <c r="E42" s="95" t="str">
        <f t="shared" ref="E42:BP42" si="27">IF(E35=7,E35,"")</f>
        <v/>
      </c>
      <c r="F42" s="96" t="str">
        <f t="shared" si="27"/>
        <v/>
      </c>
      <c r="G42" s="96" t="str">
        <f t="shared" si="27"/>
        <v/>
      </c>
      <c r="H42" s="96" t="str">
        <f t="shared" si="27"/>
        <v/>
      </c>
      <c r="I42" s="96" t="str">
        <f t="shared" si="27"/>
        <v/>
      </c>
      <c r="J42" s="96" t="str">
        <f t="shared" si="27"/>
        <v/>
      </c>
      <c r="K42" s="96" t="str">
        <f t="shared" si="27"/>
        <v/>
      </c>
      <c r="L42" s="96" t="str">
        <f t="shared" si="27"/>
        <v/>
      </c>
      <c r="M42" s="96">
        <f t="shared" si="27"/>
        <v>7</v>
      </c>
      <c r="N42" s="96">
        <f t="shared" si="27"/>
        <v>7</v>
      </c>
      <c r="O42" s="96">
        <f t="shared" si="27"/>
        <v>7</v>
      </c>
      <c r="P42" s="96">
        <f t="shared" si="27"/>
        <v>7</v>
      </c>
      <c r="Q42" s="96">
        <f t="shared" si="27"/>
        <v>7</v>
      </c>
      <c r="R42" s="96">
        <f t="shared" si="27"/>
        <v>7</v>
      </c>
      <c r="S42" s="96">
        <f t="shared" si="27"/>
        <v>7</v>
      </c>
      <c r="T42" s="96">
        <f t="shared" si="27"/>
        <v>7</v>
      </c>
      <c r="U42" s="96">
        <f t="shared" si="27"/>
        <v>7</v>
      </c>
      <c r="V42" s="96">
        <f t="shared" si="27"/>
        <v>7</v>
      </c>
      <c r="W42" s="96">
        <f t="shared" si="27"/>
        <v>7</v>
      </c>
      <c r="X42" s="96">
        <f t="shared" si="27"/>
        <v>7</v>
      </c>
      <c r="Y42" s="96">
        <f t="shared" si="27"/>
        <v>7</v>
      </c>
      <c r="Z42" s="96">
        <f t="shared" si="27"/>
        <v>7</v>
      </c>
      <c r="AA42" s="96">
        <f t="shared" si="27"/>
        <v>7</v>
      </c>
      <c r="AB42" s="96">
        <f t="shared" si="27"/>
        <v>7</v>
      </c>
      <c r="AC42" s="96">
        <f t="shared" si="27"/>
        <v>7</v>
      </c>
      <c r="AD42" s="96">
        <f t="shared" si="27"/>
        <v>7</v>
      </c>
      <c r="AE42" s="96">
        <f t="shared" si="27"/>
        <v>7</v>
      </c>
      <c r="AF42" s="96">
        <f t="shared" si="27"/>
        <v>7</v>
      </c>
      <c r="AG42" s="96">
        <f t="shared" si="27"/>
        <v>7</v>
      </c>
      <c r="AH42" s="96">
        <f t="shared" si="27"/>
        <v>7</v>
      </c>
      <c r="AI42" s="97">
        <f t="shared" si="27"/>
        <v>7</v>
      </c>
      <c r="AJ42" s="95">
        <f t="shared" si="27"/>
        <v>7</v>
      </c>
      <c r="AK42" s="96">
        <f t="shared" si="27"/>
        <v>7</v>
      </c>
      <c r="AL42" s="96">
        <f t="shared" si="27"/>
        <v>7</v>
      </c>
      <c r="AM42" s="96">
        <f t="shared" si="27"/>
        <v>7</v>
      </c>
      <c r="AN42" s="96">
        <f t="shared" si="27"/>
        <v>7</v>
      </c>
      <c r="AO42" s="96">
        <f t="shared" si="27"/>
        <v>7</v>
      </c>
      <c r="AP42" s="96">
        <f t="shared" si="27"/>
        <v>7</v>
      </c>
      <c r="AQ42" s="96">
        <f t="shared" si="27"/>
        <v>7</v>
      </c>
      <c r="AR42" s="96" t="str">
        <f t="shared" si="27"/>
        <v/>
      </c>
      <c r="AS42" s="96" t="str">
        <f t="shared" si="27"/>
        <v/>
      </c>
      <c r="AT42" s="96" t="str">
        <f t="shared" si="27"/>
        <v/>
      </c>
      <c r="AU42" s="96" t="str">
        <f t="shared" si="27"/>
        <v/>
      </c>
      <c r="AV42" s="96" t="str">
        <f t="shared" si="27"/>
        <v/>
      </c>
      <c r="AW42" s="96" t="str">
        <f t="shared" si="27"/>
        <v/>
      </c>
      <c r="AX42" s="96" t="str">
        <f t="shared" si="27"/>
        <v/>
      </c>
      <c r="AY42" s="96" t="str">
        <f t="shared" si="27"/>
        <v/>
      </c>
      <c r="AZ42" s="96" t="str">
        <f t="shared" si="27"/>
        <v/>
      </c>
      <c r="BA42" s="96" t="str">
        <f t="shared" si="27"/>
        <v/>
      </c>
      <c r="BB42" s="96" t="str">
        <f t="shared" si="27"/>
        <v/>
      </c>
      <c r="BC42" s="96" t="str">
        <f t="shared" si="27"/>
        <v/>
      </c>
      <c r="BD42" s="96" t="str">
        <f t="shared" si="27"/>
        <v/>
      </c>
      <c r="BE42" s="96" t="str">
        <f t="shared" si="27"/>
        <v/>
      </c>
      <c r="BF42" s="96" t="str">
        <f t="shared" si="27"/>
        <v/>
      </c>
      <c r="BG42" s="96" t="str">
        <f t="shared" si="27"/>
        <v/>
      </c>
      <c r="BH42" s="96" t="str">
        <f t="shared" si="27"/>
        <v/>
      </c>
      <c r="BI42" s="96" t="str">
        <f t="shared" si="27"/>
        <v/>
      </c>
      <c r="BJ42" s="96" t="str">
        <f t="shared" si="27"/>
        <v/>
      </c>
      <c r="BK42" s="96" t="str">
        <f t="shared" si="27"/>
        <v/>
      </c>
      <c r="BL42" s="96" t="str">
        <f t="shared" si="27"/>
        <v/>
      </c>
      <c r="BM42" s="98" t="str">
        <f t="shared" si="27"/>
        <v/>
      </c>
      <c r="BN42" s="95" t="str">
        <f t="shared" si="27"/>
        <v/>
      </c>
      <c r="BO42" s="96" t="str">
        <f t="shared" si="27"/>
        <v/>
      </c>
      <c r="BP42" s="96" t="str">
        <f t="shared" si="27"/>
        <v/>
      </c>
      <c r="BQ42" s="96" t="str">
        <f t="shared" ref="BQ42:DV42" si="28">IF(BQ35=7,BQ35,"")</f>
        <v/>
      </c>
      <c r="BR42" s="96" t="str">
        <f t="shared" si="28"/>
        <v/>
      </c>
      <c r="BS42" s="96" t="str">
        <f t="shared" si="28"/>
        <v/>
      </c>
      <c r="BT42" s="96" t="str">
        <f t="shared" si="28"/>
        <v/>
      </c>
      <c r="BU42" s="96" t="str">
        <f t="shared" si="28"/>
        <v/>
      </c>
      <c r="BV42" s="96" t="str">
        <f t="shared" si="28"/>
        <v/>
      </c>
      <c r="BW42" s="96" t="str">
        <f t="shared" si="28"/>
        <v/>
      </c>
      <c r="BX42" s="96" t="str">
        <f t="shared" si="28"/>
        <v/>
      </c>
      <c r="BY42" s="96" t="str">
        <f t="shared" si="28"/>
        <v/>
      </c>
      <c r="BZ42" s="96" t="str">
        <f t="shared" si="28"/>
        <v/>
      </c>
      <c r="CA42" s="96" t="str">
        <f t="shared" si="28"/>
        <v/>
      </c>
      <c r="CB42" s="96" t="str">
        <f t="shared" si="28"/>
        <v/>
      </c>
      <c r="CC42" s="96" t="str">
        <f t="shared" si="28"/>
        <v/>
      </c>
      <c r="CD42" s="96" t="str">
        <f t="shared" si="28"/>
        <v/>
      </c>
      <c r="CE42" s="96" t="str">
        <f t="shared" si="28"/>
        <v/>
      </c>
      <c r="CF42" s="96" t="str">
        <f t="shared" si="28"/>
        <v/>
      </c>
      <c r="CG42" s="96" t="str">
        <f t="shared" si="28"/>
        <v/>
      </c>
      <c r="CH42" s="96" t="str">
        <f t="shared" si="28"/>
        <v/>
      </c>
      <c r="CI42" s="96" t="str">
        <f t="shared" si="28"/>
        <v/>
      </c>
      <c r="CJ42" s="96" t="str">
        <f t="shared" si="28"/>
        <v/>
      </c>
      <c r="CK42" s="96" t="str">
        <f t="shared" si="28"/>
        <v/>
      </c>
      <c r="CL42" s="96" t="str">
        <f t="shared" si="28"/>
        <v/>
      </c>
      <c r="CM42" s="96" t="str">
        <f t="shared" si="28"/>
        <v/>
      </c>
      <c r="CN42" s="96" t="str">
        <f t="shared" si="28"/>
        <v/>
      </c>
      <c r="CO42" s="96" t="str">
        <f t="shared" si="28"/>
        <v/>
      </c>
      <c r="CP42" s="96" t="str">
        <f t="shared" si="28"/>
        <v/>
      </c>
      <c r="CQ42" s="96" t="str">
        <f t="shared" si="28"/>
        <v/>
      </c>
      <c r="CR42" s="97" t="str">
        <f t="shared" si="28"/>
        <v/>
      </c>
      <c r="CS42" s="95" t="str">
        <f t="shared" si="28"/>
        <v/>
      </c>
      <c r="CT42" s="96" t="str">
        <f t="shared" si="28"/>
        <v/>
      </c>
      <c r="CU42" s="96" t="str">
        <f t="shared" si="28"/>
        <v/>
      </c>
      <c r="CV42" s="96" t="str">
        <f t="shared" si="28"/>
        <v/>
      </c>
      <c r="CW42" s="96" t="str">
        <f t="shared" si="28"/>
        <v/>
      </c>
      <c r="CX42" s="96" t="str">
        <f t="shared" si="28"/>
        <v/>
      </c>
      <c r="CY42" s="96" t="str">
        <f t="shared" si="28"/>
        <v/>
      </c>
      <c r="CZ42" s="96" t="str">
        <f t="shared" si="28"/>
        <v/>
      </c>
      <c r="DA42" s="96" t="str">
        <f t="shared" si="28"/>
        <v/>
      </c>
      <c r="DB42" s="96" t="str">
        <f t="shared" si="28"/>
        <v/>
      </c>
      <c r="DC42" s="96" t="str">
        <f t="shared" si="28"/>
        <v/>
      </c>
      <c r="DD42" s="96" t="str">
        <f t="shared" si="28"/>
        <v/>
      </c>
      <c r="DE42" s="96" t="str">
        <f t="shared" si="28"/>
        <v/>
      </c>
      <c r="DF42" s="96" t="str">
        <f t="shared" si="28"/>
        <v/>
      </c>
      <c r="DG42" s="96" t="str">
        <f t="shared" si="28"/>
        <v/>
      </c>
      <c r="DH42" s="96" t="str">
        <f t="shared" si="28"/>
        <v/>
      </c>
      <c r="DI42" s="96" t="str">
        <f t="shared" si="28"/>
        <v/>
      </c>
      <c r="DJ42" s="96" t="str">
        <f t="shared" si="28"/>
        <v/>
      </c>
      <c r="DK42" s="96" t="str">
        <f t="shared" si="28"/>
        <v/>
      </c>
      <c r="DL42" s="96" t="str">
        <f t="shared" si="28"/>
        <v/>
      </c>
      <c r="DM42" s="96" t="str">
        <f t="shared" si="28"/>
        <v/>
      </c>
      <c r="DN42" s="96" t="str">
        <f t="shared" si="28"/>
        <v/>
      </c>
      <c r="DO42" s="96" t="str">
        <f t="shared" si="28"/>
        <v/>
      </c>
      <c r="DP42" s="96" t="str">
        <f t="shared" si="28"/>
        <v/>
      </c>
      <c r="DQ42" s="96" t="str">
        <f t="shared" si="28"/>
        <v/>
      </c>
      <c r="DR42" s="96" t="str">
        <f t="shared" si="28"/>
        <v/>
      </c>
      <c r="DS42" s="96" t="str">
        <f t="shared" si="28"/>
        <v/>
      </c>
      <c r="DT42" s="96" t="str">
        <f t="shared" si="28"/>
        <v/>
      </c>
      <c r="DU42" s="96" t="str">
        <f t="shared" si="28"/>
        <v/>
      </c>
      <c r="DV42" s="98" t="str">
        <f t="shared" si="28"/>
        <v/>
      </c>
      <c r="GH42" s="66"/>
    </row>
    <row r="43" spans="2:190" s="82" customFormat="1" ht="18" customHeight="1">
      <c r="B43" s="99"/>
      <c r="C43" s="99"/>
      <c r="D43" s="87"/>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89"/>
      <c r="AY43" s="789"/>
      <c r="AZ43" s="789"/>
      <c r="BA43" s="789"/>
      <c r="BB43" s="789"/>
      <c r="BC43" s="789"/>
      <c r="BD43" s="789"/>
      <c r="BE43" s="789"/>
      <c r="BF43" s="789"/>
      <c r="BG43" s="789"/>
      <c r="BH43" s="789"/>
      <c r="BI43" s="789"/>
      <c r="BJ43" s="789"/>
      <c r="BK43" s="789"/>
      <c r="BL43" s="789"/>
      <c r="BM43" s="789"/>
      <c r="BN43" s="789"/>
      <c r="BO43" s="789"/>
      <c r="BP43" s="789"/>
      <c r="BQ43" s="789"/>
      <c r="BR43" s="789"/>
      <c r="BS43" s="789"/>
      <c r="BT43" s="789"/>
      <c r="BU43" s="789"/>
      <c r="BV43" s="789"/>
      <c r="BW43" s="789"/>
      <c r="BX43" s="789"/>
      <c r="BY43" s="789"/>
      <c r="BZ43" s="789"/>
      <c r="CA43" s="789"/>
      <c r="CB43" s="789"/>
      <c r="CC43" s="789"/>
      <c r="CD43" s="789"/>
      <c r="CE43" s="789"/>
      <c r="CF43" s="789"/>
      <c r="CG43" s="789"/>
      <c r="CH43" s="789"/>
      <c r="CI43" s="789"/>
      <c r="CJ43" s="789"/>
      <c r="CK43" s="789"/>
      <c r="CL43" s="789"/>
      <c r="CM43" s="789"/>
      <c r="CN43" s="789"/>
      <c r="CO43" s="789"/>
      <c r="CP43" s="789"/>
      <c r="CQ43" s="789"/>
      <c r="CR43" s="789"/>
      <c r="CS43" s="789"/>
      <c r="CT43" s="789"/>
      <c r="CU43" s="789"/>
      <c r="CV43" s="789"/>
      <c r="CW43" s="789"/>
      <c r="CX43" s="789"/>
      <c r="CY43" s="789"/>
      <c r="CZ43" s="789"/>
      <c r="DA43" s="789"/>
      <c r="DB43" s="789"/>
      <c r="DC43" s="789"/>
      <c r="DD43" s="789"/>
      <c r="DE43" s="789"/>
      <c r="DF43" s="789"/>
      <c r="DG43" s="789"/>
      <c r="DH43" s="789"/>
      <c r="DI43" s="789"/>
      <c r="DJ43" s="789"/>
      <c r="DK43" s="789"/>
      <c r="DL43" s="789"/>
      <c r="DM43" s="789"/>
      <c r="DN43" s="789"/>
      <c r="DO43" s="789"/>
      <c r="DP43" s="789"/>
      <c r="DQ43" s="789"/>
      <c r="DR43" s="789"/>
      <c r="DS43" s="789"/>
      <c r="DT43" s="789"/>
      <c r="DU43" s="789"/>
      <c r="DV43" s="789"/>
      <c r="DW43" s="100"/>
      <c r="DX43" s="100"/>
      <c r="DY43" s="100"/>
      <c r="DZ43" s="100"/>
      <c r="EA43" s="100"/>
      <c r="EB43" s="100"/>
      <c r="EC43" s="100"/>
      <c r="ED43" s="100"/>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H43" s="102"/>
    </row>
    <row r="44" spans="2:190" ht="18" customHeight="1">
      <c r="GH44" s="66"/>
    </row>
    <row r="45" spans="2:190" ht="18" customHeight="1">
      <c r="B45" s="1702" t="s">
        <v>313</v>
      </c>
      <c r="C45" s="1703"/>
      <c r="D45" s="1704"/>
      <c r="E45" s="1699" t="s">
        <v>330</v>
      </c>
      <c r="F45" s="1700"/>
      <c r="G45" s="1700"/>
      <c r="H45" s="1700"/>
      <c r="I45" s="1700"/>
      <c r="J45" s="1700"/>
      <c r="K45" s="1700"/>
      <c r="L45" s="1700"/>
      <c r="M45" s="1700"/>
      <c r="N45" s="1700"/>
      <c r="O45" s="1700"/>
      <c r="P45" s="1700"/>
      <c r="Q45" s="1700"/>
      <c r="R45" s="1700"/>
      <c r="S45" s="1700"/>
      <c r="T45" s="1700"/>
      <c r="U45" s="1700"/>
      <c r="V45" s="1700"/>
      <c r="W45" s="1700"/>
      <c r="X45" s="1700"/>
      <c r="Y45" s="1700"/>
      <c r="Z45" s="1700"/>
      <c r="AA45" s="1700"/>
      <c r="AB45" s="1700"/>
      <c r="AC45" s="1700"/>
      <c r="AD45" s="1700"/>
      <c r="AE45" s="1700"/>
      <c r="AF45" s="1700"/>
      <c r="AG45" s="1700"/>
      <c r="AH45" s="1700"/>
      <c r="AI45" s="1701"/>
      <c r="AJ45" s="1699" t="s">
        <v>331</v>
      </c>
      <c r="AK45" s="1700"/>
      <c r="AL45" s="1700"/>
      <c r="AM45" s="1700"/>
      <c r="AN45" s="1700"/>
      <c r="AO45" s="1700"/>
      <c r="AP45" s="1700"/>
      <c r="AQ45" s="1700"/>
      <c r="AR45" s="1700"/>
      <c r="AS45" s="1700"/>
      <c r="AT45" s="1700"/>
      <c r="AU45" s="1700"/>
      <c r="AV45" s="1700"/>
      <c r="AW45" s="1700"/>
      <c r="AX45" s="1700"/>
      <c r="AY45" s="1700"/>
      <c r="AZ45" s="1700"/>
      <c r="BA45" s="1700"/>
      <c r="BB45" s="1700"/>
      <c r="BC45" s="1700"/>
      <c r="BD45" s="1700"/>
      <c r="BE45" s="1700"/>
      <c r="BF45" s="1700"/>
      <c r="BG45" s="1700"/>
      <c r="BH45" s="1700"/>
      <c r="BI45" s="1700"/>
      <c r="BJ45" s="1700"/>
      <c r="BK45" s="1700"/>
      <c r="BL45" s="1700"/>
      <c r="BM45" s="1700"/>
      <c r="BN45" s="1701"/>
      <c r="BO45" s="1699" t="s">
        <v>332</v>
      </c>
      <c r="BP45" s="1700"/>
      <c r="BQ45" s="1700"/>
      <c r="BR45" s="1700"/>
      <c r="BS45" s="1700"/>
      <c r="BT45" s="1700"/>
      <c r="BU45" s="1700"/>
      <c r="BV45" s="1700"/>
      <c r="BW45" s="1700"/>
      <c r="BX45" s="1700"/>
      <c r="BY45" s="1700"/>
      <c r="BZ45" s="1700"/>
      <c r="CA45" s="1700"/>
      <c r="CB45" s="1700"/>
      <c r="CC45" s="1700"/>
      <c r="CD45" s="1700"/>
      <c r="CE45" s="1700"/>
      <c r="CF45" s="1700"/>
      <c r="CG45" s="1700"/>
      <c r="CH45" s="1700"/>
      <c r="CI45" s="1700"/>
      <c r="CJ45" s="1700"/>
      <c r="CK45" s="1700"/>
      <c r="CL45" s="1700"/>
      <c r="CM45" s="1700"/>
      <c r="CN45" s="1700"/>
      <c r="CO45" s="1700"/>
      <c r="CP45" s="1701"/>
      <c r="CQ45" s="1699" t="s">
        <v>333</v>
      </c>
      <c r="CR45" s="1700"/>
      <c r="CS45" s="1700"/>
      <c r="CT45" s="1700"/>
      <c r="CU45" s="1700"/>
      <c r="CV45" s="1700"/>
      <c r="CW45" s="1700"/>
      <c r="CX45" s="1700"/>
      <c r="CY45" s="1700"/>
      <c r="CZ45" s="1700"/>
      <c r="DA45" s="1700"/>
      <c r="DB45" s="1700"/>
      <c r="DC45" s="1700"/>
      <c r="DD45" s="1700"/>
      <c r="DE45" s="1700"/>
      <c r="DF45" s="1700"/>
      <c r="DG45" s="1700"/>
      <c r="DH45" s="1700"/>
      <c r="DI45" s="1700"/>
      <c r="DJ45" s="1700"/>
      <c r="DK45" s="1700"/>
      <c r="DL45" s="1700"/>
      <c r="DM45" s="1700"/>
      <c r="DN45" s="1700"/>
      <c r="DO45" s="1700"/>
      <c r="DP45" s="1700"/>
      <c r="DQ45" s="1700"/>
      <c r="DR45" s="1700"/>
      <c r="DS45" s="1700"/>
      <c r="DT45" s="1700"/>
      <c r="DU45" s="1701"/>
      <c r="DV45" s="1705" t="s">
        <v>694</v>
      </c>
      <c r="DW45" s="1706"/>
      <c r="DY45" s="66"/>
    </row>
    <row r="46" spans="2:190" ht="18" customHeight="1">
      <c r="B46" s="61" t="s">
        <v>718</v>
      </c>
      <c r="C46" s="790"/>
      <c r="D46" s="791"/>
      <c r="E46" s="867">
        <v>1</v>
      </c>
      <c r="F46" s="868">
        <v>2</v>
      </c>
      <c r="G46" s="868">
        <v>3</v>
      </c>
      <c r="H46" s="868">
        <v>4</v>
      </c>
      <c r="I46" s="868">
        <v>5</v>
      </c>
      <c r="J46" s="868">
        <v>6</v>
      </c>
      <c r="K46" s="783">
        <v>7</v>
      </c>
      <c r="L46" s="868">
        <v>8</v>
      </c>
      <c r="M46" s="868">
        <v>9</v>
      </c>
      <c r="N46" s="868">
        <v>10</v>
      </c>
      <c r="O46" s="868">
        <v>11</v>
      </c>
      <c r="P46" s="868">
        <v>12</v>
      </c>
      <c r="Q46" s="868">
        <v>13</v>
      </c>
      <c r="R46" s="783">
        <v>14</v>
      </c>
      <c r="S46" s="868">
        <v>15</v>
      </c>
      <c r="T46" s="868">
        <v>16</v>
      </c>
      <c r="U46" s="868">
        <v>17</v>
      </c>
      <c r="V46" s="868">
        <v>18</v>
      </c>
      <c r="W46" s="868">
        <v>19</v>
      </c>
      <c r="X46" s="868">
        <v>20</v>
      </c>
      <c r="Y46" s="783">
        <v>21</v>
      </c>
      <c r="Z46" s="868">
        <v>22</v>
      </c>
      <c r="AA46" s="868">
        <v>23</v>
      </c>
      <c r="AB46" s="868">
        <v>24</v>
      </c>
      <c r="AC46" s="868">
        <v>25</v>
      </c>
      <c r="AD46" s="868">
        <v>26</v>
      </c>
      <c r="AE46" s="868">
        <v>27</v>
      </c>
      <c r="AF46" s="783">
        <v>28</v>
      </c>
      <c r="AG46" s="868">
        <v>29</v>
      </c>
      <c r="AH46" s="868">
        <v>30</v>
      </c>
      <c r="AI46" s="869">
        <v>31</v>
      </c>
      <c r="AJ46" s="785">
        <v>1</v>
      </c>
      <c r="AK46" s="868">
        <v>2</v>
      </c>
      <c r="AL46" s="868">
        <v>3</v>
      </c>
      <c r="AM46" s="783">
        <v>4</v>
      </c>
      <c r="AN46" s="868">
        <v>5</v>
      </c>
      <c r="AO46" s="868">
        <v>6</v>
      </c>
      <c r="AP46" s="868">
        <v>7</v>
      </c>
      <c r="AQ46" s="868">
        <v>8</v>
      </c>
      <c r="AR46" s="868">
        <v>9</v>
      </c>
      <c r="AS46" s="868">
        <v>10</v>
      </c>
      <c r="AT46" s="783">
        <v>11</v>
      </c>
      <c r="AU46" s="783">
        <v>12</v>
      </c>
      <c r="AV46" s="868">
        <v>13</v>
      </c>
      <c r="AW46" s="868">
        <v>14</v>
      </c>
      <c r="AX46" s="868">
        <v>15</v>
      </c>
      <c r="AY46" s="868">
        <v>16</v>
      </c>
      <c r="AZ46" s="868">
        <v>17</v>
      </c>
      <c r="BA46" s="783">
        <v>18</v>
      </c>
      <c r="BB46" s="868">
        <v>19</v>
      </c>
      <c r="BC46" s="868">
        <v>20</v>
      </c>
      <c r="BD46" s="868">
        <v>21</v>
      </c>
      <c r="BE46" s="868">
        <v>22</v>
      </c>
      <c r="BF46" s="868">
        <v>23</v>
      </c>
      <c r="BG46" s="868">
        <v>24</v>
      </c>
      <c r="BH46" s="783">
        <v>25</v>
      </c>
      <c r="BI46" s="868">
        <v>26</v>
      </c>
      <c r="BJ46" s="868">
        <v>27</v>
      </c>
      <c r="BK46" s="868">
        <v>28</v>
      </c>
      <c r="BL46" s="868">
        <v>29</v>
      </c>
      <c r="BM46" s="868">
        <v>30</v>
      </c>
      <c r="BN46" s="869">
        <v>31</v>
      </c>
      <c r="BO46" s="785">
        <v>1</v>
      </c>
      <c r="BP46" s="868">
        <v>2</v>
      </c>
      <c r="BQ46" s="868">
        <v>3</v>
      </c>
      <c r="BR46" s="868">
        <v>4</v>
      </c>
      <c r="BS46" s="868">
        <v>5</v>
      </c>
      <c r="BT46" s="868">
        <v>6</v>
      </c>
      <c r="BU46" s="868">
        <v>7</v>
      </c>
      <c r="BV46" s="783">
        <v>8</v>
      </c>
      <c r="BW46" s="868">
        <v>9</v>
      </c>
      <c r="BX46" s="868">
        <v>10</v>
      </c>
      <c r="BY46" s="783">
        <v>11</v>
      </c>
      <c r="BZ46" s="868">
        <v>12</v>
      </c>
      <c r="CA46" s="868">
        <v>13</v>
      </c>
      <c r="CB46" s="868">
        <v>14</v>
      </c>
      <c r="CC46" s="783">
        <v>15</v>
      </c>
      <c r="CD46" s="868">
        <v>16</v>
      </c>
      <c r="CE46" s="868">
        <v>17</v>
      </c>
      <c r="CF46" s="868">
        <v>18</v>
      </c>
      <c r="CG46" s="868">
        <v>19</v>
      </c>
      <c r="CH46" s="868">
        <v>20</v>
      </c>
      <c r="CI46" s="868">
        <v>21</v>
      </c>
      <c r="CJ46" s="783">
        <v>22</v>
      </c>
      <c r="CK46" s="783">
        <v>23</v>
      </c>
      <c r="CL46" s="868">
        <v>24</v>
      </c>
      <c r="CM46" s="868">
        <v>25</v>
      </c>
      <c r="CN46" s="868">
        <v>26</v>
      </c>
      <c r="CO46" s="868">
        <v>27</v>
      </c>
      <c r="CP46" s="869">
        <v>28</v>
      </c>
      <c r="CQ46" s="785">
        <v>1</v>
      </c>
      <c r="CR46" s="868">
        <v>2</v>
      </c>
      <c r="CS46" s="868">
        <v>3</v>
      </c>
      <c r="CT46" s="868">
        <v>4</v>
      </c>
      <c r="CU46" s="868">
        <v>5</v>
      </c>
      <c r="CV46" s="868">
        <v>6</v>
      </c>
      <c r="CW46" s="868">
        <v>7</v>
      </c>
      <c r="CX46" s="783">
        <v>8</v>
      </c>
      <c r="CY46" s="868">
        <v>9</v>
      </c>
      <c r="CZ46" s="868">
        <v>10</v>
      </c>
      <c r="DA46" s="868">
        <v>11</v>
      </c>
      <c r="DB46" s="868">
        <v>12</v>
      </c>
      <c r="DC46" s="868">
        <v>13</v>
      </c>
      <c r="DD46" s="868">
        <v>14</v>
      </c>
      <c r="DE46" s="783">
        <v>15</v>
      </c>
      <c r="DF46" s="868">
        <v>16</v>
      </c>
      <c r="DG46" s="868">
        <v>17</v>
      </c>
      <c r="DH46" s="868">
        <v>18</v>
      </c>
      <c r="DI46" s="868">
        <v>19</v>
      </c>
      <c r="DJ46" s="783">
        <v>20</v>
      </c>
      <c r="DK46" s="868">
        <v>21</v>
      </c>
      <c r="DL46" s="783">
        <v>22</v>
      </c>
      <c r="DM46" s="868">
        <v>23</v>
      </c>
      <c r="DN46" s="868">
        <v>24</v>
      </c>
      <c r="DO46" s="868">
        <v>25</v>
      </c>
      <c r="DP46" s="868">
        <v>26</v>
      </c>
      <c r="DQ46" s="868">
        <v>27</v>
      </c>
      <c r="DR46" s="868">
        <v>28</v>
      </c>
      <c r="DS46" s="783">
        <v>29</v>
      </c>
      <c r="DT46" s="868">
        <v>30</v>
      </c>
      <c r="DU46" s="869">
        <v>31</v>
      </c>
      <c r="DV46" s="1707"/>
      <c r="DW46" s="1708"/>
      <c r="DY46" s="66"/>
    </row>
    <row r="47" spans="2:190" ht="18" customHeight="1">
      <c r="B47" s="891" t="s">
        <v>717</v>
      </c>
      <c r="C47" s="792"/>
      <c r="D47" s="766"/>
      <c r="E47" s="892">
        <v>31</v>
      </c>
      <c r="F47" s="894">
        <v>490</v>
      </c>
      <c r="G47" s="894">
        <v>456</v>
      </c>
      <c r="H47" s="894">
        <v>115</v>
      </c>
      <c r="I47" s="894">
        <v>352</v>
      </c>
      <c r="J47" s="894">
        <v>404</v>
      </c>
      <c r="K47" s="894">
        <v>80</v>
      </c>
      <c r="L47" s="894">
        <v>34</v>
      </c>
      <c r="M47" s="894">
        <v>508</v>
      </c>
      <c r="N47" s="894">
        <v>487</v>
      </c>
      <c r="O47" s="894">
        <v>124</v>
      </c>
      <c r="P47" s="894">
        <v>372</v>
      </c>
      <c r="Q47" s="894">
        <v>416</v>
      </c>
      <c r="R47" s="894">
        <v>84</v>
      </c>
      <c r="S47" s="894">
        <v>35</v>
      </c>
      <c r="T47" s="894">
        <v>538</v>
      </c>
      <c r="U47" s="894">
        <v>493</v>
      </c>
      <c r="V47" s="894">
        <v>110</v>
      </c>
      <c r="W47" s="894">
        <v>409</v>
      </c>
      <c r="X47" s="894">
        <v>495</v>
      </c>
      <c r="Y47" s="894">
        <v>96</v>
      </c>
      <c r="Z47" s="894">
        <v>38</v>
      </c>
      <c r="AA47" s="894">
        <v>645</v>
      </c>
      <c r="AB47" s="894">
        <v>637</v>
      </c>
      <c r="AC47" s="894">
        <v>109</v>
      </c>
      <c r="AD47" s="894">
        <v>89</v>
      </c>
      <c r="AE47" s="894">
        <v>40</v>
      </c>
      <c r="AF47" s="894">
        <v>64</v>
      </c>
      <c r="AG47" s="894">
        <v>46</v>
      </c>
      <c r="AH47" s="894">
        <v>764</v>
      </c>
      <c r="AI47" s="895">
        <v>756</v>
      </c>
      <c r="AJ47" s="892">
        <v>121</v>
      </c>
      <c r="AK47" s="894">
        <v>399</v>
      </c>
      <c r="AL47" s="894">
        <v>436</v>
      </c>
      <c r="AM47" s="894">
        <v>77</v>
      </c>
      <c r="AN47" s="894">
        <v>29</v>
      </c>
      <c r="AO47" s="894">
        <v>446</v>
      </c>
      <c r="AP47" s="894">
        <v>458</v>
      </c>
      <c r="AQ47" s="894">
        <v>114</v>
      </c>
      <c r="AR47" s="894">
        <v>351</v>
      </c>
      <c r="AS47" s="894">
        <v>382</v>
      </c>
      <c r="AT47" s="894">
        <v>77</v>
      </c>
      <c r="AU47" s="894">
        <v>28</v>
      </c>
      <c r="AV47" s="894">
        <v>443</v>
      </c>
      <c r="AW47" s="894">
        <v>422</v>
      </c>
      <c r="AX47" s="894">
        <v>115</v>
      </c>
      <c r="AY47" s="894">
        <v>323</v>
      </c>
      <c r="AZ47" s="894">
        <v>359</v>
      </c>
      <c r="BA47" s="894">
        <v>74</v>
      </c>
      <c r="BB47" s="894">
        <v>29</v>
      </c>
      <c r="BC47" s="894">
        <v>445</v>
      </c>
      <c r="BD47" s="894">
        <v>410</v>
      </c>
      <c r="BE47" s="894">
        <v>127</v>
      </c>
      <c r="BF47" s="894">
        <v>333</v>
      </c>
      <c r="BG47" s="894">
        <v>381</v>
      </c>
      <c r="BH47" s="894">
        <v>76</v>
      </c>
      <c r="BI47" s="894">
        <v>29</v>
      </c>
      <c r="BJ47" s="894">
        <v>470</v>
      </c>
      <c r="BK47" s="894">
        <v>430</v>
      </c>
      <c r="BL47" s="894">
        <v>114</v>
      </c>
      <c r="BM47" s="894">
        <v>322</v>
      </c>
      <c r="BN47" s="895">
        <v>365</v>
      </c>
      <c r="BO47" s="892">
        <v>76</v>
      </c>
      <c r="BP47" s="894">
        <v>28</v>
      </c>
      <c r="BQ47" s="894">
        <v>450</v>
      </c>
      <c r="BR47" s="894">
        <v>409</v>
      </c>
      <c r="BS47" s="894">
        <v>104</v>
      </c>
      <c r="BT47" s="894">
        <v>286</v>
      </c>
      <c r="BU47" s="894">
        <v>358</v>
      </c>
      <c r="BV47" s="894">
        <v>76</v>
      </c>
      <c r="BW47" s="894">
        <v>28</v>
      </c>
      <c r="BX47" s="894">
        <v>460</v>
      </c>
      <c r="BY47" s="894">
        <v>408</v>
      </c>
      <c r="BZ47" s="894">
        <v>113</v>
      </c>
      <c r="CA47" s="894">
        <v>303</v>
      </c>
      <c r="CB47" s="894">
        <v>368</v>
      </c>
      <c r="CC47" s="894">
        <v>75</v>
      </c>
      <c r="CD47" s="894">
        <v>30</v>
      </c>
      <c r="CE47" s="894">
        <v>447</v>
      </c>
      <c r="CF47" s="894">
        <v>413</v>
      </c>
      <c r="CG47" s="894">
        <v>106</v>
      </c>
      <c r="CH47" s="894">
        <v>312</v>
      </c>
      <c r="CI47" s="894">
        <v>362</v>
      </c>
      <c r="CJ47" s="894">
        <v>78</v>
      </c>
      <c r="CK47" s="894">
        <v>30</v>
      </c>
      <c r="CL47" s="894">
        <v>463</v>
      </c>
      <c r="CM47" s="894">
        <v>417</v>
      </c>
      <c r="CN47" s="894">
        <v>113</v>
      </c>
      <c r="CO47" s="894">
        <v>312</v>
      </c>
      <c r="CP47" s="895">
        <v>338</v>
      </c>
      <c r="CQ47" s="892">
        <v>78</v>
      </c>
      <c r="CR47" s="894">
        <v>30</v>
      </c>
      <c r="CS47" s="894">
        <v>484</v>
      </c>
      <c r="CT47" s="894">
        <v>463</v>
      </c>
      <c r="CU47" s="894">
        <v>128</v>
      </c>
      <c r="CV47" s="894">
        <v>348</v>
      </c>
      <c r="CW47" s="894">
        <v>385</v>
      </c>
      <c r="CX47" s="894">
        <v>80</v>
      </c>
      <c r="CY47" s="894">
        <v>30</v>
      </c>
      <c r="CZ47" s="894">
        <v>482</v>
      </c>
      <c r="DA47" s="894">
        <v>437</v>
      </c>
      <c r="DB47" s="894">
        <v>117</v>
      </c>
      <c r="DC47" s="894">
        <v>344</v>
      </c>
      <c r="DD47" s="894">
        <v>407</v>
      </c>
      <c r="DE47" s="894">
        <v>86</v>
      </c>
      <c r="DF47" s="894">
        <v>31</v>
      </c>
      <c r="DG47" s="894">
        <v>479</v>
      </c>
      <c r="DH47" s="894">
        <v>470</v>
      </c>
      <c r="DI47" s="894">
        <v>122</v>
      </c>
      <c r="DJ47" s="894">
        <v>381</v>
      </c>
      <c r="DK47" s="894">
        <v>420</v>
      </c>
      <c r="DL47" s="894">
        <v>81</v>
      </c>
      <c r="DM47" s="894">
        <v>32</v>
      </c>
      <c r="DN47" s="894">
        <v>490</v>
      </c>
      <c r="DO47" s="894">
        <v>463</v>
      </c>
      <c r="DP47" s="894">
        <v>108</v>
      </c>
      <c r="DQ47" s="894">
        <v>359</v>
      </c>
      <c r="DR47" s="894">
        <v>404</v>
      </c>
      <c r="DS47" s="894">
        <v>80</v>
      </c>
      <c r="DT47" s="894">
        <v>32</v>
      </c>
      <c r="DU47" s="895">
        <v>510</v>
      </c>
      <c r="DV47" s="1709">
        <f>SUM(E7:DV7,E27:DV27,E47:DU47)</f>
        <v>103281</v>
      </c>
      <c r="DW47" s="1710"/>
      <c r="DY47" s="66"/>
    </row>
    <row r="48" spans="2:190" ht="18" customHeight="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c r="DJ48" s="641"/>
      <c r="DK48" s="641"/>
      <c r="DL48" s="641"/>
      <c r="DM48" s="641"/>
      <c r="DN48" s="641"/>
      <c r="DO48" s="641"/>
      <c r="DP48" s="641"/>
      <c r="DQ48" s="641"/>
      <c r="DR48" s="641"/>
      <c r="DS48" s="641"/>
      <c r="DT48" s="641"/>
      <c r="DU48" s="641"/>
      <c r="DY48" s="66"/>
    </row>
    <row r="49" spans="2:190" ht="18" customHeight="1">
      <c r="B49" s="61" t="s">
        <v>715</v>
      </c>
      <c r="C49" s="69"/>
      <c r="D49" s="70"/>
      <c r="E49" s="786"/>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86"/>
      <c r="AK49" s="764"/>
      <c r="AL49" s="764"/>
      <c r="AM49" s="764"/>
      <c r="AN49" s="764"/>
      <c r="AO49" s="764"/>
      <c r="AP49" s="764"/>
      <c r="AQ49" s="764"/>
      <c r="AR49" s="764"/>
      <c r="AS49" s="764"/>
      <c r="AT49" s="764"/>
      <c r="AU49" s="764"/>
      <c r="AV49" s="764"/>
      <c r="AW49" s="764"/>
      <c r="AX49" s="764"/>
      <c r="AY49" s="764"/>
      <c r="AZ49" s="764"/>
      <c r="BA49" s="764"/>
      <c r="BB49" s="764"/>
      <c r="BC49" s="764"/>
      <c r="BD49" s="764"/>
      <c r="BE49" s="764"/>
      <c r="BF49" s="764"/>
      <c r="BG49" s="764"/>
      <c r="BH49" s="764"/>
      <c r="BI49" s="764"/>
      <c r="BJ49" s="764"/>
      <c r="BK49" s="764"/>
      <c r="BL49" s="764"/>
      <c r="BM49" s="764"/>
      <c r="BN49" s="764"/>
      <c r="BO49" s="786"/>
      <c r="BP49" s="764"/>
      <c r="BQ49" s="764"/>
      <c r="BR49" s="764"/>
      <c r="BS49" s="764"/>
      <c r="BT49" s="764"/>
      <c r="BU49" s="764"/>
      <c r="BV49" s="764"/>
      <c r="BW49" s="764"/>
      <c r="BX49" s="764"/>
      <c r="BY49" s="764"/>
      <c r="BZ49" s="764"/>
      <c r="CA49" s="764"/>
      <c r="CB49" s="764"/>
      <c r="CC49" s="764"/>
      <c r="CD49" s="764"/>
      <c r="CE49" s="764"/>
      <c r="CF49" s="764"/>
      <c r="CG49" s="764"/>
      <c r="CH49" s="764"/>
      <c r="CI49" s="764"/>
      <c r="CJ49" s="764"/>
      <c r="CK49" s="764"/>
      <c r="CL49" s="764"/>
      <c r="CM49" s="764"/>
      <c r="CN49" s="764"/>
      <c r="CO49" s="764"/>
      <c r="CP49" s="764"/>
      <c r="CQ49" s="786"/>
      <c r="CR49" s="764"/>
      <c r="CS49" s="764"/>
      <c r="CT49" s="764"/>
      <c r="CU49" s="764"/>
      <c r="CV49" s="764"/>
      <c r="CW49" s="764"/>
      <c r="CX49" s="764"/>
      <c r="CY49" s="764"/>
      <c r="CZ49" s="764"/>
      <c r="DA49" s="764"/>
      <c r="DB49" s="764"/>
      <c r="DC49" s="764"/>
      <c r="DD49" s="764"/>
      <c r="DE49" s="764"/>
      <c r="DF49" s="764"/>
      <c r="DG49" s="764"/>
      <c r="DH49" s="764"/>
      <c r="DI49" s="764"/>
      <c r="DJ49" s="764"/>
      <c r="DK49" s="764"/>
      <c r="DL49" s="764"/>
      <c r="DM49" s="764"/>
      <c r="DN49" s="764"/>
      <c r="DO49" s="764"/>
      <c r="DP49" s="764"/>
      <c r="DQ49" s="764"/>
      <c r="DR49" s="764"/>
      <c r="DS49" s="764"/>
      <c r="DT49" s="764"/>
      <c r="DU49" s="764"/>
      <c r="DV49" s="1711" t="s">
        <v>334</v>
      </c>
      <c r="DW49" s="1712"/>
      <c r="DY49" s="66"/>
    </row>
    <row r="50" spans="2:190" ht="18" customHeight="1">
      <c r="B50" s="71"/>
      <c r="C50" s="72" t="s">
        <v>691</v>
      </c>
      <c r="D50" s="73"/>
      <c r="E50" s="84"/>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84"/>
      <c r="AK50" s="768"/>
      <c r="AL50" s="768"/>
      <c r="AM50" s="768"/>
      <c r="AN50" s="768"/>
      <c r="AO50" s="768"/>
      <c r="AP50" s="768" t="s">
        <v>553</v>
      </c>
      <c r="AQ50" s="768" t="s">
        <v>553</v>
      </c>
      <c r="AR50" s="768" t="s">
        <v>553</v>
      </c>
      <c r="AS50" s="768" t="s">
        <v>553</v>
      </c>
      <c r="AT50" s="768" t="s">
        <v>553</v>
      </c>
      <c r="AU50" s="768" t="s">
        <v>553</v>
      </c>
      <c r="AV50" s="768" t="s">
        <v>553</v>
      </c>
      <c r="AW50" s="768" t="s">
        <v>553</v>
      </c>
      <c r="AX50" s="768" t="s">
        <v>553</v>
      </c>
      <c r="AY50" s="768" t="s">
        <v>553</v>
      </c>
      <c r="AZ50" s="768" t="s">
        <v>553</v>
      </c>
      <c r="BA50" s="768" t="s">
        <v>553</v>
      </c>
      <c r="BB50" s="768" t="s">
        <v>553</v>
      </c>
      <c r="BC50" s="768" t="s">
        <v>553</v>
      </c>
      <c r="BD50" s="768" t="s">
        <v>553</v>
      </c>
      <c r="BE50" s="768" t="s">
        <v>553</v>
      </c>
      <c r="BF50" s="768" t="s">
        <v>553</v>
      </c>
      <c r="BG50" s="768" t="s">
        <v>553</v>
      </c>
      <c r="BH50" s="768" t="s">
        <v>553</v>
      </c>
      <c r="BI50" s="768" t="s">
        <v>553</v>
      </c>
      <c r="BJ50" s="768" t="s">
        <v>553</v>
      </c>
      <c r="BK50" s="768" t="s">
        <v>553</v>
      </c>
      <c r="BL50" s="768" t="s">
        <v>553</v>
      </c>
      <c r="BM50" s="768" t="s">
        <v>553</v>
      </c>
      <c r="BN50" s="768" t="s">
        <v>553</v>
      </c>
      <c r="BO50" s="84" t="s">
        <v>553</v>
      </c>
      <c r="BP50" s="768" t="s">
        <v>553</v>
      </c>
      <c r="BQ50" s="768" t="s">
        <v>553</v>
      </c>
      <c r="BR50" s="768" t="s">
        <v>553</v>
      </c>
      <c r="BS50" s="768" t="s">
        <v>553</v>
      </c>
      <c r="BT50" s="768" t="s">
        <v>553</v>
      </c>
      <c r="BU50" s="768" t="s">
        <v>553</v>
      </c>
      <c r="BV50" s="768" t="s">
        <v>553</v>
      </c>
      <c r="BW50" s="768" t="s">
        <v>553</v>
      </c>
      <c r="BX50" s="768" t="s">
        <v>553</v>
      </c>
      <c r="BY50" s="768" t="s">
        <v>553</v>
      </c>
      <c r="BZ50" s="768" t="s">
        <v>553</v>
      </c>
      <c r="CA50" s="768" t="s">
        <v>553</v>
      </c>
      <c r="CB50" s="768" t="s">
        <v>553</v>
      </c>
      <c r="CC50" s="768" t="s">
        <v>553</v>
      </c>
      <c r="CD50" s="768" t="s">
        <v>553</v>
      </c>
      <c r="CE50" s="768" t="s">
        <v>553</v>
      </c>
      <c r="CF50" s="768" t="s">
        <v>553</v>
      </c>
      <c r="CG50" s="768" t="s">
        <v>553</v>
      </c>
      <c r="CH50" s="768" t="s">
        <v>553</v>
      </c>
      <c r="CI50" s="768" t="s">
        <v>553</v>
      </c>
      <c r="CJ50" s="768" t="s">
        <v>553</v>
      </c>
      <c r="CK50" s="768" t="s">
        <v>553</v>
      </c>
      <c r="CL50" s="768" t="s">
        <v>553</v>
      </c>
      <c r="CM50" s="768" t="s">
        <v>553</v>
      </c>
      <c r="CN50" s="768" t="s">
        <v>553</v>
      </c>
      <c r="CO50" s="768" t="s">
        <v>553</v>
      </c>
      <c r="CP50" s="768" t="s">
        <v>553</v>
      </c>
      <c r="CQ50" s="84" t="s">
        <v>553</v>
      </c>
      <c r="CR50" s="768" t="s">
        <v>553</v>
      </c>
      <c r="CS50" s="768" t="s">
        <v>553</v>
      </c>
      <c r="CT50" s="768" t="s">
        <v>553</v>
      </c>
      <c r="CU50" s="768" t="s">
        <v>553</v>
      </c>
      <c r="CV50" s="768" t="s">
        <v>553</v>
      </c>
      <c r="CW50" s="768" t="s">
        <v>553</v>
      </c>
      <c r="CX50" s="768" t="s">
        <v>553</v>
      </c>
      <c r="CY50" s="768" t="s">
        <v>553</v>
      </c>
      <c r="CZ50" s="768" t="s">
        <v>553</v>
      </c>
      <c r="DA50" s="768" t="s">
        <v>553</v>
      </c>
      <c r="DB50" s="768" t="s">
        <v>553</v>
      </c>
      <c r="DC50" s="768" t="s">
        <v>553</v>
      </c>
      <c r="DD50" s="768" t="s">
        <v>553</v>
      </c>
      <c r="DE50" s="768" t="s">
        <v>553</v>
      </c>
      <c r="DF50" s="768" t="s">
        <v>553</v>
      </c>
      <c r="DG50" s="768" t="s">
        <v>553</v>
      </c>
      <c r="DH50" s="768" t="s">
        <v>553</v>
      </c>
      <c r="DI50" s="768" t="s">
        <v>553</v>
      </c>
      <c r="DJ50" s="768" t="s">
        <v>553</v>
      </c>
      <c r="DK50" s="768" t="s">
        <v>553</v>
      </c>
      <c r="DL50" s="768" t="s">
        <v>553</v>
      </c>
      <c r="DM50" s="768" t="s">
        <v>553</v>
      </c>
      <c r="DN50" s="768" t="s">
        <v>553</v>
      </c>
      <c r="DO50" s="768" t="s">
        <v>553</v>
      </c>
      <c r="DP50" s="768" t="s">
        <v>553</v>
      </c>
      <c r="DQ50" s="768" t="s">
        <v>553</v>
      </c>
      <c r="DR50" s="768" t="s">
        <v>553</v>
      </c>
      <c r="DS50" s="768" t="s">
        <v>553</v>
      </c>
      <c r="DT50" s="768" t="s">
        <v>553</v>
      </c>
      <c r="DU50" s="769" t="s">
        <v>553</v>
      </c>
      <c r="DV50" s="1713">
        <f>COUNTA(E10:DV10,E30:DV30,E50:DU50)</f>
        <v>280</v>
      </c>
      <c r="DW50" s="1698"/>
      <c r="DY50" s="66"/>
    </row>
    <row r="51" spans="2:190" ht="18" customHeight="1">
      <c r="B51" s="71"/>
      <c r="C51" s="72" t="s">
        <v>318</v>
      </c>
      <c r="D51" s="73"/>
      <c r="E51" s="84"/>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84"/>
      <c r="AK51" s="768"/>
      <c r="AL51" s="768"/>
      <c r="AM51" s="768"/>
      <c r="AN51" s="768"/>
      <c r="AO51" s="768"/>
      <c r="AP51" s="768"/>
      <c r="AQ51" s="768"/>
      <c r="AR51" s="768"/>
      <c r="AS51" s="768"/>
      <c r="AT51" s="768"/>
      <c r="AU51" s="768"/>
      <c r="AV51" s="768"/>
      <c r="AW51" s="768"/>
      <c r="AX51" s="768"/>
      <c r="AY51" s="768"/>
      <c r="AZ51" s="768"/>
      <c r="BA51" s="768"/>
      <c r="BB51" s="768"/>
      <c r="BC51" s="768"/>
      <c r="BD51" s="768"/>
      <c r="BE51" s="768"/>
      <c r="BF51" s="768"/>
      <c r="BG51" s="768"/>
      <c r="BH51" s="768"/>
      <c r="BI51" s="768"/>
      <c r="BJ51" s="768"/>
      <c r="BK51" s="768"/>
      <c r="BL51" s="768"/>
      <c r="BM51" s="768"/>
      <c r="BN51" s="768"/>
      <c r="BO51" s="84"/>
      <c r="BP51" s="768"/>
      <c r="BQ51" s="768"/>
      <c r="BR51" s="768"/>
      <c r="BS51" s="768"/>
      <c r="BT51" s="768"/>
      <c r="BU51" s="768"/>
      <c r="BV51" s="768"/>
      <c r="BW51" s="768"/>
      <c r="BX51" s="768"/>
      <c r="BY51" s="768"/>
      <c r="BZ51" s="768"/>
      <c r="CA51" s="768"/>
      <c r="CB51" s="768"/>
      <c r="CC51" s="768"/>
      <c r="CD51" s="768"/>
      <c r="CE51" s="768"/>
      <c r="CF51" s="768"/>
      <c r="CG51" s="768"/>
      <c r="CH51" s="768"/>
      <c r="CI51" s="768"/>
      <c r="CJ51" s="768"/>
      <c r="CK51" s="768"/>
      <c r="CL51" s="768"/>
      <c r="CM51" s="768"/>
      <c r="CN51" s="768"/>
      <c r="CO51" s="768"/>
      <c r="CP51" s="768"/>
      <c r="CQ51" s="84"/>
      <c r="CR51" s="768"/>
      <c r="CS51" s="768"/>
      <c r="CT51" s="768"/>
      <c r="CU51" s="768"/>
      <c r="CV51" s="768"/>
      <c r="CW51" s="768"/>
      <c r="CX51" s="768"/>
      <c r="CY51" s="768"/>
      <c r="CZ51" s="768"/>
      <c r="DA51" s="768"/>
      <c r="DB51" s="768"/>
      <c r="DC51" s="768"/>
      <c r="DD51" s="768"/>
      <c r="DE51" s="768"/>
      <c r="DF51" s="768"/>
      <c r="DG51" s="768"/>
      <c r="DH51" s="768"/>
      <c r="DI51" s="768"/>
      <c r="DJ51" s="768"/>
      <c r="DK51" s="768"/>
      <c r="DL51" s="768"/>
      <c r="DM51" s="768"/>
      <c r="DN51" s="768"/>
      <c r="DO51" s="768"/>
      <c r="DP51" s="768"/>
      <c r="DQ51" s="768"/>
      <c r="DR51" s="768"/>
      <c r="DS51" s="768"/>
      <c r="DT51" s="768"/>
      <c r="DU51" s="769"/>
      <c r="DV51" s="1697">
        <f>COUNTA(E11:DV11,E31:DV31,E51:DU51)</f>
        <v>0</v>
      </c>
      <c r="DW51" s="1698"/>
      <c r="DY51" s="66"/>
    </row>
    <row r="52" spans="2:190" ht="18" customHeight="1">
      <c r="B52" s="71"/>
      <c r="C52" s="72" t="s">
        <v>693</v>
      </c>
      <c r="D52" s="73"/>
      <c r="E52" s="84"/>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84"/>
      <c r="AK52" s="768"/>
      <c r="AL52" s="768"/>
      <c r="AM52" s="768"/>
      <c r="AN52" s="768"/>
      <c r="AO52" s="768"/>
      <c r="AP52" s="768"/>
      <c r="AQ52" s="768"/>
      <c r="AR52" s="768"/>
      <c r="AS52" s="768"/>
      <c r="AT52" s="768"/>
      <c r="AU52" s="768"/>
      <c r="AV52" s="768"/>
      <c r="AW52" s="768"/>
      <c r="AX52" s="768"/>
      <c r="AY52" s="768"/>
      <c r="AZ52" s="768"/>
      <c r="BA52" s="768"/>
      <c r="BB52" s="768"/>
      <c r="BC52" s="768"/>
      <c r="BD52" s="768"/>
      <c r="BE52" s="768"/>
      <c r="BF52" s="768"/>
      <c r="BG52" s="768"/>
      <c r="BH52" s="768"/>
      <c r="BI52" s="768"/>
      <c r="BJ52" s="768"/>
      <c r="BK52" s="768"/>
      <c r="BL52" s="768"/>
      <c r="BM52" s="768"/>
      <c r="BN52" s="768"/>
      <c r="BO52" s="84"/>
      <c r="BP52" s="768"/>
      <c r="BQ52" s="768"/>
      <c r="BR52" s="768"/>
      <c r="BS52" s="768"/>
      <c r="BT52" s="768"/>
      <c r="BU52" s="768"/>
      <c r="BV52" s="768"/>
      <c r="BW52" s="768"/>
      <c r="BX52" s="768"/>
      <c r="BY52" s="768"/>
      <c r="BZ52" s="768"/>
      <c r="CA52" s="768"/>
      <c r="CB52" s="768"/>
      <c r="CC52" s="768"/>
      <c r="CD52" s="768"/>
      <c r="CE52" s="768"/>
      <c r="CF52" s="768"/>
      <c r="CG52" s="768"/>
      <c r="CH52" s="768"/>
      <c r="CI52" s="768"/>
      <c r="CJ52" s="768"/>
      <c r="CK52" s="768"/>
      <c r="CL52" s="768"/>
      <c r="CM52" s="768"/>
      <c r="CN52" s="768"/>
      <c r="CO52" s="768"/>
      <c r="CP52" s="768"/>
      <c r="CQ52" s="84"/>
      <c r="CR52" s="768"/>
      <c r="CS52" s="768"/>
      <c r="CT52" s="768"/>
      <c r="CU52" s="768"/>
      <c r="CV52" s="768"/>
      <c r="CW52" s="768"/>
      <c r="CX52" s="768"/>
      <c r="CY52" s="768"/>
      <c r="CZ52" s="768"/>
      <c r="DA52" s="768"/>
      <c r="DB52" s="768"/>
      <c r="DC52" s="768"/>
      <c r="DD52" s="768"/>
      <c r="DE52" s="768"/>
      <c r="DF52" s="768"/>
      <c r="DG52" s="768"/>
      <c r="DH52" s="768"/>
      <c r="DI52" s="768"/>
      <c r="DJ52" s="768"/>
      <c r="DK52" s="768"/>
      <c r="DL52" s="768"/>
      <c r="DM52" s="768"/>
      <c r="DN52" s="768"/>
      <c r="DO52" s="768"/>
      <c r="DP52" s="768"/>
      <c r="DQ52" s="768"/>
      <c r="DR52" s="768"/>
      <c r="DS52" s="768"/>
      <c r="DT52" s="768"/>
      <c r="DU52" s="769"/>
      <c r="DV52" s="1697">
        <f>COUNTA(E12:DV12,E32:DV32,E52:DU52)</f>
        <v>0</v>
      </c>
      <c r="DW52" s="1698"/>
      <c r="DY52" s="66"/>
    </row>
    <row r="53" spans="2:190" ht="18" customHeight="1">
      <c r="B53" s="891" t="s">
        <v>716</v>
      </c>
      <c r="C53" s="83"/>
      <c r="D53" s="793"/>
      <c r="E53" s="772" t="s">
        <v>553</v>
      </c>
      <c r="F53" s="773" t="s">
        <v>553</v>
      </c>
      <c r="G53" s="773" t="s">
        <v>553</v>
      </c>
      <c r="H53" s="773" t="s">
        <v>553</v>
      </c>
      <c r="I53" s="773" t="s">
        <v>553</v>
      </c>
      <c r="J53" s="773"/>
      <c r="K53" s="773"/>
      <c r="L53" s="773" t="s">
        <v>553</v>
      </c>
      <c r="M53" s="773" t="s">
        <v>553</v>
      </c>
      <c r="N53" s="773" t="s">
        <v>553</v>
      </c>
      <c r="O53" s="773" t="s">
        <v>553</v>
      </c>
      <c r="P53" s="773" t="s">
        <v>553</v>
      </c>
      <c r="Q53" s="773"/>
      <c r="R53" s="773"/>
      <c r="S53" s="773" t="s">
        <v>553</v>
      </c>
      <c r="T53" s="773" t="s">
        <v>553</v>
      </c>
      <c r="U53" s="773" t="s">
        <v>553</v>
      </c>
      <c r="V53" s="773" t="s">
        <v>553</v>
      </c>
      <c r="W53" s="773" t="s">
        <v>553</v>
      </c>
      <c r="X53" s="773"/>
      <c r="Y53" s="773"/>
      <c r="Z53" s="773" t="s">
        <v>553</v>
      </c>
      <c r="AA53" s="773" t="s">
        <v>553</v>
      </c>
      <c r="AB53" s="773"/>
      <c r="AC53" s="773" t="s">
        <v>553</v>
      </c>
      <c r="AD53" s="773" t="s">
        <v>553</v>
      </c>
      <c r="AE53" s="773"/>
      <c r="AF53" s="773"/>
      <c r="AG53" s="773" t="s">
        <v>553</v>
      </c>
      <c r="AH53" s="773" t="s">
        <v>553</v>
      </c>
      <c r="AI53" s="773" t="s">
        <v>553</v>
      </c>
      <c r="AJ53" s="772" t="s">
        <v>553</v>
      </c>
      <c r="AK53" s="773"/>
      <c r="AL53" s="773"/>
      <c r="AM53" s="773"/>
      <c r="AN53" s="773" t="s">
        <v>553</v>
      </c>
      <c r="AO53" s="773" t="s">
        <v>553</v>
      </c>
      <c r="AP53" s="773" t="s">
        <v>553</v>
      </c>
      <c r="AQ53" s="773" t="s">
        <v>553</v>
      </c>
      <c r="AR53" s="773" t="s">
        <v>553</v>
      </c>
      <c r="AS53" s="773"/>
      <c r="AT53" s="773"/>
      <c r="AU53" s="773"/>
      <c r="AV53" s="773" t="s">
        <v>553</v>
      </c>
      <c r="AW53" s="773" t="s">
        <v>553</v>
      </c>
      <c r="AX53" s="773" t="s">
        <v>553</v>
      </c>
      <c r="AY53" s="773" t="s">
        <v>553</v>
      </c>
      <c r="AZ53" s="773"/>
      <c r="BA53" s="773"/>
      <c r="BB53" s="773" t="s">
        <v>553</v>
      </c>
      <c r="BC53" s="773" t="s">
        <v>553</v>
      </c>
      <c r="BD53" s="773" t="s">
        <v>553</v>
      </c>
      <c r="BE53" s="773" t="s">
        <v>553</v>
      </c>
      <c r="BF53" s="773" t="s">
        <v>553</v>
      </c>
      <c r="BG53" s="773"/>
      <c r="BH53" s="773"/>
      <c r="BI53" s="773" t="s">
        <v>553</v>
      </c>
      <c r="BJ53" s="773" t="s">
        <v>553</v>
      </c>
      <c r="BK53" s="773" t="s">
        <v>553</v>
      </c>
      <c r="BL53" s="773" t="s">
        <v>553</v>
      </c>
      <c r="BM53" s="773" t="s">
        <v>553</v>
      </c>
      <c r="BN53" s="773"/>
      <c r="BO53" s="772"/>
      <c r="BP53" s="773" t="s">
        <v>553</v>
      </c>
      <c r="BQ53" s="773" t="s">
        <v>553</v>
      </c>
      <c r="BR53" s="773" t="s">
        <v>553</v>
      </c>
      <c r="BS53" s="773" t="s">
        <v>553</v>
      </c>
      <c r="BT53" s="773" t="s">
        <v>553</v>
      </c>
      <c r="BU53" s="773"/>
      <c r="BV53" s="773"/>
      <c r="BW53" s="773" t="s">
        <v>553</v>
      </c>
      <c r="BX53" s="773" t="s">
        <v>553</v>
      </c>
      <c r="BY53" s="773" t="s">
        <v>553</v>
      </c>
      <c r="BZ53" s="773"/>
      <c r="CA53" s="773" t="s">
        <v>553</v>
      </c>
      <c r="CB53" s="773"/>
      <c r="CC53" s="773"/>
      <c r="CD53" s="773" t="s">
        <v>553</v>
      </c>
      <c r="CE53" s="773" t="s">
        <v>553</v>
      </c>
      <c r="CF53" s="773" t="s">
        <v>553</v>
      </c>
      <c r="CG53" s="773" t="s">
        <v>553</v>
      </c>
      <c r="CH53" s="773" t="s">
        <v>553</v>
      </c>
      <c r="CI53" s="773"/>
      <c r="CJ53" s="773"/>
      <c r="CK53" s="773" t="s">
        <v>553</v>
      </c>
      <c r="CL53" s="773" t="s">
        <v>553</v>
      </c>
      <c r="CM53" s="773" t="s">
        <v>553</v>
      </c>
      <c r="CN53" s="773" t="s">
        <v>553</v>
      </c>
      <c r="CO53" s="773" t="s">
        <v>553</v>
      </c>
      <c r="CP53" s="773"/>
      <c r="CQ53" s="772"/>
      <c r="CR53" s="773" t="s">
        <v>553</v>
      </c>
      <c r="CS53" s="773" t="s">
        <v>553</v>
      </c>
      <c r="CT53" s="773" t="s">
        <v>553</v>
      </c>
      <c r="CU53" s="773" t="s">
        <v>553</v>
      </c>
      <c r="CV53" s="773" t="s">
        <v>553</v>
      </c>
      <c r="CW53" s="773"/>
      <c r="CX53" s="773"/>
      <c r="CY53" s="773" t="s">
        <v>553</v>
      </c>
      <c r="CZ53" s="773" t="s">
        <v>553</v>
      </c>
      <c r="DA53" s="773" t="s">
        <v>553</v>
      </c>
      <c r="DB53" s="773" t="s">
        <v>553</v>
      </c>
      <c r="DC53" s="773" t="s">
        <v>553</v>
      </c>
      <c r="DD53" s="773"/>
      <c r="DE53" s="773"/>
      <c r="DF53" s="773" t="s">
        <v>553</v>
      </c>
      <c r="DG53" s="773" t="s">
        <v>553</v>
      </c>
      <c r="DH53" s="773" t="s">
        <v>553</v>
      </c>
      <c r="DI53" s="773" t="s">
        <v>553</v>
      </c>
      <c r="DJ53" s="773" t="s">
        <v>553</v>
      </c>
      <c r="DK53" s="773"/>
      <c r="DL53" s="773"/>
      <c r="DM53" s="773" t="s">
        <v>553</v>
      </c>
      <c r="DN53" s="773" t="s">
        <v>553</v>
      </c>
      <c r="DO53" s="773" t="s">
        <v>553</v>
      </c>
      <c r="DP53" s="773" t="s">
        <v>553</v>
      </c>
      <c r="DQ53" s="773" t="s">
        <v>553</v>
      </c>
      <c r="DR53" s="773"/>
      <c r="DS53" s="773"/>
      <c r="DT53" s="773" t="s">
        <v>553</v>
      </c>
      <c r="DU53" s="774" t="s">
        <v>553</v>
      </c>
      <c r="DV53" s="1714">
        <f>COUNTA(E13:DV13,E33:DV33,E53:DU53)</f>
        <v>240</v>
      </c>
      <c r="DW53" s="1715"/>
      <c r="DY53" s="66"/>
    </row>
    <row r="54" spans="2:190" ht="18" customHeight="1">
      <c r="B54" s="85"/>
      <c r="C54" s="85"/>
      <c r="D54" s="85"/>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788"/>
      <c r="AG54" s="788"/>
      <c r="AH54" s="788"/>
      <c r="AI54" s="788"/>
      <c r="AJ54" s="788"/>
      <c r="AK54" s="788"/>
      <c r="AL54" s="788"/>
      <c r="AM54" s="788"/>
      <c r="AN54" s="788"/>
      <c r="AO54" s="788"/>
      <c r="AP54" s="788"/>
      <c r="AQ54" s="788"/>
      <c r="AR54" s="788"/>
      <c r="AS54" s="788"/>
      <c r="AT54" s="788"/>
      <c r="AU54" s="788"/>
      <c r="AV54" s="788"/>
      <c r="AW54" s="788"/>
      <c r="AX54" s="788"/>
      <c r="AY54" s="788"/>
      <c r="AZ54" s="788"/>
      <c r="BA54" s="788"/>
      <c r="BB54" s="788"/>
      <c r="BC54" s="788"/>
      <c r="BD54" s="788"/>
      <c r="BE54" s="788"/>
      <c r="BF54" s="788"/>
      <c r="BG54" s="788"/>
      <c r="BH54" s="788"/>
      <c r="BI54" s="788"/>
      <c r="BJ54" s="788"/>
      <c r="BK54" s="788"/>
      <c r="BL54" s="788"/>
      <c r="BM54" s="788"/>
      <c r="BN54" s="788"/>
      <c r="BO54" s="788"/>
      <c r="BP54" s="788"/>
      <c r="BQ54" s="788"/>
      <c r="BR54" s="788"/>
      <c r="BS54" s="788"/>
      <c r="BT54" s="788"/>
      <c r="BU54" s="788"/>
      <c r="BV54" s="788"/>
      <c r="BW54" s="788"/>
      <c r="BX54" s="788"/>
      <c r="BY54" s="788"/>
      <c r="BZ54" s="788"/>
      <c r="CA54" s="788"/>
      <c r="CB54" s="788"/>
      <c r="CC54" s="788"/>
      <c r="CD54" s="788"/>
      <c r="CE54" s="788"/>
      <c r="CF54" s="788"/>
      <c r="CG54" s="788"/>
      <c r="CH54" s="788"/>
      <c r="CI54" s="788"/>
      <c r="CJ54" s="788"/>
      <c r="CK54" s="788"/>
      <c r="CL54" s="788"/>
      <c r="CM54" s="788"/>
      <c r="CN54" s="788"/>
      <c r="CO54" s="788"/>
      <c r="CP54" s="788"/>
      <c r="CQ54" s="788"/>
      <c r="CR54" s="788"/>
      <c r="CS54" s="788"/>
      <c r="CT54" s="788"/>
      <c r="CU54" s="788"/>
      <c r="CV54" s="788"/>
      <c r="CW54" s="788"/>
      <c r="CX54" s="788"/>
      <c r="CY54" s="788"/>
      <c r="CZ54" s="788"/>
      <c r="DA54" s="788"/>
      <c r="DB54" s="788"/>
      <c r="DC54" s="788"/>
      <c r="DD54" s="788"/>
      <c r="DE54" s="788"/>
      <c r="DF54" s="788"/>
      <c r="DG54" s="788"/>
      <c r="DH54" s="788"/>
      <c r="DI54" s="788"/>
      <c r="DJ54" s="788"/>
      <c r="DK54" s="788"/>
      <c r="DL54" s="788"/>
      <c r="DM54" s="788"/>
      <c r="DN54" s="788"/>
      <c r="DO54" s="788"/>
      <c r="DP54" s="788"/>
      <c r="DQ54" s="788"/>
      <c r="DR54" s="788"/>
      <c r="DS54" s="788"/>
      <c r="DT54" s="788"/>
      <c r="DU54" s="788"/>
      <c r="DV54" s="794"/>
      <c r="DW54" s="103"/>
      <c r="DX54" s="82"/>
      <c r="DY54" s="66"/>
    </row>
    <row r="55" spans="2:190" ht="18" customHeight="1">
      <c r="B55" s="795" t="s">
        <v>554</v>
      </c>
      <c r="C55" s="796"/>
      <c r="D55" s="70"/>
      <c r="E55" s="104">
        <v>4</v>
      </c>
      <c r="F55" s="105">
        <v>4</v>
      </c>
      <c r="G55" s="105">
        <v>4</v>
      </c>
      <c r="H55" s="105">
        <v>4</v>
      </c>
      <c r="I55" s="105">
        <v>4</v>
      </c>
      <c r="J55" s="105">
        <v>4</v>
      </c>
      <c r="K55" s="105">
        <v>4</v>
      </c>
      <c r="L55" s="105">
        <v>4</v>
      </c>
      <c r="M55" s="105">
        <v>4</v>
      </c>
      <c r="N55" s="105">
        <v>4</v>
      </c>
      <c r="O55" s="105">
        <v>4</v>
      </c>
      <c r="P55" s="105">
        <v>4</v>
      </c>
      <c r="Q55" s="105">
        <v>3</v>
      </c>
      <c r="R55" s="105">
        <v>3</v>
      </c>
      <c r="S55" s="105">
        <v>3</v>
      </c>
      <c r="T55" s="105">
        <v>3</v>
      </c>
      <c r="U55" s="105">
        <v>3</v>
      </c>
      <c r="V55" s="105">
        <v>3</v>
      </c>
      <c r="W55" s="105">
        <v>3</v>
      </c>
      <c r="X55" s="105">
        <v>3</v>
      </c>
      <c r="Y55" s="105">
        <v>3</v>
      </c>
      <c r="Z55" s="105">
        <v>3</v>
      </c>
      <c r="AA55" s="105">
        <v>3</v>
      </c>
      <c r="AB55" s="105">
        <v>3</v>
      </c>
      <c r="AC55" s="105">
        <v>3</v>
      </c>
      <c r="AD55" s="105">
        <v>3</v>
      </c>
      <c r="AE55" s="105">
        <v>3</v>
      </c>
      <c r="AF55" s="105">
        <v>3</v>
      </c>
      <c r="AG55" s="105">
        <v>3</v>
      </c>
      <c r="AH55" s="105">
        <v>3</v>
      </c>
      <c r="AI55" s="106">
        <v>3</v>
      </c>
      <c r="AJ55" s="104">
        <v>3</v>
      </c>
      <c r="AK55" s="105">
        <v>3</v>
      </c>
      <c r="AL55" s="105">
        <v>3</v>
      </c>
      <c r="AM55" s="105">
        <v>3</v>
      </c>
      <c r="AN55" s="105">
        <v>3</v>
      </c>
      <c r="AO55" s="105">
        <v>3</v>
      </c>
      <c r="AP55" s="105">
        <v>3</v>
      </c>
      <c r="AQ55" s="105">
        <v>3</v>
      </c>
      <c r="AR55" s="105">
        <v>3</v>
      </c>
      <c r="AS55" s="105">
        <v>3</v>
      </c>
      <c r="AT55" s="105">
        <v>3</v>
      </c>
      <c r="AU55" s="105">
        <v>3</v>
      </c>
      <c r="AV55" s="105">
        <v>3</v>
      </c>
      <c r="AW55" s="105">
        <v>3</v>
      </c>
      <c r="AX55" s="105">
        <v>3</v>
      </c>
      <c r="AY55" s="105">
        <v>2</v>
      </c>
      <c r="AZ55" s="105">
        <v>2</v>
      </c>
      <c r="BA55" s="105">
        <v>2</v>
      </c>
      <c r="BB55" s="105">
        <v>2</v>
      </c>
      <c r="BC55" s="105">
        <v>2</v>
      </c>
      <c r="BD55" s="105">
        <v>2</v>
      </c>
      <c r="BE55" s="105">
        <v>2</v>
      </c>
      <c r="BF55" s="105">
        <v>2</v>
      </c>
      <c r="BG55" s="87">
        <v>2</v>
      </c>
      <c r="BH55" s="87">
        <v>2</v>
      </c>
      <c r="BI55" s="87">
        <v>2</v>
      </c>
      <c r="BJ55" s="87">
        <v>2</v>
      </c>
      <c r="BK55" s="87">
        <v>2</v>
      </c>
      <c r="BL55" s="87">
        <v>2</v>
      </c>
      <c r="BM55" s="87">
        <v>2</v>
      </c>
      <c r="BN55" s="88">
        <v>2</v>
      </c>
      <c r="BO55" s="86">
        <v>2</v>
      </c>
      <c r="BP55" s="87">
        <v>2</v>
      </c>
      <c r="BQ55" s="87">
        <v>2</v>
      </c>
      <c r="BR55" s="87">
        <v>2</v>
      </c>
      <c r="BS55" s="87">
        <v>2</v>
      </c>
      <c r="BT55" s="87">
        <v>2</v>
      </c>
      <c r="BU55" s="87">
        <v>1</v>
      </c>
      <c r="BV55" s="87">
        <v>1</v>
      </c>
      <c r="BW55" s="87">
        <v>1</v>
      </c>
      <c r="BX55" s="87">
        <v>1</v>
      </c>
      <c r="BY55" s="87">
        <v>1</v>
      </c>
      <c r="BZ55" s="87">
        <v>1</v>
      </c>
      <c r="CA55" s="87">
        <v>1</v>
      </c>
      <c r="CB55" s="87">
        <v>1</v>
      </c>
      <c r="CC55" s="87">
        <v>1</v>
      </c>
      <c r="CD55" s="87">
        <v>1</v>
      </c>
      <c r="CE55" s="87">
        <v>1</v>
      </c>
      <c r="CF55" s="87">
        <v>1</v>
      </c>
      <c r="CG55" s="87">
        <v>1</v>
      </c>
      <c r="CH55" s="87">
        <v>1</v>
      </c>
      <c r="CI55" s="87">
        <v>1</v>
      </c>
      <c r="CJ55" s="87">
        <v>1</v>
      </c>
      <c r="CK55" s="87">
        <v>1</v>
      </c>
      <c r="CL55" s="87">
        <v>1</v>
      </c>
      <c r="CM55" s="87">
        <v>1</v>
      </c>
      <c r="CN55" s="87">
        <v>1</v>
      </c>
      <c r="CO55" s="87">
        <v>1</v>
      </c>
      <c r="CP55" s="88">
        <v>1</v>
      </c>
      <c r="CQ55" s="86">
        <v>1</v>
      </c>
      <c r="CR55" s="87">
        <v>1</v>
      </c>
      <c r="CS55" s="87">
        <v>1</v>
      </c>
      <c r="CT55" s="87">
        <v>1</v>
      </c>
      <c r="CU55" s="87">
        <v>1</v>
      </c>
      <c r="CV55" s="87">
        <v>1</v>
      </c>
      <c r="CW55" s="87">
        <v>1</v>
      </c>
      <c r="CX55" s="87">
        <v>1</v>
      </c>
      <c r="CY55" s="87">
        <v>1</v>
      </c>
      <c r="CZ55" s="87">
        <v>2</v>
      </c>
      <c r="DA55" s="87">
        <v>2</v>
      </c>
      <c r="DB55" s="87">
        <v>2</v>
      </c>
      <c r="DC55" s="87">
        <v>2</v>
      </c>
      <c r="DD55" s="87">
        <v>2</v>
      </c>
      <c r="DE55" s="87">
        <v>2</v>
      </c>
      <c r="DF55" s="87">
        <v>2</v>
      </c>
      <c r="DG55" s="87">
        <v>2</v>
      </c>
      <c r="DH55" s="87">
        <v>2</v>
      </c>
      <c r="DI55" s="87">
        <v>2</v>
      </c>
      <c r="DJ55" s="87">
        <v>2</v>
      </c>
      <c r="DK55" s="87">
        <v>2</v>
      </c>
      <c r="DL55" s="87">
        <v>2</v>
      </c>
      <c r="DM55" s="87">
        <v>2</v>
      </c>
      <c r="DN55" s="87">
        <v>2</v>
      </c>
      <c r="DO55" s="87">
        <v>2</v>
      </c>
      <c r="DP55" s="87">
        <v>2</v>
      </c>
      <c r="DQ55" s="87">
        <v>2</v>
      </c>
      <c r="DR55" s="87">
        <v>2</v>
      </c>
      <c r="DS55" s="105">
        <v>2</v>
      </c>
      <c r="DT55" s="105">
        <v>2</v>
      </c>
      <c r="DU55" s="105">
        <v>2</v>
      </c>
      <c r="DV55" s="1711" t="s">
        <v>334</v>
      </c>
      <c r="DW55" s="1712"/>
      <c r="DY55" s="66"/>
    </row>
    <row r="56" spans="2:190" ht="18" customHeight="1">
      <c r="B56" s="79"/>
      <c r="C56" s="80" t="s">
        <v>319</v>
      </c>
      <c r="D56" s="776" t="str">
        <f t="shared" ref="D56:D62" si="29">D36</f>
        <v>12,800kJ/kg</v>
      </c>
      <c r="E56" s="797" t="str">
        <f t="shared" ref="E56:BP56" si="30">IF(E55=1,E55,"")</f>
        <v/>
      </c>
      <c r="F56" s="92" t="str">
        <f t="shared" si="30"/>
        <v/>
      </c>
      <c r="G56" s="92" t="str">
        <f t="shared" si="30"/>
        <v/>
      </c>
      <c r="H56" s="92" t="str">
        <f t="shared" si="30"/>
        <v/>
      </c>
      <c r="I56" s="92" t="str">
        <f t="shared" si="30"/>
        <v/>
      </c>
      <c r="J56" s="92" t="str">
        <f t="shared" si="30"/>
        <v/>
      </c>
      <c r="K56" s="92" t="str">
        <f t="shared" si="30"/>
        <v/>
      </c>
      <c r="L56" s="92" t="str">
        <f t="shared" si="30"/>
        <v/>
      </c>
      <c r="M56" s="92" t="str">
        <f t="shared" si="30"/>
        <v/>
      </c>
      <c r="N56" s="92" t="str">
        <f t="shared" si="30"/>
        <v/>
      </c>
      <c r="O56" s="92" t="str">
        <f t="shared" si="30"/>
        <v/>
      </c>
      <c r="P56" s="92" t="str">
        <f t="shared" si="30"/>
        <v/>
      </c>
      <c r="Q56" s="92" t="str">
        <f t="shared" si="30"/>
        <v/>
      </c>
      <c r="R56" s="92" t="str">
        <f t="shared" si="30"/>
        <v/>
      </c>
      <c r="S56" s="92" t="str">
        <f t="shared" si="30"/>
        <v/>
      </c>
      <c r="T56" s="92" t="str">
        <f t="shared" si="30"/>
        <v/>
      </c>
      <c r="U56" s="92" t="str">
        <f t="shared" si="30"/>
        <v/>
      </c>
      <c r="V56" s="92" t="str">
        <f t="shared" si="30"/>
        <v/>
      </c>
      <c r="W56" s="92" t="str">
        <f t="shared" si="30"/>
        <v/>
      </c>
      <c r="X56" s="92" t="str">
        <f t="shared" si="30"/>
        <v/>
      </c>
      <c r="Y56" s="92" t="str">
        <f t="shared" si="30"/>
        <v/>
      </c>
      <c r="Z56" s="92" t="str">
        <f t="shared" si="30"/>
        <v/>
      </c>
      <c r="AA56" s="92" t="str">
        <f t="shared" si="30"/>
        <v/>
      </c>
      <c r="AB56" s="92" t="str">
        <f t="shared" si="30"/>
        <v/>
      </c>
      <c r="AC56" s="92" t="str">
        <f t="shared" si="30"/>
        <v/>
      </c>
      <c r="AD56" s="92" t="str">
        <f t="shared" si="30"/>
        <v/>
      </c>
      <c r="AE56" s="92" t="str">
        <f t="shared" si="30"/>
        <v/>
      </c>
      <c r="AF56" s="92" t="str">
        <f t="shared" si="30"/>
        <v/>
      </c>
      <c r="AG56" s="92" t="str">
        <f t="shared" si="30"/>
        <v/>
      </c>
      <c r="AH56" s="92" t="str">
        <f t="shared" si="30"/>
        <v/>
      </c>
      <c r="AI56" s="798" t="str">
        <f t="shared" si="30"/>
        <v/>
      </c>
      <c r="AJ56" s="797" t="str">
        <f t="shared" si="30"/>
        <v/>
      </c>
      <c r="AK56" s="92" t="str">
        <f t="shared" si="30"/>
        <v/>
      </c>
      <c r="AL56" s="92" t="str">
        <f t="shared" si="30"/>
        <v/>
      </c>
      <c r="AM56" s="92" t="str">
        <f t="shared" si="30"/>
        <v/>
      </c>
      <c r="AN56" s="92" t="str">
        <f t="shared" si="30"/>
        <v/>
      </c>
      <c r="AO56" s="92" t="str">
        <f t="shared" si="30"/>
        <v/>
      </c>
      <c r="AP56" s="92" t="str">
        <f t="shared" si="30"/>
        <v/>
      </c>
      <c r="AQ56" s="92" t="str">
        <f t="shared" si="30"/>
        <v/>
      </c>
      <c r="AR56" s="92" t="str">
        <f t="shared" si="30"/>
        <v/>
      </c>
      <c r="AS56" s="92" t="str">
        <f t="shared" si="30"/>
        <v/>
      </c>
      <c r="AT56" s="92" t="str">
        <f t="shared" si="30"/>
        <v/>
      </c>
      <c r="AU56" s="92" t="str">
        <f t="shared" si="30"/>
        <v/>
      </c>
      <c r="AV56" s="92" t="str">
        <f t="shared" si="30"/>
        <v/>
      </c>
      <c r="AW56" s="92" t="str">
        <f t="shared" si="30"/>
        <v/>
      </c>
      <c r="AX56" s="92" t="str">
        <f t="shared" si="30"/>
        <v/>
      </c>
      <c r="AY56" s="92" t="str">
        <f t="shared" si="30"/>
        <v/>
      </c>
      <c r="AZ56" s="92" t="str">
        <f t="shared" si="30"/>
        <v/>
      </c>
      <c r="BA56" s="92" t="str">
        <f t="shared" si="30"/>
        <v/>
      </c>
      <c r="BB56" s="92" t="str">
        <f t="shared" si="30"/>
        <v/>
      </c>
      <c r="BC56" s="92" t="str">
        <f t="shared" si="30"/>
        <v/>
      </c>
      <c r="BD56" s="92" t="str">
        <f t="shared" si="30"/>
        <v/>
      </c>
      <c r="BE56" s="92" t="str">
        <f t="shared" si="30"/>
        <v/>
      </c>
      <c r="BF56" s="92" t="str">
        <f t="shared" si="30"/>
        <v/>
      </c>
      <c r="BG56" s="90" t="str">
        <f t="shared" si="30"/>
        <v/>
      </c>
      <c r="BH56" s="90" t="str">
        <f t="shared" si="30"/>
        <v/>
      </c>
      <c r="BI56" s="90" t="str">
        <f t="shared" si="30"/>
        <v/>
      </c>
      <c r="BJ56" s="90" t="str">
        <f t="shared" si="30"/>
        <v/>
      </c>
      <c r="BK56" s="90" t="str">
        <f t="shared" si="30"/>
        <v/>
      </c>
      <c r="BL56" s="90" t="str">
        <f t="shared" si="30"/>
        <v/>
      </c>
      <c r="BM56" s="90" t="str">
        <f t="shared" si="30"/>
        <v/>
      </c>
      <c r="BN56" s="91" t="str">
        <f t="shared" si="30"/>
        <v/>
      </c>
      <c r="BO56" s="89" t="str">
        <f t="shared" si="30"/>
        <v/>
      </c>
      <c r="BP56" s="90" t="str">
        <f t="shared" si="30"/>
        <v/>
      </c>
      <c r="BQ56" s="90" t="str">
        <f t="shared" ref="BQ56:DU56" si="31">IF(BQ55=1,BQ55,"")</f>
        <v/>
      </c>
      <c r="BR56" s="90" t="str">
        <f t="shared" si="31"/>
        <v/>
      </c>
      <c r="BS56" s="90" t="str">
        <f t="shared" si="31"/>
        <v/>
      </c>
      <c r="BT56" s="90" t="str">
        <f t="shared" si="31"/>
        <v/>
      </c>
      <c r="BU56" s="799">
        <f t="shared" si="31"/>
        <v>1</v>
      </c>
      <c r="BV56" s="799">
        <f t="shared" si="31"/>
        <v>1</v>
      </c>
      <c r="BW56" s="799">
        <f t="shared" si="31"/>
        <v>1</v>
      </c>
      <c r="BX56" s="799">
        <f t="shared" si="31"/>
        <v>1</v>
      </c>
      <c r="BY56" s="799">
        <f t="shared" si="31"/>
        <v>1</v>
      </c>
      <c r="BZ56" s="799">
        <f t="shared" si="31"/>
        <v>1</v>
      </c>
      <c r="CA56" s="799">
        <f t="shared" si="31"/>
        <v>1</v>
      </c>
      <c r="CB56" s="799">
        <f t="shared" si="31"/>
        <v>1</v>
      </c>
      <c r="CC56" s="799">
        <f t="shared" si="31"/>
        <v>1</v>
      </c>
      <c r="CD56" s="799">
        <f t="shared" si="31"/>
        <v>1</v>
      </c>
      <c r="CE56" s="799">
        <f t="shared" si="31"/>
        <v>1</v>
      </c>
      <c r="CF56" s="799">
        <f t="shared" si="31"/>
        <v>1</v>
      </c>
      <c r="CG56" s="799">
        <f t="shared" si="31"/>
        <v>1</v>
      </c>
      <c r="CH56" s="799">
        <f t="shared" si="31"/>
        <v>1</v>
      </c>
      <c r="CI56" s="799">
        <f t="shared" si="31"/>
        <v>1</v>
      </c>
      <c r="CJ56" s="799">
        <f t="shared" si="31"/>
        <v>1</v>
      </c>
      <c r="CK56" s="799">
        <f t="shared" si="31"/>
        <v>1</v>
      </c>
      <c r="CL56" s="799">
        <f t="shared" si="31"/>
        <v>1</v>
      </c>
      <c r="CM56" s="799">
        <f t="shared" si="31"/>
        <v>1</v>
      </c>
      <c r="CN56" s="799">
        <f t="shared" si="31"/>
        <v>1</v>
      </c>
      <c r="CO56" s="799">
        <f t="shared" si="31"/>
        <v>1</v>
      </c>
      <c r="CP56" s="800">
        <f t="shared" si="31"/>
        <v>1</v>
      </c>
      <c r="CQ56" s="801">
        <f t="shared" si="31"/>
        <v>1</v>
      </c>
      <c r="CR56" s="799">
        <f t="shared" si="31"/>
        <v>1</v>
      </c>
      <c r="CS56" s="799">
        <f t="shared" si="31"/>
        <v>1</v>
      </c>
      <c r="CT56" s="799">
        <f t="shared" si="31"/>
        <v>1</v>
      </c>
      <c r="CU56" s="799">
        <f t="shared" si="31"/>
        <v>1</v>
      </c>
      <c r="CV56" s="799">
        <f t="shared" si="31"/>
        <v>1</v>
      </c>
      <c r="CW56" s="799">
        <f t="shared" si="31"/>
        <v>1</v>
      </c>
      <c r="CX56" s="799">
        <f t="shared" si="31"/>
        <v>1</v>
      </c>
      <c r="CY56" s="799">
        <f t="shared" si="31"/>
        <v>1</v>
      </c>
      <c r="CZ56" s="90" t="str">
        <f t="shared" si="31"/>
        <v/>
      </c>
      <c r="DA56" s="90" t="str">
        <f t="shared" si="31"/>
        <v/>
      </c>
      <c r="DB56" s="90" t="str">
        <f t="shared" si="31"/>
        <v/>
      </c>
      <c r="DC56" s="90" t="str">
        <f t="shared" si="31"/>
        <v/>
      </c>
      <c r="DD56" s="90" t="str">
        <f t="shared" si="31"/>
        <v/>
      </c>
      <c r="DE56" s="90" t="str">
        <f t="shared" si="31"/>
        <v/>
      </c>
      <c r="DF56" s="90" t="str">
        <f t="shared" si="31"/>
        <v/>
      </c>
      <c r="DG56" s="90" t="str">
        <f t="shared" si="31"/>
        <v/>
      </c>
      <c r="DH56" s="90" t="str">
        <f t="shared" si="31"/>
        <v/>
      </c>
      <c r="DI56" s="90" t="str">
        <f t="shared" si="31"/>
        <v/>
      </c>
      <c r="DJ56" s="90" t="str">
        <f t="shared" si="31"/>
        <v/>
      </c>
      <c r="DK56" s="90" t="str">
        <f t="shared" si="31"/>
        <v/>
      </c>
      <c r="DL56" s="90" t="str">
        <f t="shared" si="31"/>
        <v/>
      </c>
      <c r="DM56" s="90" t="str">
        <f t="shared" si="31"/>
        <v/>
      </c>
      <c r="DN56" s="90" t="str">
        <f t="shared" si="31"/>
        <v/>
      </c>
      <c r="DO56" s="90" t="str">
        <f t="shared" si="31"/>
        <v/>
      </c>
      <c r="DP56" s="90" t="str">
        <f t="shared" si="31"/>
        <v/>
      </c>
      <c r="DQ56" s="90" t="str">
        <f t="shared" si="31"/>
        <v/>
      </c>
      <c r="DR56" s="90" t="str">
        <f t="shared" si="31"/>
        <v/>
      </c>
      <c r="DS56" s="92" t="str">
        <f t="shared" si="31"/>
        <v/>
      </c>
      <c r="DT56" s="92" t="str">
        <f t="shared" si="31"/>
        <v/>
      </c>
      <c r="DU56" s="93" t="str">
        <f t="shared" si="31"/>
        <v/>
      </c>
      <c r="DV56" s="1716">
        <f>COUNTIF(E15:DV15,"1")+COUNTIF(E55:DU55,"1")+COUNTIF(E35:DV35,"1")</f>
        <v>31</v>
      </c>
      <c r="DW56" s="1717"/>
      <c r="DY56" s="66"/>
    </row>
    <row r="57" spans="2:190" ht="18" customHeight="1">
      <c r="B57" s="79"/>
      <c r="C57" s="81" t="s">
        <v>320</v>
      </c>
      <c r="D57" s="781" t="str">
        <f t="shared" si="29"/>
        <v>11,733kJ/kg</v>
      </c>
      <c r="E57" s="89" t="str">
        <f t="shared" ref="E57:BP57" si="32">IF(E55=2,E55,"")</f>
        <v/>
      </c>
      <c r="F57" s="90" t="str">
        <f t="shared" si="32"/>
        <v/>
      </c>
      <c r="G57" s="90" t="str">
        <f t="shared" si="32"/>
        <v/>
      </c>
      <c r="H57" s="90" t="str">
        <f t="shared" si="32"/>
        <v/>
      </c>
      <c r="I57" s="90" t="str">
        <f t="shared" si="32"/>
        <v/>
      </c>
      <c r="J57" s="90" t="str">
        <f t="shared" si="32"/>
        <v/>
      </c>
      <c r="K57" s="90" t="str">
        <f t="shared" si="32"/>
        <v/>
      </c>
      <c r="L57" s="90" t="str">
        <f t="shared" si="32"/>
        <v/>
      </c>
      <c r="M57" s="90" t="str">
        <f t="shared" si="32"/>
        <v/>
      </c>
      <c r="N57" s="90" t="str">
        <f t="shared" si="32"/>
        <v/>
      </c>
      <c r="O57" s="90" t="str">
        <f t="shared" si="32"/>
        <v/>
      </c>
      <c r="P57" s="90" t="str">
        <f t="shared" si="32"/>
        <v/>
      </c>
      <c r="Q57" s="90" t="str">
        <f t="shared" si="32"/>
        <v/>
      </c>
      <c r="R57" s="90" t="str">
        <f t="shared" si="32"/>
        <v/>
      </c>
      <c r="S57" s="90" t="str">
        <f t="shared" si="32"/>
        <v/>
      </c>
      <c r="T57" s="90" t="str">
        <f t="shared" si="32"/>
        <v/>
      </c>
      <c r="U57" s="90" t="str">
        <f t="shared" si="32"/>
        <v/>
      </c>
      <c r="V57" s="90" t="str">
        <f t="shared" si="32"/>
        <v/>
      </c>
      <c r="W57" s="90" t="str">
        <f t="shared" si="32"/>
        <v/>
      </c>
      <c r="X57" s="90" t="str">
        <f t="shared" si="32"/>
        <v/>
      </c>
      <c r="Y57" s="90" t="str">
        <f t="shared" si="32"/>
        <v/>
      </c>
      <c r="Z57" s="90" t="str">
        <f t="shared" si="32"/>
        <v/>
      </c>
      <c r="AA57" s="90" t="str">
        <f t="shared" si="32"/>
        <v/>
      </c>
      <c r="AB57" s="90" t="str">
        <f t="shared" si="32"/>
        <v/>
      </c>
      <c r="AC57" s="90" t="str">
        <f t="shared" si="32"/>
        <v/>
      </c>
      <c r="AD57" s="90" t="str">
        <f t="shared" si="32"/>
        <v/>
      </c>
      <c r="AE57" s="90" t="str">
        <f t="shared" si="32"/>
        <v/>
      </c>
      <c r="AF57" s="90" t="str">
        <f t="shared" si="32"/>
        <v/>
      </c>
      <c r="AG57" s="90" t="str">
        <f t="shared" si="32"/>
        <v/>
      </c>
      <c r="AH57" s="90" t="str">
        <f t="shared" si="32"/>
        <v/>
      </c>
      <c r="AI57" s="91" t="str">
        <f t="shared" si="32"/>
        <v/>
      </c>
      <c r="AJ57" s="89" t="str">
        <f t="shared" si="32"/>
        <v/>
      </c>
      <c r="AK57" s="90" t="str">
        <f t="shared" si="32"/>
        <v/>
      </c>
      <c r="AL57" s="90" t="str">
        <f t="shared" si="32"/>
        <v/>
      </c>
      <c r="AM57" s="90" t="str">
        <f t="shared" si="32"/>
        <v/>
      </c>
      <c r="AN57" s="90" t="str">
        <f t="shared" si="32"/>
        <v/>
      </c>
      <c r="AO57" s="90" t="str">
        <f t="shared" si="32"/>
        <v/>
      </c>
      <c r="AP57" s="90" t="str">
        <f t="shared" si="32"/>
        <v/>
      </c>
      <c r="AQ57" s="90" t="str">
        <f t="shared" si="32"/>
        <v/>
      </c>
      <c r="AR57" s="90" t="str">
        <f t="shared" si="32"/>
        <v/>
      </c>
      <c r="AS57" s="90" t="str">
        <f t="shared" si="32"/>
        <v/>
      </c>
      <c r="AT57" s="90" t="str">
        <f t="shared" si="32"/>
        <v/>
      </c>
      <c r="AU57" s="90" t="str">
        <f t="shared" si="32"/>
        <v/>
      </c>
      <c r="AV57" s="90" t="str">
        <f t="shared" si="32"/>
        <v/>
      </c>
      <c r="AW57" s="90" t="str">
        <f t="shared" si="32"/>
        <v/>
      </c>
      <c r="AX57" s="90" t="str">
        <f t="shared" si="32"/>
        <v/>
      </c>
      <c r="AY57" s="90">
        <f t="shared" si="32"/>
        <v>2</v>
      </c>
      <c r="AZ57" s="90">
        <f t="shared" si="32"/>
        <v>2</v>
      </c>
      <c r="BA57" s="90">
        <f t="shared" si="32"/>
        <v>2</v>
      </c>
      <c r="BB57" s="90">
        <f t="shared" si="32"/>
        <v>2</v>
      </c>
      <c r="BC57" s="90">
        <f t="shared" si="32"/>
        <v>2</v>
      </c>
      <c r="BD57" s="90">
        <f t="shared" si="32"/>
        <v>2</v>
      </c>
      <c r="BE57" s="90">
        <f t="shared" si="32"/>
        <v>2</v>
      </c>
      <c r="BF57" s="90">
        <f t="shared" si="32"/>
        <v>2</v>
      </c>
      <c r="BG57" s="90">
        <f t="shared" si="32"/>
        <v>2</v>
      </c>
      <c r="BH57" s="90">
        <f t="shared" si="32"/>
        <v>2</v>
      </c>
      <c r="BI57" s="90">
        <f t="shared" si="32"/>
        <v>2</v>
      </c>
      <c r="BJ57" s="90">
        <f t="shared" si="32"/>
        <v>2</v>
      </c>
      <c r="BK57" s="90">
        <f t="shared" si="32"/>
        <v>2</v>
      </c>
      <c r="BL57" s="90">
        <f t="shared" si="32"/>
        <v>2</v>
      </c>
      <c r="BM57" s="90">
        <f t="shared" si="32"/>
        <v>2</v>
      </c>
      <c r="BN57" s="91">
        <f t="shared" si="32"/>
        <v>2</v>
      </c>
      <c r="BO57" s="89">
        <f t="shared" si="32"/>
        <v>2</v>
      </c>
      <c r="BP57" s="90">
        <f t="shared" si="32"/>
        <v>2</v>
      </c>
      <c r="BQ57" s="90">
        <f t="shared" ref="BQ57:DU57" si="33">IF(BQ55=2,BQ55,"")</f>
        <v>2</v>
      </c>
      <c r="BR57" s="90">
        <f t="shared" si="33"/>
        <v>2</v>
      </c>
      <c r="BS57" s="90">
        <f t="shared" si="33"/>
        <v>2</v>
      </c>
      <c r="BT57" s="90">
        <f t="shared" si="33"/>
        <v>2</v>
      </c>
      <c r="BU57" s="90" t="str">
        <f t="shared" si="33"/>
        <v/>
      </c>
      <c r="BV57" s="90" t="str">
        <f t="shared" si="33"/>
        <v/>
      </c>
      <c r="BW57" s="90" t="str">
        <f t="shared" si="33"/>
        <v/>
      </c>
      <c r="BX57" s="90" t="str">
        <f t="shared" si="33"/>
        <v/>
      </c>
      <c r="BY57" s="90" t="str">
        <f t="shared" si="33"/>
        <v/>
      </c>
      <c r="BZ57" s="90" t="str">
        <f t="shared" si="33"/>
        <v/>
      </c>
      <c r="CA57" s="90" t="str">
        <f t="shared" si="33"/>
        <v/>
      </c>
      <c r="CB57" s="90" t="str">
        <f t="shared" si="33"/>
        <v/>
      </c>
      <c r="CC57" s="90" t="str">
        <f t="shared" si="33"/>
        <v/>
      </c>
      <c r="CD57" s="90" t="str">
        <f t="shared" si="33"/>
        <v/>
      </c>
      <c r="CE57" s="90" t="str">
        <f t="shared" si="33"/>
        <v/>
      </c>
      <c r="CF57" s="90" t="str">
        <f t="shared" si="33"/>
        <v/>
      </c>
      <c r="CG57" s="90" t="str">
        <f t="shared" si="33"/>
        <v/>
      </c>
      <c r="CH57" s="90" t="str">
        <f t="shared" si="33"/>
        <v/>
      </c>
      <c r="CI57" s="90" t="str">
        <f t="shared" si="33"/>
        <v/>
      </c>
      <c r="CJ57" s="90" t="str">
        <f t="shared" si="33"/>
        <v/>
      </c>
      <c r="CK57" s="90" t="str">
        <f t="shared" si="33"/>
        <v/>
      </c>
      <c r="CL57" s="90" t="str">
        <f t="shared" si="33"/>
        <v/>
      </c>
      <c r="CM57" s="90" t="str">
        <f t="shared" si="33"/>
        <v/>
      </c>
      <c r="CN57" s="90" t="str">
        <f t="shared" si="33"/>
        <v/>
      </c>
      <c r="CO57" s="90" t="str">
        <f t="shared" si="33"/>
        <v/>
      </c>
      <c r="CP57" s="91" t="str">
        <f t="shared" si="33"/>
        <v/>
      </c>
      <c r="CQ57" s="89" t="str">
        <f t="shared" si="33"/>
        <v/>
      </c>
      <c r="CR57" s="90" t="str">
        <f t="shared" si="33"/>
        <v/>
      </c>
      <c r="CS57" s="90" t="str">
        <f t="shared" si="33"/>
        <v/>
      </c>
      <c r="CT57" s="90" t="str">
        <f t="shared" si="33"/>
        <v/>
      </c>
      <c r="CU57" s="90" t="str">
        <f t="shared" si="33"/>
        <v/>
      </c>
      <c r="CV57" s="90" t="str">
        <f t="shared" si="33"/>
        <v/>
      </c>
      <c r="CW57" s="90" t="str">
        <f t="shared" si="33"/>
        <v/>
      </c>
      <c r="CX57" s="90" t="str">
        <f t="shared" si="33"/>
        <v/>
      </c>
      <c r="CY57" s="90" t="str">
        <f t="shared" si="33"/>
        <v/>
      </c>
      <c r="CZ57" s="90">
        <f t="shared" si="33"/>
        <v>2</v>
      </c>
      <c r="DA57" s="90">
        <f t="shared" si="33"/>
        <v>2</v>
      </c>
      <c r="DB57" s="90">
        <f t="shared" si="33"/>
        <v>2</v>
      </c>
      <c r="DC57" s="90">
        <f t="shared" si="33"/>
        <v>2</v>
      </c>
      <c r="DD57" s="90">
        <f t="shared" si="33"/>
        <v>2</v>
      </c>
      <c r="DE57" s="90">
        <f t="shared" si="33"/>
        <v>2</v>
      </c>
      <c r="DF57" s="90">
        <f t="shared" si="33"/>
        <v>2</v>
      </c>
      <c r="DG57" s="90">
        <f t="shared" si="33"/>
        <v>2</v>
      </c>
      <c r="DH57" s="90">
        <f t="shared" si="33"/>
        <v>2</v>
      </c>
      <c r="DI57" s="90">
        <f t="shared" si="33"/>
        <v>2</v>
      </c>
      <c r="DJ57" s="90">
        <f t="shared" si="33"/>
        <v>2</v>
      </c>
      <c r="DK57" s="90">
        <f t="shared" si="33"/>
        <v>2</v>
      </c>
      <c r="DL57" s="90">
        <f t="shared" si="33"/>
        <v>2</v>
      </c>
      <c r="DM57" s="90">
        <f t="shared" si="33"/>
        <v>2</v>
      </c>
      <c r="DN57" s="90">
        <f t="shared" si="33"/>
        <v>2</v>
      </c>
      <c r="DO57" s="90">
        <f t="shared" si="33"/>
        <v>2</v>
      </c>
      <c r="DP57" s="90">
        <f t="shared" si="33"/>
        <v>2</v>
      </c>
      <c r="DQ57" s="90">
        <f t="shared" si="33"/>
        <v>2</v>
      </c>
      <c r="DR57" s="90">
        <f t="shared" si="33"/>
        <v>2</v>
      </c>
      <c r="DS57" s="90">
        <f t="shared" si="33"/>
        <v>2</v>
      </c>
      <c r="DT57" s="90">
        <f t="shared" si="33"/>
        <v>2</v>
      </c>
      <c r="DU57" s="94">
        <f t="shared" si="33"/>
        <v>2</v>
      </c>
      <c r="DV57" s="1697">
        <f>COUNTIF(E15:DV15,"2")+COUNTIF(E55:DU55,"2")+COUNTIF(E35:DV35,"2")</f>
        <v>44</v>
      </c>
      <c r="DW57" s="1698"/>
      <c r="DY57" s="66"/>
    </row>
    <row r="58" spans="2:190" ht="18" customHeight="1">
      <c r="B58" s="79"/>
      <c r="C58" s="81" t="s">
        <v>321</v>
      </c>
      <c r="D58" s="781" t="str">
        <f t="shared" si="29"/>
        <v>10,667kJ/kg</v>
      </c>
      <c r="E58" s="89" t="str">
        <f t="shared" ref="E58:BP58" si="34">IF(E55=3,E55,"")</f>
        <v/>
      </c>
      <c r="F58" s="90" t="str">
        <f t="shared" si="34"/>
        <v/>
      </c>
      <c r="G58" s="90" t="str">
        <f t="shared" si="34"/>
        <v/>
      </c>
      <c r="H58" s="90" t="str">
        <f t="shared" si="34"/>
        <v/>
      </c>
      <c r="I58" s="90" t="str">
        <f t="shared" si="34"/>
        <v/>
      </c>
      <c r="J58" s="90" t="str">
        <f t="shared" si="34"/>
        <v/>
      </c>
      <c r="K58" s="90" t="str">
        <f t="shared" si="34"/>
        <v/>
      </c>
      <c r="L58" s="90" t="str">
        <f t="shared" si="34"/>
        <v/>
      </c>
      <c r="M58" s="90" t="str">
        <f t="shared" si="34"/>
        <v/>
      </c>
      <c r="N58" s="90" t="str">
        <f t="shared" si="34"/>
        <v/>
      </c>
      <c r="O58" s="90" t="str">
        <f t="shared" si="34"/>
        <v/>
      </c>
      <c r="P58" s="90" t="str">
        <f t="shared" si="34"/>
        <v/>
      </c>
      <c r="Q58" s="90">
        <f t="shared" si="34"/>
        <v>3</v>
      </c>
      <c r="R58" s="90">
        <f t="shared" si="34"/>
        <v>3</v>
      </c>
      <c r="S58" s="90">
        <f t="shared" si="34"/>
        <v>3</v>
      </c>
      <c r="T58" s="90">
        <f t="shared" si="34"/>
        <v>3</v>
      </c>
      <c r="U58" s="90">
        <f t="shared" si="34"/>
        <v>3</v>
      </c>
      <c r="V58" s="90">
        <f t="shared" si="34"/>
        <v>3</v>
      </c>
      <c r="W58" s="90">
        <f t="shared" si="34"/>
        <v>3</v>
      </c>
      <c r="X58" s="90">
        <f t="shared" si="34"/>
        <v>3</v>
      </c>
      <c r="Y58" s="90">
        <f t="shared" si="34"/>
        <v>3</v>
      </c>
      <c r="Z58" s="90">
        <f t="shared" si="34"/>
        <v>3</v>
      </c>
      <c r="AA58" s="90">
        <f t="shared" si="34"/>
        <v>3</v>
      </c>
      <c r="AB58" s="90">
        <f t="shared" si="34"/>
        <v>3</v>
      </c>
      <c r="AC58" s="90">
        <f t="shared" si="34"/>
        <v>3</v>
      </c>
      <c r="AD58" s="90">
        <f t="shared" si="34"/>
        <v>3</v>
      </c>
      <c r="AE58" s="90">
        <f t="shared" si="34"/>
        <v>3</v>
      </c>
      <c r="AF58" s="90">
        <f t="shared" si="34"/>
        <v>3</v>
      </c>
      <c r="AG58" s="90">
        <f t="shared" si="34"/>
        <v>3</v>
      </c>
      <c r="AH58" s="90">
        <f t="shared" si="34"/>
        <v>3</v>
      </c>
      <c r="AI58" s="91">
        <f t="shared" si="34"/>
        <v>3</v>
      </c>
      <c r="AJ58" s="89">
        <f t="shared" si="34"/>
        <v>3</v>
      </c>
      <c r="AK58" s="90">
        <f t="shared" si="34"/>
        <v>3</v>
      </c>
      <c r="AL58" s="90">
        <f t="shared" si="34"/>
        <v>3</v>
      </c>
      <c r="AM58" s="90">
        <f t="shared" si="34"/>
        <v>3</v>
      </c>
      <c r="AN58" s="90">
        <f t="shared" si="34"/>
        <v>3</v>
      </c>
      <c r="AO58" s="90">
        <f t="shared" si="34"/>
        <v>3</v>
      </c>
      <c r="AP58" s="90">
        <f t="shared" si="34"/>
        <v>3</v>
      </c>
      <c r="AQ58" s="90">
        <f t="shared" si="34"/>
        <v>3</v>
      </c>
      <c r="AR58" s="90">
        <f t="shared" si="34"/>
        <v>3</v>
      </c>
      <c r="AS58" s="90">
        <f t="shared" si="34"/>
        <v>3</v>
      </c>
      <c r="AT58" s="90">
        <f t="shared" si="34"/>
        <v>3</v>
      </c>
      <c r="AU58" s="90">
        <f t="shared" si="34"/>
        <v>3</v>
      </c>
      <c r="AV58" s="90">
        <f t="shared" si="34"/>
        <v>3</v>
      </c>
      <c r="AW58" s="90">
        <f t="shared" si="34"/>
        <v>3</v>
      </c>
      <c r="AX58" s="90">
        <f t="shared" si="34"/>
        <v>3</v>
      </c>
      <c r="AY58" s="90" t="str">
        <f t="shared" si="34"/>
        <v/>
      </c>
      <c r="AZ58" s="90" t="str">
        <f t="shared" si="34"/>
        <v/>
      </c>
      <c r="BA58" s="90" t="str">
        <f t="shared" si="34"/>
        <v/>
      </c>
      <c r="BB58" s="90" t="str">
        <f t="shared" si="34"/>
        <v/>
      </c>
      <c r="BC58" s="90" t="str">
        <f t="shared" si="34"/>
        <v/>
      </c>
      <c r="BD58" s="90" t="str">
        <f t="shared" si="34"/>
        <v/>
      </c>
      <c r="BE58" s="90" t="str">
        <f t="shared" si="34"/>
        <v/>
      </c>
      <c r="BF58" s="90" t="str">
        <f t="shared" si="34"/>
        <v/>
      </c>
      <c r="BG58" s="90" t="str">
        <f t="shared" si="34"/>
        <v/>
      </c>
      <c r="BH58" s="90" t="str">
        <f t="shared" si="34"/>
        <v/>
      </c>
      <c r="BI58" s="90" t="str">
        <f t="shared" si="34"/>
        <v/>
      </c>
      <c r="BJ58" s="90" t="str">
        <f t="shared" si="34"/>
        <v/>
      </c>
      <c r="BK58" s="90" t="str">
        <f t="shared" si="34"/>
        <v/>
      </c>
      <c r="BL58" s="90" t="str">
        <f t="shared" si="34"/>
        <v/>
      </c>
      <c r="BM58" s="90" t="str">
        <f t="shared" si="34"/>
        <v/>
      </c>
      <c r="BN58" s="91" t="str">
        <f t="shared" si="34"/>
        <v/>
      </c>
      <c r="BO58" s="89" t="str">
        <f t="shared" si="34"/>
        <v/>
      </c>
      <c r="BP58" s="90" t="str">
        <f t="shared" si="34"/>
        <v/>
      </c>
      <c r="BQ58" s="90" t="str">
        <f t="shared" ref="BQ58:DU58" si="35">IF(BQ55=3,BQ55,"")</f>
        <v/>
      </c>
      <c r="BR58" s="90" t="str">
        <f t="shared" si="35"/>
        <v/>
      </c>
      <c r="BS58" s="90" t="str">
        <f t="shared" si="35"/>
        <v/>
      </c>
      <c r="BT58" s="90" t="str">
        <f t="shared" si="35"/>
        <v/>
      </c>
      <c r="BU58" s="90" t="str">
        <f t="shared" si="35"/>
        <v/>
      </c>
      <c r="BV58" s="90" t="str">
        <f t="shared" si="35"/>
        <v/>
      </c>
      <c r="BW58" s="90" t="str">
        <f t="shared" si="35"/>
        <v/>
      </c>
      <c r="BX58" s="90" t="str">
        <f t="shared" si="35"/>
        <v/>
      </c>
      <c r="BY58" s="90" t="str">
        <f t="shared" si="35"/>
        <v/>
      </c>
      <c r="BZ58" s="90" t="str">
        <f t="shared" si="35"/>
        <v/>
      </c>
      <c r="CA58" s="90" t="str">
        <f t="shared" si="35"/>
        <v/>
      </c>
      <c r="CB58" s="90" t="str">
        <f t="shared" si="35"/>
        <v/>
      </c>
      <c r="CC58" s="90" t="str">
        <f t="shared" si="35"/>
        <v/>
      </c>
      <c r="CD58" s="90" t="str">
        <f t="shared" si="35"/>
        <v/>
      </c>
      <c r="CE58" s="90" t="str">
        <f t="shared" si="35"/>
        <v/>
      </c>
      <c r="CF58" s="90" t="str">
        <f t="shared" si="35"/>
        <v/>
      </c>
      <c r="CG58" s="90" t="str">
        <f t="shared" si="35"/>
        <v/>
      </c>
      <c r="CH58" s="90" t="str">
        <f t="shared" si="35"/>
        <v/>
      </c>
      <c r="CI58" s="90" t="str">
        <f t="shared" si="35"/>
        <v/>
      </c>
      <c r="CJ58" s="90" t="str">
        <f t="shared" si="35"/>
        <v/>
      </c>
      <c r="CK58" s="90" t="str">
        <f t="shared" si="35"/>
        <v/>
      </c>
      <c r="CL58" s="90" t="str">
        <f t="shared" si="35"/>
        <v/>
      </c>
      <c r="CM58" s="90" t="str">
        <f t="shared" si="35"/>
        <v/>
      </c>
      <c r="CN58" s="90" t="str">
        <f t="shared" si="35"/>
        <v/>
      </c>
      <c r="CO58" s="90" t="str">
        <f t="shared" si="35"/>
        <v/>
      </c>
      <c r="CP58" s="91" t="str">
        <f t="shared" si="35"/>
        <v/>
      </c>
      <c r="CQ58" s="89" t="str">
        <f t="shared" si="35"/>
        <v/>
      </c>
      <c r="CR58" s="90" t="str">
        <f t="shared" si="35"/>
        <v/>
      </c>
      <c r="CS58" s="90" t="str">
        <f t="shared" si="35"/>
        <v/>
      </c>
      <c r="CT58" s="90" t="str">
        <f t="shared" si="35"/>
        <v/>
      </c>
      <c r="CU58" s="90" t="str">
        <f t="shared" si="35"/>
        <v/>
      </c>
      <c r="CV58" s="90" t="str">
        <f t="shared" si="35"/>
        <v/>
      </c>
      <c r="CW58" s="90" t="str">
        <f t="shared" si="35"/>
        <v/>
      </c>
      <c r="CX58" s="90" t="str">
        <f t="shared" si="35"/>
        <v/>
      </c>
      <c r="CY58" s="90" t="str">
        <f t="shared" si="35"/>
        <v/>
      </c>
      <c r="CZ58" s="90" t="str">
        <f t="shared" si="35"/>
        <v/>
      </c>
      <c r="DA58" s="90" t="str">
        <f t="shared" si="35"/>
        <v/>
      </c>
      <c r="DB58" s="90" t="str">
        <f t="shared" si="35"/>
        <v/>
      </c>
      <c r="DC58" s="90" t="str">
        <f t="shared" si="35"/>
        <v/>
      </c>
      <c r="DD58" s="90" t="str">
        <f t="shared" si="35"/>
        <v/>
      </c>
      <c r="DE58" s="90" t="str">
        <f t="shared" si="35"/>
        <v/>
      </c>
      <c r="DF58" s="90" t="str">
        <f t="shared" si="35"/>
        <v/>
      </c>
      <c r="DG58" s="90" t="str">
        <f t="shared" si="35"/>
        <v/>
      </c>
      <c r="DH58" s="90" t="str">
        <f t="shared" si="35"/>
        <v/>
      </c>
      <c r="DI58" s="90" t="str">
        <f t="shared" si="35"/>
        <v/>
      </c>
      <c r="DJ58" s="90" t="str">
        <f t="shared" si="35"/>
        <v/>
      </c>
      <c r="DK58" s="90" t="str">
        <f t="shared" si="35"/>
        <v/>
      </c>
      <c r="DL58" s="90" t="str">
        <f t="shared" si="35"/>
        <v/>
      </c>
      <c r="DM58" s="90" t="str">
        <f t="shared" si="35"/>
        <v/>
      </c>
      <c r="DN58" s="90" t="str">
        <f t="shared" si="35"/>
        <v/>
      </c>
      <c r="DO58" s="90" t="str">
        <f t="shared" si="35"/>
        <v/>
      </c>
      <c r="DP58" s="90" t="str">
        <f t="shared" si="35"/>
        <v/>
      </c>
      <c r="DQ58" s="90" t="str">
        <f t="shared" si="35"/>
        <v/>
      </c>
      <c r="DR58" s="90" t="str">
        <f t="shared" si="35"/>
        <v/>
      </c>
      <c r="DS58" s="90" t="str">
        <f t="shared" si="35"/>
        <v/>
      </c>
      <c r="DT58" s="90" t="str">
        <f t="shared" si="35"/>
        <v/>
      </c>
      <c r="DU58" s="94" t="str">
        <f t="shared" si="35"/>
        <v/>
      </c>
      <c r="DV58" s="1697">
        <f>COUNTIF(E15:DV15,"3")+COUNTIF(E55:DU55,"3")+COUNTIF(E35:DV35,"3")</f>
        <v>68</v>
      </c>
      <c r="DW58" s="1698"/>
      <c r="DY58" s="66"/>
    </row>
    <row r="59" spans="2:190" ht="18" customHeight="1">
      <c r="B59" s="79"/>
      <c r="C59" s="81" t="s">
        <v>322</v>
      </c>
      <c r="D59" s="781" t="str">
        <f t="shared" si="29"/>
        <v>9,600kJ/kg</v>
      </c>
      <c r="E59" s="89">
        <f t="shared" ref="E59:BP59" si="36">IF(E55=4,E55,"")</f>
        <v>4</v>
      </c>
      <c r="F59" s="90">
        <f t="shared" si="36"/>
        <v>4</v>
      </c>
      <c r="G59" s="90">
        <f t="shared" si="36"/>
        <v>4</v>
      </c>
      <c r="H59" s="90">
        <f t="shared" si="36"/>
        <v>4</v>
      </c>
      <c r="I59" s="90">
        <f t="shared" si="36"/>
        <v>4</v>
      </c>
      <c r="J59" s="90">
        <f t="shared" si="36"/>
        <v>4</v>
      </c>
      <c r="K59" s="90">
        <f t="shared" si="36"/>
        <v>4</v>
      </c>
      <c r="L59" s="90">
        <f t="shared" si="36"/>
        <v>4</v>
      </c>
      <c r="M59" s="90">
        <f t="shared" si="36"/>
        <v>4</v>
      </c>
      <c r="N59" s="90">
        <f t="shared" si="36"/>
        <v>4</v>
      </c>
      <c r="O59" s="90">
        <f t="shared" si="36"/>
        <v>4</v>
      </c>
      <c r="P59" s="90">
        <f t="shared" si="36"/>
        <v>4</v>
      </c>
      <c r="Q59" s="90" t="str">
        <f t="shared" si="36"/>
        <v/>
      </c>
      <c r="R59" s="90" t="str">
        <f t="shared" si="36"/>
        <v/>
      </c>
      <c r="S59" s="90" t="str">
        <f t="shared" si="36"/>
        <v/>
      </c>
      <c r="T59" s="90" t="str">
        <f t="shared" si="36"/>
        <v/>
      </c>
      <c r="U59" s="90" t="str">
        <f t="shared" si="36"/>
        <v/>
      </c>
      <c r="V59" s="90" t="str">
        <f t="shared" si="36"/>
        <v/>
      </c>
      <c r="W59" s="90" t="str">
        <f t="shared" si="36"/>
        <v/>
      </c>
      <c r="X59" s="90" t="str">
        <f t="shared" si="36"/>
        <v/>
      </c>
      <c r="Y59" s="90" t="str">
        <f t="shared" si="36"/>
        <v/>
      </c>
      <c r="Z59" s="90" t="str">
        <f t="shared" si="36"/>
        <v/>
      </c>
      <c r="AA59" s="90" t="str">
        <f t="shared" si="36"/>
        <v/>
      </c>
      <c r="AB59" s="90" t="str">
        <f t="shared" si="36"/>
        <v/>
      </c>
      <c r="AC59" s="90" t="str">
        <f t="shared" si="36"/>
        <v/>
      </c>
      <c r="AD59" s="90" t="str">
        <f t="shared" si="36"/>
        <v/>
      </c>
      <c r="AE59" s="90" t="str">
        <f t="shared" si="36"/>
        <v/>
      </c>
      <c r="AF59" s="90" t="str">
        <f t="shared" si="36"/>
        <v/>
      </c>
      <c r="AG59" s="90" t="str">
        <f t="shared" si="36"/>
        <v/>
      </c>
      <c r="AH59" s="90" t="str">
        <f t="shared" si="36"/>
        <v/>
      </c>
      <c r="AI59" s="91" t="str">
        <f t="shared" si="36"/>
        <v/>
      </c>
      <c r="AJ59" s="89" t="str">
        <f t="shared" si="36"/>
        <v/>
      </c>
      <c r="AK59" s="90" t="str">
        <f t="shared" si="36"/>
        <v/>
      </c>
      <c r="AL59" s="90" t="str">
        <f t="shared" si="36"/>
        <v/>
      </c>
      <c r="AM59" s="90" t="str">
        <f t="shared" si="36"/>
        <v/>
      </c>
      <c r="AN59" s="90" t="str">
        <f t="shared" si="36"/>
        <v/>
      </c>
      <c r="AO59" s="90" t="str">
        <f t="shared" si="36"/>
        <v/>
      </c>
      <c r="AP59" s="90" t="str">
        <f t="shared" si="36"/>
        <v/>
      </c>
      <c r="AQ59" s="90" t="str">
        <f t="shared" si="36"/>
        <v/>
      </c>
      <c r="AR59" s="90" t="str">
        <f t="shared" si="36"/>
        <v/>
      </c>
      <c r="AS59" s="90" t="str">
        <f t="shared" si="36"/>
        <v/>
      </c>
      <c r="AT59" s="90" t="str">
        <f t="shared" si="36"/>
        <v/>
      </c>
      <c r="AU59" s="90" t="str">
        <f t="shared" si="36"/>
        <v/>
      </c>
      <c r="AV59" s="90" t="str">
        <f t="shared" si="36"/>
        <v/>
      </c>
      <c r="AW59" s="90" t="str">
        <f t="shared" si="36"/>
        <v/>
      </c>
      <c r="AX59" s="90" t="str">
        <f t="shared" si="36"/>
        <v/>
      </c>
      <c r="AY59" s="90" t="str">
        <f t="shared" si="36"/>
        <v/>
      </c>
      <c r="AZ59" s="90" t="str">
        <f t="shared" si="36"/>
        <v/>
      </c>
      <c r="BA59" s="90" t="str">
        <f t="shared" si="36"/>
        <v/>
      </c>
      <c r="BB59" s="90" t="str">
        <f t="shared" si="36"/>
        <v/>
      </c>
      <c r="BC59" s="90" t="str">
        <f t="shared" si="36"/>
        <v/>
      </c>
      <c r="BD59" s="90" t="str">
        <f t="shared" si="36"/>
        <v/>
      </c>
      <c r="BE59" s="90" t="str">
        <f t="shared" si="36"/>
        <v/>
      </c>
      <c r="BF59" s="90" t="str">
        <f t="shared" si="36"/>
        <v/>
      </c>
      <c r="BG59" s="90" t="str">
        <f t="shared" si="36"/>
        <v/>
      </c>
      <c r="BH59" s="90" t="str">
        <f t="shared" si="36"/>
        <v/>
      </c>
      <c r="BI59" s="90" t="str">
        <f t="shared" si="36"/>
        <v/>
      </c>
      <c r="BJ59" s="90" t="str">
        <f t="shared" si="36"/>
        <v/>
      </c>
      <c r="BK59" s="90" t="str">
        <f t="shared" si="36"/>
        <v/>
      </c>
      <c r="BL59" s="90" t="str">
        <f t="shared" si="36"/>
        <v/>
      </c>
      <c r="BM59" s="90" t="str">
        <f t="shared" si="36"/>
        <v/>
      </c>
      <c r="BN59" s="91" t="str">
        <f t="shared" si="36"/>
        <v/>
      </c>
      <c r="BO59" s="89" t="str">
        <f t="shared" si="36"/>
        <v/>
      </c>
      <c r="BP59" s="90" t="str">
        <f t="shared" si="36"/>
        <v/>
      </c>
      <c r="BQ59" s="90" t="str">
        <f t="shared" ref="BQ59:DU59" si="37">IF(BQ55=4,BQ55,"")</f>
        <v/>
      </c>
      <c r="BR59" s="90" t="str">
        <f t="shared" si="37"/>
        <v/>
      </c>
      <c r="BS59" s="90" t="str">
        <f t="shared" si="37"/>
        <v/>
      </c>
      <c r="BT59" s="90" t="str">
        <f t="shared" si="37"/>
        <v/>
      </c>
      <c r="BU59" s="90" t="str">
        <f t="shared" si="37"/>
        <v/>
      </c>
      <c r="BV59" s="90" t="str">
        <f t="shared" si="37"/>
        <v/>
      </c>
      <c r="BW59" s="90" t="str">
        <f t="shared" si="37"/>
        <v/>
      </c>
      <c r="BX59" s="90" t="str">
        <f t="shared" si="37"/>
        <v/>
      </c>
      <c r="BY59" s="90" t="str">
        <f t="shared" si="37"/>
        <v/>
      </c>
      <c r="BZ59" s="90" t="str">
        <f t="shared" si="37"/>
        <v/>
      </c>
      <c r="CA59" s="90" t="str">
        <f t="shared" si="37"/>
        <v/>
      </c>
      <c r="CB59" s="90" t="str">
        <f t="shared" si="37"/>
        <v/>
      </c>
      <c r="CC59" s="90" t="str">
        <f t="shared" si="37"/>
        <v/>
      </c>
      <c r="CD59" s="90" t="str">
        <f t="shared" si="37"/>
        <v/>
      </c>
      <c r="CE59" s="90" t="str">
        <f t="shared" si="37"/>
        <v/>
      </c>
      <c r="CF59" s="90" t="str">
        <f t="shared" si="37"/>
        <v/>
      </c>
      <c r="CG59" s="90" t="str">
        <f t="shared" si="37"/>
        <v/>
      </c>
      <c r="CH59" s="90" t="str">
        <f t="shared" si="37"/>
        <v/>
      </c>
      <c r="CI59" s="90" t="str">
        <f t="shared" si="37"/>
        <v/>
      </c>
      <c r="CJ59" s="90" t="str">
        <f t="shared" si="37"/>
        <v/>
      </c>
      <c r="CK59" s="90" t="str">
        <f t="shared" si="37"/>
        <v/>
      </c>
      <c r="CL59" s="90" t="str">
        <f t="shared" si="37"/>
        <v/>
      </c>
      <c r="CM59" s="90" t="str">
        <f t="shared" si="37"/>
        <v/>
      </c>
      <c r="CN59" s="90" t="str">
        <f t="shared" si="37"/>
        <v/>
      </c>
      <c r="CO59" s="90" t="str">
        <f t="shared" si="37"/>
        <v/>
      </c>
      <c r="CP59" s="91" t="str">
        <f t="shared" si="37"/>
        <v/>
      </c>
      <c r="CQ59" s="89" t="str">
        <f t="shared" si="37"/>
        <v/>
      </c>
      <c r="CR59" s="90" t="str">
        <f t="shared" si="37"/>
        <v/>
      </c>
      <c r="CS59" s="90" t="str">
        <f t="shared" si="37"/>
        <v/>
      </c>
      <c r="CT59" s="90" t="str">
        <f t="shared" si="37"/>
        <v/>
      </c>
      <c r="CU59" s="90" t="str">
        <f t="shared" si="37"/>
        <v/>
      </c>
      <c r="CV59" s="90" t="str">
        <f t="shared" si="37"/>
        <v/>
      </c>
      <c r="CW59" s="90" t="str">
        <f t="shared" si="37"/>
        <v/>
      </c>
      <c r="CX59" s="90" t="str">
        <f t="shared" si="37"/>
        <v/>
      </c>
      <c r="CY59" s="90" t="str">
        <f t="shared" si="37"/>
        <v/>
      </c>
      <c r="CZ59" s="90" t="str">
        <f t="shared" si="37"/>
        <v/>
      </c>
      <c r="DA59" s="90" t="str">
        <f t="shared" si="37"/>
        <v/>
      </c>
      <c r="DB59" s="90" t="str">
        <f t="shared" si="37"/>
        <v/>
      </c>
      <c r="DC59" s="90" t="str">
        <f t="shared" si="37"/>
        <v/>
      </c>
      <c r="DD59" s="90" t="str">
        <f t="shared" si="37"/>
        <v/>
      </c>
      <c r="DE59" s="90" t="str">
        <f t="shared" si="37"/>
        <v/>
      </c>
      <c r="DF59" s="90" t="str">
        <f t="shared" si="37"/>
        <v/>
      </c>
      <c r="DG59" s="90" t="str">
        <f t="shared" si="37"/>
        <v/>
      </c>
      <c r="DH59" s="90" t="str">
        <f t="shared" si="37"/>
        <v/>
      </c>
      <c r="DI59" s="90" t="str">
        <f t="shared" si="37"/>
        <v/>
      </c>
      <c r="DJ59" s="90" t="str">
        <f t="shared" si="37"/>
        <v/>
      </c>
      <c r="DK59" s="90" t="str">
        <f t="shared" si="37"/>
        <v/>
      </c>
      <c r="DL59" s="90" t="str">
        <f t="shared" si="37"/>
        <v/>
      </c>
      <c r="DM59" s="90" t="str">
        <f t="shared" si="37"/>
        <v/>
      </c>
      <c r="DN59" s="90" t="str">
        <f t="shared" si="37"/>
        <v/>
      </c>
      <c r="DO59" s="90" t="str">
        <f t="shared" si="37"/>
        <v/>
      </c>
      <c r="DP59" s="90" t="str">
        <f t="shared" si="37"/>
        <v/>
      </c>
      <c r="DQ59" s="90" t="str">
        <f t="shared" si="37"/>
        <v/>
      </c>
      <c r="DR59" s="90" t="str">
        <f t="shared" si="37"/>
        <v/>
      </c>
      <c r="DS59" s="90" t="str">
        <f t="shared" si="37"/>
        <v/>
      </c>
      <c r="DT59" s="90" t="str">
        <f t="shared" si="37"/>
        <v/>
      </c>
      <c r="DU59" s="94" t="str">
        <f t="shared" si="37"/>
        <v/>
      </c>
      <c r="DV59" s="1697">
        <f>COUNTIF(E15:DV15,"4")+COUNTIF(E55:DU55,"4")+COUNTIF(E35:DV35,"4")</f>
        <v>79</v>
      </c>
      <c r="DW59" s="1698"/>
      <c r="DY59" s="66"/>
    </row>
    <row r="60" spans="2:190" ht="18" customHeight="1">
      <c r="B60" s="79"/>
      <c r="C60" s="81" t="s">
        <v>323</v>
      </c>
      <c r="D60" s="781" t="str">
        <f t="shared" si="29"/>
        <v>8,533kJ/kg</v>
      </c>
      <c r="E60" s="89" t="str">
        <f t="shared" ref="E60:BP60" si="38">IF(E55=5,E55,"")</f>
        <v/>
      </c>
      <c r="F60" s="90" t="str">
        <f t="shared" si="38"/>
        <v/>
      </c>
      <c r="G60" s="90" t="str">
        <f t="shared" si="38"/>
        <v/>
      </c>
      <c r="H60" s="90" t="str">
        <f t="shared" si="38"/>
        <v/>
      </c>
      <c r="I60" s="90" t="str">
        <f t="shared" si="38"/>
        <v/>
      </c>
      <c r="J60" s="90" t="str">
        <f t="shared" si="38"/>
        <v/>
      </c>
      <c r="K60" s="90" t="str">
        <f t="shared" si="38"/>
        <v/>
      </c>
      <c r="L60" s="90" t="str">
        <f t="shared" si="38"/>
        <v/>
      </c>
      <c r="M60" s="90" t="str">
        <f t="shared" si="38"/>
        <v/>
      </c>
      <c r="N60" s="90" t="str">
        <f t="shared" si="38"/>
        <v/>
      </c>
      <c r="O60" s="90" t="str">
        <f t="shared" si="38"/>
        <v/>
      </c>
      <c r="P60" s="90" t="str">
        <f t="shared" si="38"/>
        <v/>
      </c>
      <c r="Q60" s="90" t="str">
        <f t="shared" si="38"/>
        <v/>
      </c>
      <c r="R60" s="90" t="str">
        <f t="shared" si="38"/>
        <v/>
      </c>
      <c r="S60" s="90" t="str">
        <f t="shared" si="38"/>
        <v/>
      </c>
      <c r="T60" s="90" t="str">
        <f t="shared" si="38"/>
        <v/>
      </c>
      <c r="U60" s="90" t="str">
        <f t="shared" si="38"/>
        <v/>
      </c>
      <c r="V60" s="90" t="str">
        <f t="shared" si="38"/>
        <v/>
      </c>
      <c r="W60" s="90" t="str">
        <f t="shared" si="38"/>
        <v/>
      </c>
      <c r="X60" s="90" t="str">
        <f t="shared" si="38"/>
        <v/>
      </c>
      <c r="Y60" s="90" t="str">
        <f t="shared" si="38"/>
        <v/>
      </c>
      <c r="Z60" s="90" t="str">
        <f t="shared" si="38"/>
        <v/>
      </c>
      <c r="AA60" s="90" t="str">
        <f t="shared" si="38"/>
        <v/>
      </c>
      <c r="AB60" s="90" t="str">
        <f t="shared" si="38"/>
        <v/>
      </c>
      <c r="AC60" s="90" t="str">
        <f t="shared" si="38"/>
        <v/>
      </c>
      <c r="AD60" s="90" t="str">
        <f t="shared" si="38"/>
        <v/>
      </c>
      <c r="AE60" s="90" t="str">
        <f t="shared" si="38"/>
        <v/>
      </c>
      <c r="AF60" s="90" t="str">
        <f t="shared" si="38"/>
        <v/>
      </c>
      <c r="AG60" s="90" t="str">
        <f t="shared" si="38"/>
        <v/>
      </c>
      <c r="AH60" s="90" t="str">
        <f t="shared" si="38"/>
        <v/>
      </c>
      <c r="AI60" s="91" t="str">
        <f t="shared" si="38"/>
        <v/>
      </c>
      <c r="AJ60" s="89" t="str">
        <f t="shared" si="38"/>
        <v/>
      </c>
      <c r="AK60" s="90" t="str">
        <f t="shared" si="38"/>
        <v/>
      </c>
      <c r="AL60" s="90" t="str">
        <f t="shared" si="38"/>
        <v/>
      </c>
      <c r="AM60" s="90" t="str">
        <f t="shared" si="38"/>
        <v/>
      </c>
      <c r="AN60" s="90" t="str">
        <f t="shared" si="38"/>
        <v/>
      </c>
      <c r="AO60" s="90" t="str">
        <f t="shared" si="38"/>
        <v/>
      </c>
      <c r="AP60" s="90" t="str">
        <f t="shared" si="38"/>
        <v/>
      </c>
      <c r="AQ60" s="90" t="str">
        <f t="shared" si="38"/>
        <v/>
      </c>
      <c r="AR60" s="90" t="str">
        <f t="shared" si="38"/>
        <v/>
      </c>
      <c r="AS60" s="90" t="str">
        <f t="shared" si="38"/>
        <v/>
      </c>
      <c r="AT60" s="90" t="str">
        <f t="shared" si="38"/>
        <v/>
      </c>
      <c r="AU60" s="90" t="str">
        <f t="shared" si="38"/>
        <v/>
      </c>
      <c r="AV60" s="90" t="str">
        <f t="shared" si="38"/>
        <v/>
      </c>
      <c r="AW60" s="90" t="str">
        <f t="shared" si="38"/>
        <v/>
      </c>
      <c r="AX60" s="90" t="str">
        <f t="shared" si="38"/>
        <v/>
      </c>
      <c r="AY60" s="90" t="str">
        <f t="shared" si="38"/>
        <v/>
      </c>
      <c r="AZ60" s="90" t="str">
        <f t="shared" si="38"/>
        <v/>
      </c>
      <c r="BA60" s="90" t="str">
        <f t="shared" si="38"/>
        <v/>
      </c>
      <c r="BB60" s="90" t="str">
        <f t="shared" si="38"/>
        <v/>
      </c>
      <c r="BC60" s="90" t="str">
        <f t="shared" si="38"/>
        <v/>
      </c>
      <c r="BD60" s="90" t="str">
        <f t="shared" si="38"/>
        <v/>
      </c>
      <c r="BE60" s="90" t="str">
        <f t="shared" si="38"/>
        <v/>
      </c>
      <c r="BF60" s="90" t="str">
        <f t="shared" si="38"/>
        <v/>
      </c>
      <c r="BG60" s="90" t="str">
        <f t="shared" si="38"/>
        <v/>
      </c>
      <c r="BH60" s="90" t="str">
        <f t="shared" si="38"/>
        <v/>
      </c>
      <c r="BI60" s="90" t="str">
        <f t="shared" si="38"/>
        <v/>
      </c>
      <c r="BJ60" s="90" t="str">
        <f t="shared" si="38"/>
        <v/>
      </c>
      <c r="BK60" s="90" t="str">
        <f t="shared" si="38"/>
        <v/>
      </c>
      <c r="BL60" s="90" t="str">
        <f t="shared" si="38"/>
        <v/>
      </c>
      <c r="BM60" s="90" t="str">
        <f t="shared" si="38"/>
        <v/>
      </c>
      <c r="BN60" s="91" t="str">
        <f t="shared" si="38"/>
        <v/>
      </c>
      <c r="BO60" s="89" t="str">
        <f t="shared" si="38"/>
        <v/>
      </c>
      <c r="BP60" s="90" t="str">
        <f t="shared" si="38"/>
        <v/>
      </c>
      <c r="BQ60" s="90" t="str">
        <f t="shared" ref="BQ60:DU60" si="39">IF(BQ55=5,BQ55,"")</f>
        <v/>
      </c>
      <c r="BR60" s="90" t="str">
        <f t="shared" si="39"/>
        <v/>
      </c>
      <c r="BS60" s="90" t="str">
        <f t="shared" si="39"/>
        <v/>
      </c>
      <c r="BT60" s="90" t="str">
        <f t="shared" si="39"/>
        <v/>
      </c>
      <c r="BU60" s="90" t="str">
        <f t="shared" si="39"/>
        <v/>
      </c>
      <c r="BV60" s="90" t="str">
        <f t="shared" si="39"/>
        <v/>
      </c>
      <c r="BW60" s="90" t="str">
        <f t="shared" si="39"/>
        <v/>
      </c>
      <c r="BX60" s="90" t="str">
        <f t="shared" si="39"/>
        <v/>
      </c>
      <c r="BY60" s="90" t="str">
        <f t="shared" si="39"/>
        <v/>
      </c>
      <c r="BZ60" s="90" t="str">
        <f t="shared" si="39"/>
        <v/>
      </c>
      <c r="CA60" s="90" t="str">
        <f t="shared" si="39"/>
        <v/>
      </c>
      <c r="CB60" s="90" t="str">
        <f t="shared" si="39"/>
        <v/>
      </c>
      <c r="CC60" s="90" t="str">
        <f t="shared" si="39"/>
        <v/>
      </c>
      <c r="CD60" s="90" t="str">
        <f t="shared" si="39"/>
        <v/>
      </c>
      <c r="CE60" s="90" t="str">
        <f t="shared" si="39"/>
        <v/>
      </c>
      <c r="CF60" s="90" t="str">
        <f t="shared" si="39"/>
        <v/>
      </c>
      <c r="CG60" s="90" t="str">
        <f t="shared" si="39"/>
        <v/>
      </c>
      <c r="CH60" s="90" t="str">
        <f t="shared" si="39"/>
        <v/>
      </c>
      <c r="CI60" s="90" t="str">
        <f t="shared" si="39"/>
        <v/>
      </c>
      <c r="CJ60" s="90" t="str">
        <f t="shared" si="39"/>
        <v/>
      </c>
      <c r="CK60" s="90" t="str">
        <f t="shared" si="39"/>
        <v/>
      </c>
      <c r="CL60" s="90" t="str">
        <f t="shared" si="39"/>
        <v/>
      </c>
      <c r="CM60" s="90" t="str">
        <f t="shared" si="39"/>
        <v/>
      </c>
      <c r="CN60" s="90" t="str">
        <f t="shared" si="39"/>
        <v/>
      </c>
      <c r="CO60" s="90" t="str">
        <f t="shared" si="39"/>
        <v/>
      </c>
      <c r="CP60" s="91" t="str">
        <f t="shared" si="39"/>
        <v/>
      </c>
      <c r="CQ60" s="89" t="str">
        <f t="shared" si="39"/>
        <v/>
      </c>
      <c r="CR60" s="90" t="str">
        <f t="shared" si="39"/>
        <v/>
      </c>
      <c r="CS60" s="90" t="str">
        <f t="shared" si="39"/>
        <v/>
      </c>
      <c r="CT60" s="90" t="str">
        <f t="shared" si="39"/>
        <v/>
      </c>
      <c r="CU60" s="90" t="str">
        <f t="shared" si="39"/>
        <v/>
      </c>
      <c r="CV60" s="90" t="str">
        <f t="shared" si="39"/>
        <v/>
      </c>
      <c r="CW60" s="90" t="str">
        <f t="shared" si="39"/>
        <v/>
      </c>
      <c r="CX60" s="90" t="str">
        <f t="shared" si="39"/>
        <v/>
      </c>
      <c r="CY60" s="90" t="str">
        <f t="shared" si="39"/>
        <v/>
      </c>
      <c r="CZ60" s="90" t="str">
        <f t="shared" si="39"/>
        <v/>
      </c>
      <c r="DA60" s="90" t="str">
        <f t="shared" si="39"/>
        <v/>
      </c>
      <c r="DB60" s="90" t="str">
        <f t="shared" si="39"/>
        <v/>
      </c>
      <c r="DC60" s="90" t="str">
        <f t="shared" si="39"/>
        <v/>
      </c>
      <c r="DD60" s="90" t="str">
        <f t="shared" si="39"/>
        <v/>
      </c>
      <c r="DE60" s="90" t="str">
        <f t="shared" si="39"/>
        <v/>
      </c>
      <c r="DF60" s="90" t="str">
        <f t="shared" si="39"/>
        <v/>
      </c>
      <c r="DG60" s="90" t="str">
        <f t="shared" si="39"/>
        <v/>
      </c>
      <c r="DH60" s="90" t="str">
        <f t="shared" si="39"/>
        <v/>
      </c>
      <c r="DI60" s="90" t="str">
        <f t="shared" si="39"/>
        <v/>
      </c>
      <c r="DJ60" s="90" t="str">
        <f t="shared" si="39"/>
        <v/>
      </c>
      <c r="DK60" s="90" t="str">
        <f t="shared" si="39"/>
        <v/>
      </c>
      <c r="DL60" s="90" t="str">
        <f t="shared" si="39"/>
        <v/>
      </c>
      <c r="DM60" s="90" t="str">
        <f t="shared" si="39"/>
        <v/>
      </c>
      <c r="DN60" s="90" t="str">
        <f t="shared" si="39"/>
        <v/>
      </c>
      <c r="DO60" s="90" t="str">
        <f t="shared" si="39"/>
        <v/>
      </c>
      <c r="DP60" s="90" t="str">
        <f t="shared" si="39"/>
        <v/>
      </c>
      <c r="DQ60" s="90" t="str">
        <f t="shared" si="39"/>
        <v/>
      </c>
      <c r="DR60" s="90" t="str">
        <f t="shared" si="39"/>
        <v/>
      </c>
      <c r="DS60" s="90" t="str">
        <f t="shared" si="39"/>
        <v/>
      </c>
      <c r="DT60" s="90" t="str">
        <f t="shared" si="39"/>
        <v/>
      </c>
      <c r="DU60" s="94" t="str">
        <f t="shared" si="39"/>
        <v/>
      </c>
      <c r="DV60" s="1697">
        <f>COUNTIF(E15:DV15,"5")+COUNTIF(E55:DU55,"5")+COUNTIF(E35:DV35,"5")</f>
        <v>68</v>
      </c>
      <c r="DW60" s="1698"/>
      <c r="DY60" s="66"/>
    </row>
    <row r="61" spans="2:190" ht="18" customHeight="1">
      <c r="B61" s="79"/>
      <c r="C61" s="81" t="s">
        <v>324</v>
      </c>
      <c r="D61" s="781" t="str">
        <f t="shared" si="29"/>
        <v>7,467kJ/kg</v>
      </c>
      <c r="E61" s="89" t="str">
        <f t="shared" ref="E61:BP61" si="40">IF(E55=6,E55,"")</f>
        <v/>
      </c>
      <c r="F61" s="90" t="str">
        <f t="shared" si="40"/>
        <v/>
      </c>
      <c r="G61" s="90" t="str">
        <f t="shared" si="40"/>
        <v/>
      </c>
      <c r="H61" s="90" t="str">
        <f t="shared" si="40"/>
        <v/>
      </c>
      <c r="I61" s="90" t="str">
        <f t="shared" si="40"/>
        <v/>
      </c>
      <c r="J61" s="90" t="str">
        <f t="shared" si="40"/>
        <v/>
      </c>
      <c r="K61" s="90" t="str">
        <f t="shared" si="40"/>
        <v/>
      </c>
      <c r="L61" s="90" t="str">
        <f t="shared" si="40"/>
        <v/>
      </c>
      <c r="M61" s="90" t="str">
        <f t="shared" si="40"/>
        <v/>
      </c>
      <c r="N61" s="90" t="str">
        <f t="shared" si="40"/>
        <v/>
      </c>
      <c r="O61" s="90" t="str">
        <f t="shared" si="40"/>
        <v/>
      </c>
      <c r="P61" s="90" t="str">
        <f t="shared" si="40"/>
        <v/>
      </c>
      <c r="Q61" s="90" t="str">
        <f t="shared" si="40"/>
        <v/>
      </c>
      <c r="R61" s="90" t="str">
        <f t="shared" si="40"/>
        <v/>
      </c>
      <c r="S61" s="90" t="str">
        <f t="shared" si="40"/>
        <v/>
      </c>
      <c r="T61" s="90" t="str">
        <f t="shared" si="40"/>
        <v/>
      </c>
      <c r="U61" s="90" t="str">
        <f t="shared" si="40"/>
        <v/>
      </c>
      <c r="V61" s="90" t="str">
        <f t="shared" si="40"/>
        <v/>
      </c>
      <c r="W61" s="90" t="str">
        <f t="shared" si="40"/>
        <v/>
      </c>
      <c r="X61" s="90" t="str">
        <f t="shared" si="40"/>
        <v/>
      </c>
      <c r="Y61" s="90" t="str">
        <f t="shared" si="40"/>
        <v/>
      </c>
      <c r="Z61" s="90" t="str">
        <f t="shared" si="40"/>
        <v/>
      </c>
      <c r="AA61" s="90" t="str">
        <f t="shared" si="40"/>
        <v/>
      </c>
      <c r="AB61" s="90" t="str">
        <f t="shared" si="40"/>
        <v/>
      </c>
      <c r="AC61" s="90" t="str">
        <f t="shared" si="40"/>
        <v/>
      </c>
      <c r="AD61" s="90" t="str">
        <f t="shared" si="40"/>
        <v/>
      </c>
      <c r="AE61" s="90" t="str">
        <f t="shared" si="40"/>
        <v/>
      </c>
      <c r="AF61" s="90" t="str">
        <f t="shared" si="40"/>
        <v/>
      </c>
      <c r="AG61" s="90" t="str">
        <f t="shared" si="40"/>
        <v/>
      </c>
      <c r="AH61" s="90" t="str">
        <f t="shared" si="40"/>
        <v/>
      </c>
      <c r="AI61" s="91" t="str">
        <f t="shared" si="40"/>
        <v/>
      </c>
      <c r="AJ61" s="89" t="str">
        <f t="shared" si="40"/>
        <v/>
      </c>
      <c r="AK61" s="90" t="str">
        <f t="shared" si="40"/>
        <v/>
      </c>
      <c r="AL61" s="90" t="str">
        <f t="shared" si="40"/>
        <v/>
      </c>
      <c r="AM61" s="90" t="str">
        <f t="shared" si="40"/>
        <v/>
      </c>
      <c r="AN61" s="90" t="str">
        <f t="shared" si="40"/>
        <v/>
      </c>
      <c r="AO61" s="90" t="str">
        <f t="shared" si="40"/>
        <v/>
      </c>
      <c r="AP61" s="90" t="str">
        <f t="shared" si="40"/>
        <v/>
      </c>
      <c r="AQ61" s="90" t="str">
        <f t="shared" si="40"/>
        <v/>
      </c>
      <c r="AR61" s="90" t="str">
        <f t="shared" si="40"/>
        <v/>
      </c>
      <c r="AS61" s="90" t="str">
        <f t="shared" si="40"/>
        <v/>
      </c>
      <c r="AT61" s="90" t="str">
        <f t="shared" si="40"/>
        <v/>
      </c>
      <c r="AU61" s="90" t="str">
        <f t="shared" si="40"/>
        <v/>
      </c>
      <c r="AV61" s="90" t="str">
        <f t="shared" si="40"/>
        <v/>
      </c>
      <c r="AW61" s="90" t="str">
        <f t="shared" si="40"/>
        <v/>
      </c>
      <c r="AX61" s="90" t="str">
        <f t="shared" si="40"/>
        <v/>
      </c>
      <c r="AY61" s="90" t="str">
        <f t="shared" si="40"/>
        <v/>
      </c>
      <c r="AZ61" s="90" t="str">
        <f t="shared" si="40"/>
        <v/>
      </c>
      <c r="BA61" s="90" t="str">
        <f t="shared" si="40"/>
        <v/>
      </c>
      <c r="BB61" s="90" t="str">
        <f t="shared" si="40"/>
        <v/>
      </c>
      <c r="BC61" s="90" t="str">
        <f t="shared" si="40"/>
        <v/>
      </c>
      <c r="BD61" s="90" t="str">
        <f t="shared" si="40"/>
        <v/>
      </c>
      <c r="BE61" s="90" t="str">
        <f t="shared" si="40"/>
        <v/>
      </c>
      <c r="BF61" s="90" t="str">
        <f t="shared" si="40"/>
        <v/>
      </c>
      <c r="BG61" s="90" t="str">
        <f t="shared" si="40"/>
        <v/>
      </c>
      <c r="BH61" s="90" t="str">
        <f t="shared" si="40"/>
        <v/>
      </c>
      <c r="BI61" s="90" t="str">
        <f t="shared" si="40"/>
        <v/>
      </c>
      <c r="BJ61" s="90" t="str">
        <f t="shared" si="40"/>
        <v/>
      </c>
      <c r="BK61" s="90" t="str">
        <f t="shared" si="40"/>
        <v/>
      </c>
      <c r="BL61" s="90" t="str">
        <f t="shared" si="40"/>
        <v/>
      </c>
      <c r="BM61" s="90" t="str">
        <f t="shared" si="40"/>
        <v/>
      </c>
      <c r="BN61" s="91" t="str">
        <f t="shared" si="40"/>
        <v/>
      </c>
      <c r="BO61" s="89" t="str">
        <f t="shared" si="40"/>
        <v/>
      </c>
      <c r="BP61" s="90" t="str">
        <f t="shared" si="40"/>
        <v/>
      </c>
      <c r="BQ61" s="90" t="str">
        <f t="shared" ref="BQ61:DU61" si="41">IF(BQ55=6,BQ55,"")</f>
        <v/>
      </c>
      <c r="BR61" s="90" t="str">
        <f t="shared" si="41"/>
        <v/>
      </c>
      <c r="BS61" s="90" t="str">
        <f t="shared" si="41"/>
        <v/>
      </c>
      <c r="BT61" s="90" t="str">
        <f t="shared" si="41"/>
        <v/>
      </c>
      <c r="BU61" s="90" t="str">
        <f t="shared" si="41"/>
        <v/>
      </c>
      <c r="BV61" s="90" t="str">
        <f t="shared" si="41"/>
        <v/>
      </c>
      <c r="BW61" s="90" t="str">
        <f t="shared" si="41"/>
        <v/>
      </c>
      <c r="BX61" s="90" t="str">
        <f t="shared" si="41"/>
        <v/>
      </c>
      <c r="BY61" s="90" t="str">
        <f t="shared" si="41"/>
        <v/>
      </c>
      <c r="BZ61" s="90" t="str">
        <f t="shared" si="41"/>
        <v/>
      </c>
      <c r="CA61" s="90" t="str">
        <f t="shared" si="41"/>
        <v/>
      </c>
      <c r="CB61" s="90" t="str">
        <f t="shared" si="41"/>
        <v/>
      </c>
      <c r="CC61" s="90" t="str">
        <f t="shared" si="41"/>
        <v/>
      </c>
      <c r="CD61" s="90" t="str">
        <f t="shared" si="41"/>
        <v/>
      </c>
      <c r="CE61" s="90" t="str">
        <f t="shared" si="41"/>
        <v/>
      </c>
      <c r="CF61" s="90" t="str">
        <f t="shared" si="41"/>
        <v/>
      </c>
      <c r="CG61" s="90" t="str">
        <f t="shared" si="41"/>
        <v/>
      </c>
      <c r="CH61" s="90" t="str">
        <f t="shared" si="41"/>
        <v/>
      </c>
      <c r="CI61" s="90" t="str">
        <f t="shared" si="41"/>
        <v/>
      </c>
      <c r="CJ61" s="90" t="str">
        <f t="shared" si="41"/>
        <v/>
      </c>
      <c r="CK61" s="90" t="str">
        <f t="shared" si="41"/>
        <v/>
      </c>
      <c r="CL61" s="90" t="str">
        <f t="shared" si="41"/>
        <v/>
      </c>
      <c r="CM61" s="90" t="str">
        <f t="shared" si="41"/>
        <v/>
      </c>
      <c r="CN61" s="90" t="str">
        <f t="shared" si="41"/>
        <v/>
      </c>
      <c r="CO61" s="90" t="str">
        <f t="shared" si="41"/>
        <v/>
      </c>
      <c r="CP61" s="91" t="str">
        <f t="shared" si="41"/>
        <v/>
      </c>
      <c r="CQ61" s="89" t="str">
        <f t="shared" si="41"/>
        <v/>
      </c>
      <c r="CR61" s="90" t="str">
        <f t="shared" si="41"/>
        <v/>
      </c>
      <c r="CS61" s="90" t="str">
        <f t="shared" si="41"/>
        <v/>
      </c>
      <c r="CT61" s="90" t="str">
        <f t="shared" si="41"/>
        <v/>
      </c>
      <c r="CU61" s="90" t="str">
        <f t="shared" si="41"/>
        <v/>
      </c>
      <c r="CV61" s="90" t="str">
        <f t="shared" si="41"/>
        <v/>
      </c>
      <c r="CW61" s="90" t="str">
        <f t="shared" si="41"/>
        <v/>
      </c>
      <c r="CX61" s="90" t="str">
        <f t="shared" si="41"/>
        <v/>
      </c>
      <c r="CY61" s="90" t="str">
        <f t="shared" si="41"/>
        <v/>
      </c>
      <c r="CZ61" s="90" t="str">
        <f t="shared" si="41"/>
        <v/>
      </c>
      <c r="DA61" s="90" t="str">
        <f t="shared" si="41"/>
        <v/>
      </c>
      <c r="DB61" s="90" t="str">
        <f t="shared" si="41"/>
        <v/>
      </c>
      <c r="DC61" s="90" t="str">
        <f t="shared" si="41"/>
        <v/>
      </c>
      <c r="DD61" s="90" t="str">
        <f t="shared" si="41"/>
        <v/>
      </c>
      <c r="DE61" s="90" t="str">
        <f t="shared" si="41"/>
        <v/>
      </c>
      <c r="DF61" s="90" t="str">
        <f t="shared" si="41"/>
        <v/>
      </c>
      <c r="DG61" s="90" t="str">
        <f t="shared" si="41"/>
        <v/>
      </c>
      <c r="DH61" s="90" t="str">
        <f t="shared" si="41"/>
        <v/>
      </c>
      <c r="DI61" s="90" t="str">
        <f t="shared" si="41"/>
        <v/>
      </c>
      <c r="DJ61" s="90" t="str">
        <f t="shared" si="41"/>
        <v/>
      </c>
      <c r="DK61" s="90" t="str">
        <f t="shared" si="41"/>
        <v/>
      </c>
      <c r="DL61" s="90" t="str">
        <f t="shared" si="41"/>
        <v/>
      </c>
      <c r="DM61" s="90" t="str">
        <f t="shared" si="41"/>
        <v/>
      </c>
      <c r="DN61" s="90" t="str">
        <f t="shared" si="41"/>
        <v/>
      </c>
      <c r="DO61" s="90" t="str">
        <f t="shared" si="41"/>
        <v/>
      </c>
      <c r="DP61" s="90" t="str">
        <f t="shared" si="41"/>
        <v/>
      </c>
      <c r="DQ61" s="90" t="str">
        <f t="shared" si="41"/>
        <v/>
      </c>
      <c r="DR61" s="90" t="str">
        <f t="shared" si="41"/>
        <v/>
      </c>
      <c r="DS61" s="90" t="str">
        <f t="shared" si="41"/>
        <v/>
      </c>
      <c r="DT61" s="90" t="str">
        <f t="shared" si="41"/>
        <v/>
      </c>
      <c r="DU61" s="94" t="str">
        <f t="shared" si="41"/>
        <v/>
      </c>
      <c r="DV61" s="1697">
        <f>COUNTIF(E15:DV15,"6")+COUNTIF(E55:DU55,"6")+COUNTIF(E35:DV35,"6")</f>
        <v>44</v>
      </c>
      <c r="DW61" s="1698"/>
      <c r="DY61" s="66"/>
    </row>
    <row r="62" spans="2:190" ht="18" customHeight="1">
      <c r="B62" s="68"/>
      <c r="C62" s="83" t="s">
        <v>325</v>
      </c>
      <c r="D62" s="782" t="str">
        <f t="shared" si="29"/>
        <v>6,400kJ/kg</v>
      </c>
      <c r="E62" s="95" t="str">
        <f t="shared" ref="E62:BP62" si="42">IF(E55=7,E55,"")</f>
        <v/>
      </c>
      <c r="F62" s="96" t="str">
        <f t="shared" si="42"/>
        <v/>
      </c>
      <c r="G62" s="96" t="str">
        <f t="shared" si="42"/>
        <v/>
      </c>
      <c r="H62" s="96" t="str">
        <f t="shared" si="42"/>
        <v/>
      </c>
      <c r="I62" s="96" t="str">
        <f t="shared" si="42"/>
        <v/>
      </c>
      <c r="J62" s="96" t="str">
        <f t="shared" si="42"/>
        <v/>
      </c>
      <c r="K62" s="96" t="str">
        <f t="shared" si="42"/>
        <v/>
      </c>
      <c r="L62" s="96" t="str">
        <f t="shared" si="42"/>
        <v/>
      </c>
      <c r="M62" s="96" t="str">
        <f t="shared" si="42"/>
        <v/>
      </c>
      <c r="N62" s="96" t="str">
        <f t="shared" si="42"/>
        <v/>
      </c>
      <c r="O62" s="96" t="str">
        <f t="shared" si="42"/>
        <v/>
      </c>
      <c r="P62" s="96" t="str">
        <f t="shared" si="42"/>
        <v/>
      </c>
      <c r="Q62" s="96" t="str">
        <f t="shared" si="42"/>
        <v/>
      </c>
      <c r="R62" s="96" t="str">
        <f t="shared" si="42"/>
        <v/>
      </c>
      <c r="S62" s="96" t="str">
        <f t="shared" si="42"/>
        <v/>
      </c>
      <c r="T62" s="96" t="str">
        <f t="shared" si="42"/>
        <v/>
      </c>
      <c r="U62" s="96" t="str">
        <f t="shared" si="42"/>
        <v/>
      </c>
      <c r="V62" s="96" t="str">
        <f t="shared" si="42"/>
        <v/>
      </c>
      <c r="W62" s="96" t="str">
        <f t="shared" si="42"/>
        <v/>
      </c>
      <c r="X62" s="96" t="str">
        <f t="shared" si="42"/>
        <v/>
      </c>
      <c r="Y62" s="96" t="str">
        <f t="shared" si="42"/>
        <v/>
      </c>
      <c r="Z62" s="96" t="str">
        <f t="shared" si="42"/>
        <v/>
      </c>
      <c r="AA62" s="96" t="str">
        <f t="shared" si="42"/>
        <v/>
      </c>
      <c r="AB62" s="96" t="str">
        <f t="shared" si="42"/>
        <v/>
      </c>
      <c r="AC62" s="96" t="str">
        <f t="shared" si="42"/>
        <v/>
      </c>
      <c r="AD62" s="96" t="str">
        <f t="shared" si="42"/>
        <v/>
      </c>
      <c r="AE62" s="96" t="str">
        <f t="shared" si="42"/>
        <v/>
      </c>
      <c r="AF62" s="96" t="str">
        <f t="shared" si="42"/>
        <v/>
      </c>
      <c r="AG62" s="96" t="str">
        <f t="shared" si="42"/>
        <v/>
      </c>
      <c r="AH62" s="96" t="str">
        <f t="shared" si="42"/>
        <v/>
      </c>
      <c r="AI62" s="97" t="str">
        <f t="shared" si="42"/>
        <v/>
      </c>
      <c r="AJ62" s="95" t="str">
        <f t="shared" si="42"/>
        <v/>
      </c>
      <c r="AK62" s="96" t="str">
        <f t="shared" si="42"/>
        <v/>
      </c>
      <c r="AL62" s="96" t="str">
        <f t="shared" si="42"/>
        <v/>
      </c>
      <c r="AM62" s="96" t="str">
        <f t="shared" si="42"/>
        <v/>
      </c>
      <c r="AN62" s="96" t="str">
        <f t="shared" si="42"/>
        <v/>
      </c>
      <c r="AO62" s="96" t="str">
        <f t="shared" si="42"/>
        <v/>
      </c>
      <c r="AP62" s="96" t="str">
        <f t="shared" si="42"/>
        <v/>
      </c>
      <c r="AQ62" s="96" t="str">
        <f t="shared" si="42"/>
        <v/>
      </c>
      <c r="AR62" s="96" t="str">
        <f t="shared" si="42"/>
        <v/>
      </c>
      <c r="AS62" s="96" t="str">
        <f t="shared" si="42"/>
        <v/>
      </c>
      <c r="AT62" s="96" t="str">
        <f t="shared" si="42"/>
        <v/>
      </c>
      <c r="AU62" s="96" t="str">
        <f t="shared" si="42"/>
        <v/>
      </c>
      <c r="AV62" s="96" t="str">
        <f t="shared" si="42"/>
        <v/>
      </c>
      <c r="AW62" s="96" t="str">
        <f t="shared" si="42"/>
        <v/>
      </c>
      <c r="AX62" s="96" t="str">
        <f t="shared" si="42"/>
        <v/>
      </c>
      <c r="AY62" s="96" t="str">
        <f t="shared" si="42"/>
        <v/>
      </c>
      <c r="AZ62" s="96" t="str">
        <f t="shared" si="42"/>
        <v/>
      </c>
      <c r="BA62" s="96" t="str">
        <f t="shared" si="42"/>
        <v/>
      </c>
      <c r="BB62" s="96" t="str">
        <f t="shared" si="42"/>
        <v/>
      </c>
      <c r="BC62" s="96" t="str">
        <f t="shared" si="42"/>
        <v/>
      </c>
      <c r="BD62" s="96" t="str">
        <f t="shared" si="42"/>
        <v/>
      </c>
      <c r="BE62" s="96" t="str">
        <f t="shared" si="42"/>
        <v/>
      </c>
      <c r="BF62" s="96" t="str">
        <f t="shared" si="42"/>
        <v/>
      </c>
      <c r="BG62" s="96" t="str">
        <f t="shared" si="42"/>
        <v/>
      </c>
      <c r="BH62" s="96" t="str">
        <f t="shared" si="42"/>
        <v/>
      </c>
      <c r="BI62" s="96" t="str">
        <f t="shared" si="42"/>
        <v/>
      </c>
      <c r="BJ62" s="96" t="str">
        <f t="shared" si="42"/>
        <v/>
      </c>
      <c r="BK62" s="96" t="str">
        <f t="shared" si="42"/>
        <v/>
      </c>
      <c r="BL62" s="96" t="str">
        <f t="shared" si="42"/>
        <v/>
      </c>
      <c r="BM62" s="96" t="str">
        <f t="shared" si="42"/>
        <v/>
      </c>
      <c r="BN62" s="97" t="str">
        <f t="shared" si="42"/>
        <v/>
      </c>
      <c r="BO62" s="95" t="str">
        <f t="shared" si="42"/>
        <v/>
      </c>
      <c r="BP62" s="96" t="str">
        <f t="shared" si="42"/>
        <v/>
      </c>
      <c r="BQ62" s="96" t="str">
        <f t="shared" ref="BQ62:DU62" si="43">IF(BQ55=7,BQ55,"")</f>
        <v/>
      </c>
      <c r="BR62" s="96" t="str">
        <f t="shared" si="43"/>
        <v/>
      </c>
      <c r="BS62" s="96" t="str">
        <f t="shared" si="43"/>
        <v/>
      </c>
      <c r="BT62" s="96" t="str">
        <f t="shared" si="43"/>
        <v/>
      </c>
      <c r="BU62" s="96" t="str">
        <f t="shared" si="43"/>
        <v/>
      </c>
      <c r="BV62" s="96" t="str">
        <f t="shared" si="43"/>
        <v/>
      </c>
      <c r="BW62" s="96" t="str">
        <f t="shared" si="43"/>
        <v/>
      </c>
      <c r="BX62" s="96" t="str">
        <f t="shared" si="43"/>
        <v/>
      </c>
      <c r="BY62" s="96" t="str">
        <f t="shared" si="43"/>
        <v/>
      </c>
      <c r="BZ62" s="96" t="str">
        <f t="shared" si="43"/>
        <v/>
      </c>
      <c r="CA62" s="96" t="str">
        <f t="shared" si="43"/>
        <v/>
      </c>
      <c r="CB62" s="96" t="str">
        <f t="shared" si="43"/>
        <v/>
      </c>
      <c r="CC62" s="96" t="str">
        <f t="shared" si="43"/>
        <v/>
      </c>
      <c r="CD62" s="96" t="str">
        <f t="shared" si="43"/>
        <v/>
      </c>
      <c r="CE62" s="96" t="str">
        <f t="shared" si="43"/>
        <v/>
      </c>
      <c r="CF62" s="96" t="str">
        <f t="shared" si="43"/>
        <v/>
      </c>
      <c r="CG62" s="96" t="str">
        <f t="shared" si="43"/>
        <v/>
      </c>
      <c r="CH62" s="96" t="str">
        <f t="shared" si="43"/>
        <v/>
      </c>
      <c r="CI62" s="96" t="str">
        <f t="shared" si="43"/>
        <v/>
      </c>
      <c r="CJ62" s="96" t="str">
        <f t="shared" si="43"/>
        <v/>
      </c>
      <c r="CK62" s="96" t="str">
        <f t="shared" si="43"/>
        <v/>
      </c>
      <c r="CL62" s="96" t="str">
        <f t="shared" si="43"/>
        <v/>
      </c>
      <c r="CM62" s="96" t="str">
        <f t="shared" si="43"/>
        <v/>
      </c>
      <c r="CN62" s="96" t="str">
        <f t="shared" si="43"/>
        <v/>
      </c>
      <c r="CO62" s="96" t="str">
        <f t="shared" si="43"/>
        <v/>
      </c>
      <c r="CP62" s="97" t="str">
        <f t="shared" si="43"/>
        <v/>
      </c>
      <c r="CQ62" s="95" t="str">
        <f t="shared" si="43"/>
        <v/>
      </c>
      <c r="CR62" s="96" t="str">
        <f t="shared" si="43"/>
        <v/>
      </c>
      <c r="CS62" s="96" t="str">
        <f t="shared" si="43"/>
        <v/>
      </c>
      <c r="CT62" s="96" t="str">
        <f t="shared" si="43"/>
        <v/>
      </c>
      <c r="CU62" s="96" t="str">
        <f t="shared" si="43"/>
        <v/>
      </c>
      <c r="CV62" s="96" t="str">
        <f t="shared" si="43"/>
        <v/>
      </c>
      <c r="CW62" s="96" t="str">
        <f t="shared" si="43"/>
        <v/>
      </c>
      <c r="CX62" s="96" t="str">
        <f t="shared" si="43"/>
        <v/>
      </c>
      <c r="CY62" s="96" t="str">
        <f t="shared" si="43"/>
        <v/>
      </c>
      <c r="CZ62" s="96" t="str">
        <f t="shared" si="43"/>
        <v/>
      </c>
      <c r="DA62" s="96" t="str">
        <f t="shared" si="43"/>
        <v/>
      </c>
      <c r="DB62" s="96" t="str">
        <f t="shared" si="43"/>
        <v/>
      </c>
      <c r="DC62" s="96" t="str">
        <f t="shared" si="43"/>
        <v/>
      </c>
      <c r="DD62" s="96" t="str">
        <f t="shared" si="43"/>
        <v/>
      </c>
      <c r="DE62" s="96" t="str">
        <f t="shared" si="43"/>
        <v/>
      </c>
      <c r="DF62" s="96" t="str">
        <f t="shared" si="43"/>
        <v/>
      </c>
      <c r="DG62" s="96" t="str">
        <f t="shared" si="43"/>
        <v/>
      </c>
      <c r="DH62" s="96" t="str">
        <f t="shared" si="43"/>
        <v/>
      </c>
      <c r="DI62" s="96" t="str">
        <f t="shared" si="43"/>
        <v/>
      </c>
      <c r="DJ62" s="96" t="str">
        <f t="shared" si="43"/>
        <v/>
      </c>
      <c r="DK62" s="96" t="str">
        <f t="shared" si="43"/>
        <v/>
      </c>
      <c r="DL62" s="96" t="str">
        <f t="shared" si="43"/>
        <v/>
      </c>
      <c r="DM62" s="96" t="str">
        <f t="shared" si="43"/>
        <v/>
      </c>
      <c r="DN62" s="96" t="str">
        <f t="shared" si="43"/>
        <v/>
      </c>
      <c r="DO62" s="96" t="str">
        <f t="shared" si="43"/>
        <v/>
      </c>
      <c r="DP62" s="96" t="str">
        <f t="shared" si="43"/>
        <v/>
      </c>
      <c r="DQ62" s="96" t="str">
        <f t="shared" si="43"/>
        <v/>
      </c>
      <c r="DR62" s="96" t="str">
        <f t="shared" si="43"/>
        <v/>
      </c>
      <c r="DS62" s="96" t="str">
        <f t="shared" si="43"/>
        <v/>
      </c>
      <c r="DT62" s="96" t="str">
        <f t="shared" si="43"/>
        <v/>
      </c>
      <c r="DU62" s="98" t="str">
        <f t="shared" si="43"/>
        <v/>
      </c>
      <c r="DV62" s="1714">
        <f>COUNTIF(E15:DV15,"7")+COUNTIF(E55:DU55,"7")+COUNTIF(E35:DV35,"7")</f>
        <v>31</v>
      </c>
      <c r="DW62" s="1715"/>
      <c r="DY62" s="66"/>
    </row>
    <row r="63" spans="2:190" ht="18" customHeight="1">
      <c r="GH63" s="66"/>
    </row>
    <row r="64" spans="2:190" ht="21" customHeight="1">
      <c r="B64" s="11" t="s">
        <v>695</v>
      </c>
      <c r="C64" s="12"/>
      <c r="D64" s="12"/>
      <c r="E64" s="861"/>
      <c r="F64" s="861"/>
      <c r="G64" s="861"/>
      <c r="H64" s="861"/>
      <c r="I64" s="861"/>
      <c r="J64" s="861"/>
      <c r="K64" s="861"/>
      <c r="L64" s="861"/>
      <c r="M64" s="861"/>
      <c r="N64" s="861"/>
      <c r="O64" s="861"/>
      <c r="P64" s="861"/>
      <c r="Q64" s="861"/>
      <c r="R64" s="861"/>
      <c r="S64" s="861"/>
      <c r="T64" s="861"/>
      <c r="U64" s="861"/>
      <c r="V64" s="861"/>
      <c r="DN64" s="107"/>
      <c r="DO64" s="107"/>
      <c r="FR64" s="107"/>
      <c r="FS64" s="107"/>
      <c r="FT64" s="107"/>
      <c r="FU64" s="107"/>
      <c r="FV64" s="107"/>
      <c r="FW64" s="107"/>
      <c r="GH64" s="66"/>
    </row>
    <row r="65" spans="2:190" ht="21" customHeight="1">
      <c r="B65" s="108" t="s">
        <v>696</v>
      </c>
      <c r="C65" s="66"/>
      <c r="D65" s="66"/>
      <c r="CQ65" s="102"/>
      <c r="CR65" s="102"/>
      <c r="CS65" s="102"/>
      <c r="CT65" s="107"/>
      <c r="CU65" s="107"/>
      <c r="CV65" s="107"/>
      <c r="CW65" s="107"/>
      <c r="CX65" s="107"/>
      <c r="CY65" s="107"/>
      <c r="CZ65" s="107"/>
      <c r="DA65" s="107"/>
      <c r="DB65" s="107"/>
      <c r="DC65" s="107"/>
      <c r="DD65" s="107"/>
      <c r="DE65" s="107"/>
      <c r="DF65" s="107"/>
      <c r="DG65" s="107"/>
      <c r="DH65" s="107"/>
      <c r="DI65" s="107"/>
      <c r="DJ65" s="107"/>
      <c r="DK65" s="107"/>
      <c r="DL65" s="107"/>
      <c r="DM65" s="107"/>
      <c r="DN65" s="102"/>
      <c r="DP65" s="107"/>
      <c r="DQ65" s="107"/>
      <c r="DR65" s="107"/>
      <c r="DS65" s="107"/>
      <c r="DT65" s="107"/>
      <c r="DU65" s="107"/>
      <c r="DV65" s="107"/>
      <c r="DW65" s="107"/>
      <c r="GH65" s="66"/>
    </row>
    <row r="66" spans="2:190" ht="21" customHeight="1">
      <c r="B66" s="109" t="s">
        <v>711</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GH66" s="66"/>
    </row>
    <row r="67" spans="2:190" ht="21" customHeight="1">
      <c r="B67" s="109" t="s">
        <v>555</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GH67" s="66"/>
    </row>
    <row r="68" spans="2:190" ht="21" customHeight="1">
      <c r="B68" s="109" t="s">
        <v>335</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GH68" s="66"/>
    </row>
    <row r="69" spans="2:190" ht="21" customHeight="1">
      <c r="B69" s="109" t="s">
        <v>712</v>
      </c>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GH69" s="66"/>
    </row>
    <row r="70" spans="2:190" ht="21" customHeight="1">
      <c r="B70" s="109" t="s">
        <v>556</v>
      </c>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GH70" s="66"/>
    </row>
    <row r="71" spans="2:190" ht="21" customHeight="1">
      <c r="B71" s="108" t="s">
        <v>697</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GH71" s="66"/>
    </row>
    <row r="72" spans="2:190" ht="21" customHeight="1">
      <c r="B72" s="108" t="s">
        <v>1146</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GH72" s="66"/>
    </row>
    <row r="73" spans="2:190" ht="21" customHeight="1">
      <c r="B73" s="108" t="s">
        <v>698</v>
      </c>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GH73" s="66"/>
    </row>
    <row r="74" spans="2:190" ht="21" customHeight="1">
      <c r="B74" s="108" t="s">
        <v>713</v>
      </c>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H74" s="66"/>
    </row>
    <row r="75" spans="2:190" ht="21.75" customHeight="1">
      <c r="B75" s="108" t="s">
        <v>714</v>
      </c>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H75" s="66"/>
    </row>
    <row r="76" spans="2:190" ht="13.5" customHeight="1">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c r="EK76" s="110"/>
      <c r="EL76" s="110"/>
      <c r="EM76" s="110"/>
      <c r="EN76" s="110"/>
      <c r="EO76" s="110"/>
      <c r="EP76" s="110"/>
      <c r="EQ76" s="110"/>
      <c r="ER76" s="110"/>
      <c r="ES76" s="110"/>
      <c r="ET76" s="110"/>
      <c r="EU76" s="110"/>
      <c r="EV76" s="110"/>
      <c r="EW76" s="110"/>
      <c r="EX76" s="110"/>
      <c r="EY76" s="110"/>
      <c r="EZ76" s="110"/>
      <c r="FA76" s="110"/>
      <c r="FB76" s="110"/>
      <c r="FC76" s="110"/>
      <c r="FD76" s="110"/>
      <c r="FE76" s="110"/>
      <c r="FF76" s="110"/>
      <c r="FG76" s="110"/>
      <c r="FH76" s="110"/>
      <c r="FI76" s="110"/>
      <c r="FJ76" s="110"/>
      <c r="FK76" s="110"/>
      <c r="FL76" s="110"/>
      <c r="FM76" s="110"/>
      <c r="FN76" s="110"/>
      <c r="FO76" s="110"/>
      <c r="FP76" s="110"/>
      <c r="FQ76" s="110"/>
      <c r="FR76" s="110"/>
      <c r="FS76" s="110"/>
      <c r="FT76" s="110"/>
      <c r="FU76" s="110"/>
      <c r="FV76" s="110"/>
      <c r="FW76" s="110"/>
      <c r="FX76" s="110"/>
      <c r="FY76" s="110"/>
      <c r="FZ76" s="110"/>
      <c r="GA76" s="110"/>
      <c r="GB76" s="110"/>
      <c r="GC76" s="110"/>
      <c r="GD76" s="110"/>
      <c r="GE76" s="110"/>
      <c r="GF76" s="110"/>
      <c r="GH76" s="66"/>
    </row>
    <row r="77" spans="2:190" ht="13.5" customHeight="1">
      <c r="D77" s="66"/>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c r="EI77" s="110"/>
      <c r="EJ77" s="110"/>
      <c r="EK77" s="110"/>
      <c r="EL77" s="110"/>
      <c r="EM77" s="110"/>
      <c r="EN77" s="110"/>
      <c r="EO77" s="110"/>
      <c r="EP77" s="110"/>
      <c r="EQ77" s="110"/>
      <c r="ER77" s="110"/>
      <c r="ES77" s="110"/>
      <c r="ET77" s="110"/>
      <c r="EU77" s="110"/>
      <c r="EV77" s="110"/>
      <c r="EW77" s="110"/>
      <c r="EX77" s="110"/>
      <c r="EY77" s="110"/>
      <c r="EZ77" s="110"/>
      <c r="FA77" s="110"/>
      <c r="FB77" s="110"/>
      <c r="FC77" s="110"/>
      <c r="FD77" s="110"/>
      <c r="FE77" s="110"/>
      <c r="FF77" s="110"/>
      <c r="FG77" s="110"/>
      <c r="FH77" s="110"/>
      <c r="FI77" s="110"/>
      <c r="FJ77" s="110"/>
      <c r="FK77" s="110"/>
      <c r="FL77" s="110"/>
      <c r="FM77" s="110"/>
      <c r="FN77" s="110"/>
      <c r="FO77" s="110"/>
      <c r="FP77" s="110"/>
      <c r="FQ77" s="110"/>
      <c r="FR77" s="110"/>
      <c r="FS77" s="110"/>
      <c r="FT77" s="110"/>
      <c r="FU77" s="110"/>
      <c r="FV77" s="110"/>
      <c r="FW77" s="110"/>
      <c r="FX77" s="110"/>
      <c r="FY77" s="110"/>
      <c r="FZ77" s="110"/>
      <c r="GA77" s="110"/>
      <c r="GB77" s="110"/>
      <c r="GC77" s="110"/>
      <c r="GD77" s="110"/>
      <c r="GE77" s="110"/>
      <c r="GF77" s="110"/>
      <c r="GH77" s="66"/>
    </row>
    <row r="78" spans="2:190" ht="13.5" customHeight="1">
      <c r="D78" s="111" t="s">
        <v>699</v>
      </c>
      <c r="E78" s="642" t="str">
        <f>E15&amp;COUNTA(E10:E12)&amp;COUNTA(E13)</f>
        <v>311</v>
      </c>
      <c r="F78" s="642" t="str">
        <f t="shared" ref="F78:BQ78" si="44">F15&amp;COUNTA(F10:F12)&amp;COUNTA(F13)</f>
        <v>311</v>
      </c>
      <c r="G78" s="642" t="str">
        <f t="shared" si="44"/>
        <v>311</v>
      </c>
      <c r="H78" s="642" t="str">
        <f t="shared" si="44"/>
        <v>311</v>
      </c>
      <c r="I78" s="642" t="str">
        <f t="shared" si="44"/>
        <v>310</v>
      </c>
      <c r="J78" s="642" t="str">
        <f t="shared" si="44"/>
        <v>310</v>
      </c>
      <c r="K78" s="642" t="str">
        <f t="shared" si="44"/>
        <v>311</v>
      </c>
      <c r="L78" s="642" t="str">
        <f t="shared" si="44"/>
        <v>311</v>
      </c>
      <c r="M78" s="642" t="str">
        <f t="shared" si="44"/>
        <v>311</v>
      </c>
      <c r="N78" s="642" t="str">
        <f t="shared" si="44"/>
        <v>311</v>
      </c>
      <c r="O78" s="642" t="str">
        <f t="shared" si="44"/>
        <v>311</v>
      </c>
      <c r="P78" s="642" t="str">
        <f t="shared" si="44"/>
        <v>310</v>
      </c>
      <c r="Q78" s="642" t="str">
        <f t="shared" si="44"/>
        <v>310</v>
      </c>
      <c r="R78" s="642" t="str">
        <f t="shared" si="44"/>
        <v>311</v>
      </c>
      <c r="S78" s="642" t="str">
        <f t="shared" si="44"/>
        <v>311</v>
      </c>
      <c r="T78" s="642" t="str">
        <f t="shared" si="44"/>
        <v>311</v>
      </c>
      <c r="U78" s="642" t="str">
        <f t="shared" si="44"/>
        <v>311</v>
      </c>
      <c r="V78" s="642" t="str">
        <f t="shared" si="44"/>
        <v>311</v>
      </c>
      <c r="W78" s="642" t="str">
        <f t="shared" si="44"/>
        <v>310</v>
      </c>
      <c r="X78" s="642" t="str">
        <f t="shared" si="44"/>
        <v>310</v>
      </c>
      <c r="Y78" s="642" t="str">
        <f t="shared" si="44"/>
        <v>311</v>
      </c>
      <c r="Z78" s="642" t="str">
        <f t="shared" si="44"/>
        <v>311</v>
      </c>
      <c r="AA78" s="642" t="str">
        <f t="shared" si="44"/>
        <v>311</v>
      </c>
      <c r="AB78" s="642" t="str">
        <f t="shared" si="44"/>
        <v>311</v>
      </c>
      <c r="AC78" s="642" t="str">
        <f t="shared" si="44"/>
        <v>311</v>
      </c>
      <c r="AD78" s="642" t="str">
        <f t="shared" si="44"/>
        <v>310</v>
      </c>
      <c r="AE78" s="642" t="str">
        <f t="shared" si="44"/>
        <v>310</v>
      </c>
      <c r="AF78" s="642" t="str">
        <f t="shared" si="44"/>
        <v>310</v>
      </c>
      <c r="AG78" s="642" t="str">
        <f t="shared" si="44"/>
        <v>310</v>
      </c>
      <c r="AH78" s="642" t="str">
        <f t="shared" si="44"/>
        <v>311</v>
      </c>
      <c r="AI78" s="642" t="str">
        <f t="shared" si="44"/>
        <v>311</v>
      </c>
      <c r="AJ78" s="642" t="str">
        <f t="shared" si="44"/>
        <v>311</v>
      </c>
      <c r="AK78" s="642" t="str">
        <f t="shared" si="44"/>
        <v>310</v>
      </c>
      <c r="AL78" s="642" t="str">
        <f t="shared" si="44"/>
        <v>310</v>
      </c>
      <c r="AM78" s="642" t="str">
        <f t="shared" si="44"/>
        <v>410</v>
      </c>
      <c r="AN78" s="642" t="str">
        <f t="shared" si="44"/>
        <v>410</v>
      </c>
      <c r="AO78" s="642" t="str">
        <f t="shared" si="44"/>
        <v>411</v>
      </c>
      <c r="AP78" s="642" t="str">
        <f t="shared" si="44"/>
        <v>411</v>
      </c>
      <c r="AQ78" s="642" t="str">
        <f t="shared" si="44"/>
        <v>410</v>
      </c>
      <c r="AR78" s="642" t="str">
        <f t="shared" si="44"/>
        <v>410</v>
      </c>
      <c r="AS78" s="642" t="str">
        <f t="shared" si="44"/>
        <v>410</v>
      </c>
      <c r="AT78" s="642" t="str">
        <f t="shared" si="44"/>
        <v>411</v>
      </c>
      <c r="AU78" s="642" t="str">
        <f t="shared" si="44"/>
        <v>411</v>
      </c>
      <c r="AV78" s="642" t="str">
        <f t="shared" si="44"/>
        <v>411</v>
      </c>
      <c r="AW78" s="642" t="str">
        <f t="shared" si="44"/>
        <v>411</v>
      </c>
      <c r="AX78" s="642" t="str">
        <f t="shared" si="44"/>
        <v>411</v>
      </c>
      <c r="AY78" s="642" t="str">
        <f t="shared" si="44"/>
        <v>410</v>
      </c>
      <c r="AZ78" s="642" t="str">
        <f t="shared" si="44"/>
        <v>410</v>
      </c>
      <c r="BA78" s="642" t="str">
        <f t="shared" si="44"/>
        <v>411</v>
      </c>
      <c r="BB78" s="642" t="str">
        <f t="shared" si="44"/>
        <v>411</v>
      </c>
      <c r="BC78" s="642" t="str">
        <f t="shared" si="44"/>
        <v>411</v>
      </c>
      <c r="BD78" s="642" t="str">
        <f t="shared" si="44"/>
        <v>411</v>
      </c>
      <c r="BE78" s="642" t="str">
        <f t="shared" si="44"/>
        <v>411</v>
      </c>
      <c r="BF78" s="642" t="str">
        <f t="shared" si="44"/>
        <v>410</v>
      </c>
      <c r="BG78" s="642" t="str">
        <f t="shared" si="44"/>
        <v>410</v>
      </c>
      <c r="BH78" s="642" t="str">
        <f t="shared" si="44"/>
        <v>410</v>
      </c>
      <c r="BI78" s="642" t="str">
        <f t="shared" si="44"/>
        <v>411</v>
      </c>
      <c r="BJ78" s="642" t="str">
        <f t="shared" si="44"/>
        <v>411</v>
      </c>
      <c r="BK78" s="642" t="str">
        <f t="shared" si="44"/>
        <v>411</v>
      </c>
      <c r="BL78" s="642" t="str">
        <f t="shared" si="44"/>
        <v>411</v>
      </c>
      <c r="BM78" s="642" t="str">
        <f t="shared" si="44"/>
        <v>410</v>
      </c>
      <c r="BN78" s="642" t="str">
        <f t="shared" si="44"/>
        <v>410</v>
      </c>
      <c r="BO78" s="642" t="str">
        <f t="shared" si="44"/>
        <v>411</v>
      </c>
      <c r="BP78" s="642" t="str">
        <f t="shared" si="44"/>
        <v>411</v>
      </c>
      <c r="BQ78" s="642" t="str">
        <f t="shared" si="44"/>
        <v>411</v>
      </c>
      <c r="BR78" s="642" t="str">
        <f t="shared" ref="BR78:DV78" si="45">BR15&amp;COUNTA(BR10:BR12)&amp;COUNTA(BR13)</f>
        <v>411</v>
      </c>
      <c r="BS78" s="642" t="str">
        <f t="shared" si="45"/>
        <v>411</v>
      </c>
      <c r="BT78" s="642" t="str">
        <f t="shared" si="45"/>
        <v>410</v>
      </c>
      <c r="BU78" s="642" t="str">
        <f t="shared" si="45"/>
        <v>410</v>
      </c>
      <c r="BV78" s="642" t="str">
        <f t="shared" si="45"/>
        <v>410</v>
      </c>
      <c r="BW78" s="642" t="str">
        <f t="shared" si="45"/>
        <v>411</v>
      </c>
      <c r="BX78" s="642" t="str">
        <f t="shared" si="45"/>
        <v>411</v>
      </c>
      <c r="BY78" s="642" t="str">
        <f t="shared" si="45"/>
        <v>411</v>
      </c>
      <c r="BZ78" s="642" t="str">
        <f t="shared" si="45"/>
        <v>411</v>
      </c>
      <c r="CA78" s="642" t="str">
        <f t="shared" si="45"/>
        <v>510</v>
      </c>
      <c r="CB78" s="642" t="str">
        <f t="shared" si="45"/>
        <v>510</v>
      </c>
      <c r="CC78" s="642" t="str">
        <f t="shared" si="45"/>
        <v>510</v>
      </c>
      <c r="CD78" s="642" t="str">
        <f t="shared" si="45"/>
        <v>511</v>
      </c>
      <c r="CE78" s="642" t="str">
        <f t="shared" si="45"/>
        <v>511</v>
      </c>
      <c r="CF78" s="642" t="str">
        <f t="shared" si="45"/>
        <v>511</v>
      </c>
      <c r="CG78" s="642" t="str">
        <f t="shared" si="45"/>
        <v>511</v>
      </c>
      <c r="CH78" s="642" t="str">
        <f t="shared" si="45"/>
        <v>510</v>
      </c>
      <c r="CI78" s="642" t="str">
        <f t="shared" si="45"/>
        <v>510</v>
      </c>
      <c r="CJ78" s="642" t="str">
        <f t="shared" si="45"/>
        <v>510</v>
      </c>
      <c r="CK78" s="642" t="str">
        <f t="shared" si="45"/>
        <v>511</v>
      </c>
      <c r="CL78" s="642" t="str">
        <f t="shared" si="45"/>
        <v>511</v>
      </c>
      <c r="CM78" s="642" t="str">
        <f t="shared" si="45"/>
        <v>511</v>
      </c>
      <c r="CN78" s="642" t="str">
        <f t="shared" si="45"/>
        <v>511</v>
      </c>
      <c r="CO78" s="642" t="str">
        <f t="shared" si="45"/>
        <v>510</v>
      </c>
      <c r="CP78" s="642" t="str">
        <f t="shared" si="45"/>
        <v>510</v>
      </c>
      <c r="CQ78" s="642" t="str">
        <f t="shared" si="45"/>
        <v>510</v>
      </c>
      <c r="CR78" s="642" t="str">
        <f t="shared" si="45"/>
        <v>511</v>
      </c>
      <c r="CS78" s="642" t="str">
        <f t="shared" si="45"/>
        <v>511</v>
      </c>
      <c r="CT78" s="642" t="str">
        <f t="shared" si="45"/>
        <v>511</v>
      </c>
      <c r="CU78" s="642" t="str">
        <f t="shared" si="45"/>
        <v>511</v>
      </c>
      <c r="CV78" s="642" t="str">
        <f t="shared" si="45"/>
        <v>510</v>
      </c>
      <c r="CW78" s="642" t="str">
        <f t="shared" si="45"/>
        <v>510</v>
      </c>
      <c r="CX78" s="642" t="str">
        <f t="shared" si="45"/>
        <v>510</v>
      </c>
      <c r="CY78" s="642" t="str">
        <f t="shared" si="45"/>
        <v>511</v>
      </c>
      <c r="CZ78" s="642" t="str">
        <f t="shared" si="45"/>
        <v>511</v>
      </c>
      <c r="DA78" s="642" t="str">
        <f t="shared" si="45"/>
        <v>501</v>
      </c>
      <c r="DB78" s="642" t="str">
        <f t="shared" si="45"/>
        <v>501</v>
      </c>
      <c r="DC78" s="642" t="str">
        <f t="shared" si="45"/>
        <v>500</v>
      </c>
      <c r="DD78" s="642" t="str">
        <f t="shared" si="45"/>
        <v>500</v>
      </c>
      <c r="DE78" s="642" t="str">
        <f t="shared" si="45"/>
        <v>501</v>
      </c>
      <c r="DF78" s="642" t="str">
        <f t="shared" si="45"/>
        <v>501</v>
      </c>
      <c r="DG78" s="642" t="str">
        <f t="shared" si="45"/>
        <v>501</v>
      </c>
      <c r="DH78" s="642" t="str">
        <f t="shared" si="45"/>
        <v>501</v>
      </c>
      <c r="DI78" s="642" t="str">
        <f t="shared" si="45"/>
        <v>601</v>
      </c>
      <c r="DJ78" s="642" t="str">
        <f t="shared" si="45"/>
        <v>600</v>
      </c>
      <c r="DK78" s="642" t="str">
        <f t="shared" si="45"/>
        <v>600</v>
      </c>
      <c r="DL78" s="642" t="str">
        <f t="shared" si="45"/>
        <v>600</v>
      </c>
      <c r="DM78" s="642" t="str">
        <f t="shared" si="45"/>
        <v>601</v>
      </c>
      <c r="DN78" s="642" t="str">
        <f t="shared" si="45"/>
        <v>601</v>
      </c>
      <c r="DO78" s="642" t="str">
        <f t="shared" si="45"/>
        <v>601</v>
      </c>
      <c r="DP78" s="642" t="str">
        <f t="shared" si="45"/>
        <v>600</v>
      </c>
      <c r="DQ78" s="642" t="str">
        <f t="shared" si="45"/>
        <v>600</v>
      </c>
      <c r="DR78" s="642" t="str">
        <f t="shared" si="45"/>
        <v>600</v>
      </c>
      <c r="DS78" s="642" t="str">
        <f t="shared" si="45"/>
        <v>601</v>
      </c>
      <c r="DT78" s="642" t="str">
        <f t="shared" si="45"/>
        <v>601</v>
      </c>
      <c r="DU78" s="642" t="str">
        <f t="shared" si="45"/>
        <v>601</v>
      </c>
      <c r="DV78" s="802" t="str">
        <f t="shared" si="45"/>
        <v>601</v>
      </c>
      <c r="GF78" s="110"/>
      <c r="GH78" s="66"/>
    </row>
    <row r="79" spans="2:190" ht="13.5" customHeight="1">
      <c r="D79" s="111" t="s">
        <v>700</v>
      </c>
      <c r="E79" s="642" t="str">
        <f>E35&amp;COUNTA(E30:E32)&amp;COUNTA(E33)</f>
        <v>601</v>
      </c>
      <c r="F79" s="642" t="str">
        <f t="shared" ref="F79:BQ79" si="46">F35&amp;COUNTA(F30:F32)&amp;COUNTA(F33)</f>
        <v>601</v>
      </c>
      <c r="G79" s="642" t="str">
        <f t="shared" si="46"/>
        <v>600</v>
      </c>
      <c r="H79" s="642" t="str">
        <f t="shared" si="46"/>
        <v>601</v>
      </c>
      <c r="I79" s="642" t="str">
        <f t="shared" si="46"/>
        <v>601</v>
      </c>
      <c r="J79" s="642" t="str">
        <f t="shared" si="46"/>
        <v>601</v>
      </c>
      <c r="K79" s="642" t="str">
        <f t="shared" si="46"/>
        <v>601</v>
      </c>
      <c r="L79" s="642" t="str">
        <f t="shared" si="46"/>
        <v>601</v>
      </c>
      <c r="M79" s="642" t="str">
        <f t="shared" si="46"/>
        <v>700</v>
      </c>
      <c r="N79" s="642" t="str">
        <f t="shared" si="46"/>
        <v>700</v>
      </c>
      <c r="O79" s="642" t="str">
        <f t="shared" si="46"/>
        <v>701</v>
      </c>
      <c r="P79" s="642" t="str">
        <f t="shared" si="46"/>
        <v>701</v>
      </c>
      <c r="Q79" s="642" t="str">
        <f t="shared" si="46"/>
        <v>701</v>
      </c>
      <c r="R79" s="642" t="str">
        <f t="shared" si="46"/>
        <v>701</v>
      </c>
      <c r="S79" s="642" t="str">
        <f t="shared" si="46"/>
        <v>701</v>
      </c>
      <c r="T79" s="642" t="str">
        <f t="shared" si="46"/>
        <v>700</v>
      </c>
      <c r="U79" s="642" t="str">
        <f t="shared" si="46"/>
        <v>700</v>
      </c>
      <c r="V79" s="642" t="str">
        <f t="shared" si="46"/>
        <v>701</v>
      </c>
      <c r="W79" s="642" t="str">
        <f t="shared" si="46"/>
        <v>701</v>
      </c>
      <c r="X79" s="642" t="str">
        <f t="shared" si="46"/>
        <v>711</v>
      </c>
      <c r="Y79" s="642" t="str">
        <f t="shared" si="46"/>
        <v>711</v>
      </c>
      <c r="Z79" s="642" t="str">
        <f t="shared" si="46"/>
        <v>711</v>
      </c>
      <c r="AA79" s="642" t="str">
        <f t="shared" si="46"/>
        <v>710</v>
      </c>
      <c r="AB79" s="642" t="str">
        <f t="shared" si="46"/>
        <v>710</v>
      </c>
      <c r="AC79" s="642" t="str">
        <f t="shared" si="46"/>
        <v>711</v>
      </c>
      <c r="AD79" s="642" t="str">
        <f t="shared" si="46"/>
        <v>711</v>
      </c>
      <c r="AE79" s="642" t="str">
        <f t="shared" si="46"/>
        <v>711</v>
      </c>
      <c r="AF79" s="642" t="str">
        <f t="shared" si="46"/>
        <v>711</v>
      </c>
      <c r="AG79" s="642" t="str">
        <f t="shared" si="46"/>
        <v>711</v>
      </c>
      <c r="AH79" s="642" t="str">
        <f t="shared" si="46"/>
        <v>710</v>
      </c>
      <c r="AI79" s="642" t="str">
        <f t="shared" si="46"/>
        <v>710</v>
      </c>
      <c r="AJ79" s="642" t="str">
        <f t="shared" si="46"/>
        <v>711</v>
      </c>
      <c r="AK79" s="642" t="str">
        <f t="shared" si="46"/>
        <v>711</v>
      </c>
      <c r="AL79" s="642" t="str">
        <f t="shared" si="46"/>
        <v>711</v>
      </c>
      <c r="AM79" s="642" t="str">
        <f t="shared" si="46"/>
        <v>711</v>
      </c>
      <c r="AN79" s="642" t="str">
        <f t="shared" si="46"/>
        <v>711</v>
      </c>
      <c r="AO79" s="642" t="str">
        <f t="shared" si="46"/>
        <v>710</v>
      </c>
      <c r="AP79" s="642" t="str">
        <f t="shared" si="46"/>
        <v>710</v>
      </c>
      <c r="AQ79" s="642" t="str">
        <f t="shared" si="46"/>
        <v>711</v>
      </c>
      <c r="AR79" s="642" t="str">
        <f t="shared" si="46"/>
        <v>611</v>
      </c>
      <c r="AS79" s="642" t="str">
        <f t="shared" si="46"/>
        <v>611</v>
      </c>
      <c r="AT79" s="642" t="str">
        <f t="shared" si="46"/>
        <v>611</v>
      </c>
      <c r="AU79" s="642" t="str">
        <f t="shared" si="46"/>
        <v>611</v>
      </c>
      <c r="AV79" s="642" t="str">
        <f t="shared" si="46"/>
        <v>610</v>
      </c>
      <c r="AW79" s="642" t="str">
        <f t="shared" si="46"/>
        <v>610</v>
      </c>
      <c r="AX79" s="642" t="str">
        <f t="shared" si="46"/>
        <v>611</v>
      </c>
      <c r="AY79" s="642" t="str">
        <f t="shared" si="46"/>
        <v>611</v>
      </c>
      <c r="AZ79" s="642" t="str">
        <f t="shared" si="46"/>
        <v>611</v>
      </c>
      <c r="BA79" s="642" t="str">
        <f t="shared" si="46"/>
        <v>611</v>
      </c>
      <c r="BB79" s="642" t="str">
        <f t="shared" si="46"/>
        <v>611</v>
      </c>
      <c r="BC79" s="642" t="str">
        <f t="shared" si="46"/>
        <v>610</v>
      </c>
      <c r="BD79" s="642" t="str">
        <f t="shared" si="46"/>
        <v>610</v>
      </c>
      <c r="BE79" s="642" t="str">
        <f t="shared" si="46"/>
        <v>610</v>
      </c>
      <c r="BF79" s="642" t="str">
        <f t="shared" si="46"/>
        <v>610</v>
      </c>
      <c r="BG79" s="642" t="str">
        <f t="shared" si="46"/>
        <v>611</v>
      </c>
      <c r="BH79" s="642" t="str">
        <f t="shared" si="46"/>
        <v>611</v>
      </c>
      <c r="BI79" s="642" t="str">
        <f t="shared" si="46"/>
        <v>611</v>
      </c>
      <c r="BJ79" s="642" t="str">
        <f t="shared" si="46"/>
        <v>610</v>
      </c>
      <c r="BK79" s="642" t="str">
        <f t="shared" si="46"/>
        <v>610</v>
      </c>
      <c r="BL79" s="642" t="str">
        <f t="shared" si="46"/>
        <v>611</v>
      </c>
      <c r="BM79" s="642" t="str">
        <f t="shared" si="46"/>
        <v>611</v>
      </c>
      <c r="BN79" s="642" t="str">
        <f t="shared" si="46"/>
        <v>511</v>
      </c>
      <c r="BO79" s="642" t="str">
        <f t="shared" si="46"/>
        <v>511</v>
      </c>
      <c r="BP79" s="642" t="str">
        <f t="shared" si="46"/>
        <v>511</v>
      </c>
      <c r="BQ79" s="642" t="str">
        <f t="shared" si="46"/>
        <v>510</v>
      </c>
      <c r="BR79" s="642" t="str">
        <f t="shared" ref="BR79:DV79" si="47">BR35&amp;COUNTA(BR30:BR32)&amp;COUNTA(BR33)</f>
        <v>510</v>
      </c>
      <c r="BS79" s="642" t="str">
        <f t="shared" si="47"/>
        <v>511</v>
      </c>
      <c r="BT79" s="642" t="str">
        <f t="shared" si="47"/>
        <v>511</v>
      </c>
      <c r="BU79" s="642" t="str">
        <f t="shared" si="47"/>
        <v>511</v>
      </c>
      <c r="BV79" s="642" t="str">
        <f t="shared" si="47"/>
        <v>511</v>
      </c>
      <c r="BW79" s="642" t="str">
        <f t="shared" si="47"/>
        <v>511</v>
      </c>
      <c r="BX79" s="642" t="str">
        <f t="shared" si="47"/>
        <v>510</v>
      </c>
      <c r="BY79" s="642" t="str">
        <f t="shared" si="47"/>
        <v>510</v>
      </c>
      <c r="BZ79" s="642" t="str">
        <f t="shared" si="47"/>
        <v>510</v>
      </c>
      <c r="CA79" s="642" t="str">
        <f t="shared" si="47"/>
        <v>511</v>
      </c>
      <c r="CB79" s="642" t="str">
        <f t="shared" si="47"/>
        <v>511</v>
      </c>
      <c r="CC79" s="642" t="str">
        <f t="shared" si="47"/>
        <v>511</v>
      </c>
      <c r="CD79" s="642" t="str">
        <f t="shared" si="47"/>
        <v>511</v>
      </c>
      <c r="CE79" s="642" t="str">
        <f t="shared" si="47"/>
        <v>510</v>
      </c>
      <c r="CF79" s="642" t="str">
        <f t="shared" si="47"/>
        <v>510</v>
      </c>
      <c r="CG79" s="642" t="str">
        <f t="shared" si="47"/>
        <v>511</v>
      </c>
      <c r="CH79" s="642" t="str">
        <f t="shared" si="47"/>
        <v>511</v>
      </c>
      <c r="CI79" s="642" t="str">
        <f t="shared" si="47"/>
        <v>511</v>
      </c>
      <c r="CJ79" s="642" t="str">
        <f t="shared" si="47"/>
        <v>511</v>
      </c>
      <c r="CK79" s="642" t="str">
        <f t="shared" si="47"/>
        <v>511</v>
      </c>
      <c r="CL79" s="642" t="str">
        <f t="shared" si="47"/>
        <v>510</v>
      </c>
      <c r="CM79" s="642" t="str">
        <f t="shared" si="47"/>
        <v>510</v>
      </c>
      <c r="CN79" s="642" t="str">
        <f t="shared" si="47"/>
        <v>511</v>
      </c>
      <c r="CO79" s="642" t="str">
        <f t="shared" si="47"/>
        <v>511</v>
      </c>
      <c r="CP79" s="642" t="str">
        <f t="shared" si="47"/>
        <v>511</v>
      </c>
      <c r="CQ79" s="642" t="str">
        <f t="shared" si="47"/>
        <v>511</v>
      </c>
      <c r="CR79" s="642" t="str">
        <f t="shared" si="47"/>
        <v>511</v>
      </c>
      <c r="CS79" s="642" t="str">
        <f t="shared" si="47"/>
        <v>510</v>
      </c>
      <c r="CT79" s="642" t="str">
        <f t="shared" si="47"/>
        <v>510</v>
      </c>
      <c r="CU79" s="642" t="str">
        <f t="shared" si="47"/>
        <v>511</v>
      </c>
      <c r="CV79" s="642" t="str">
        <f t="shared" si="47"/>
        <v>410</v>
      </c>
      <c r="CW79" s="642" t="str">
        <f t="shared" si="47"/>
        <v>411</v>
      </c>
      <c r="CX79" s="642" t="str">
        <f t="shared" si="47"/>
        <v>411</v>
      </c>
      <c r="CY79" s="642" t="str">
        <f t="shared" si="47"/>
        <v>411</v>
      </c>
      <c r="CZ79" s="642" t="str">
        <f t="shared" si="47"/>
        <v>410</v>
      </c>
      <c r="DA79" s="642" t="str">
        <f t="shared" si="47"/>
        <v>410</v>
      </c>
      <c r="DB79" s="642" t="str">
        <f t="shared" si="47"/>
        <v>411</v>
      </c>
      <c r="DC79" s="642" t="str">
        <f t="shared" si="47"/>
        <v>411</v>
      </c>
      <c r="DD79" s="642" t="str">
        <f t="shared" si="47"/>
        <v>411</v>
      </c>
      <c r="DE79" s="642" t="str">
        <f t="shared" si="47"/>
        <v>411</v>
      </c>
      <c r="DF79" s="642" t="str">
        <f t="shared" si="47"/>
        <v>411</v>
      </c>
      <c r="DG79" s="642" t="str">
        <f t="shared" si="47"/>
        <v>410</v>
      </c>
      <c r="DH79" s="642" t="str">
        <f t="shared" si="47"/>
        <v>410</v>
      </c>
      <c r="DI79" s="642" t="str">
        <f t="shared" si="47"/>
        <v>411</v>
      </c>
      <c r="DJ79" s="642" t="str">
        <f t="shared" si="47"/>
        <v>411</v>
      </c>
      <c r="DK79" s="642" t="str">
        <f t="shared" si="47"/>
        <v>411</v>
      </c>
      <c r="DL79" s="642" t="str">
        <f t="shared" si="47"/>
        <v>411</v>
      </c>
      <c r="DM79" s="642" t="str">
        <f t="shared" si="47"/>
        <v>411</v>
      </c>
      <c r="DN79" s="642" t="str">
        <f t="shared" si="47"/>
        <v>410</v>
      </c>
      <c r="DO79" s="642" t="str">
        <f t="shared" si="47"/>
        <v>410</v>
      </c>
      <c r="DP79" s="642" t="str">
        <f t="shared" si="47"/>
        <v>400</v>
      </c>
      <c r="DQ79" s="642" t="str">
        <f t="shared" si="47"/>
        <v>401</v>
      </c>
      <c r="DR79" s="642" t="str">
        <f t="shared" si="47"/>
        <v>401</v>
      </c>
      <c r="DS79" s="642" t="str">
        <f t="shared" si="47"/>
        <v>401</v>
      </c>
      <c r="DT79" s="642" t="str">
        <f t="shared" si="47"/>
        <v>401</v>
      </c>
      <c r="DU79" s="642" t="str">
        <f t="shared" si="47"/>
        <v>400</v>
      </c>
      <c r="DV79" s="802" t="str">
        <f t="shared" si="47"/>
        <v>400</v>
      </c>
      <c r="GH79" s="66"/>
    </row>
    <row r="80" spans="2:190" ht="13.5" customHeight="1">
      <c r="D80" s="111" t="s">
        <v>701</v>
      </c>
      <c r="E80" s="642" t="str">
        <f>E55&amp;COUNTA(E50:E52)&amp;COUNTA(E53)</f>
        <v>401</v>
      </c>
      <c r="F80" s="642" t="str">
        <f t="shared" ref="F80:BQ80" si="48">F55&amp;COUNTA(F50:F52)&amp;COUNTA(F53)</f>
        <v>401</v>
      </c>
      <c r="G80" s="642" t="str">
        <f t="shared" si="48"/>
        <v>401</v>
      </c>
      <c r="H80" s="642" t="str">
        <f t="shared" si="48"/>
        <v>401</v>
      </c>
      <c r="I80" s="642" t="str">
        <f t="shared" si="48"/>
        <v>401</v>
      </c>
      <c r="J80" s="642" t="str">
        <f t="shared" si="48"/>
        <v>400</v>
      </c>
      <c r="K80" s="642" t="str">
        <f t="shared" si="48"/>
        <v>400</v>
      </c>
      <c r="L80" s="642" t="str">
        <f t="shared" si="48"/>
        <v>401</v>
      </c>
      <c r="M80" s="642" t="str">
        <f t="shared" si="48"/>
        <v>401</v>
      </c>
      <c r="N80" s="642" t="str">
        <f t="shared" si="48"/>
        <v>401</v>
      </c>
      <c r="O80" s="642" t="str">
        <f t="shared" si="48"/>
        <v>401</v>
      </c>
      <c r="P80" s="642" t="str">
        <f t="shared" si="48"/>
        <v>401</v>
      </c>
      <c r="Q80" s="642" t="str">
        <f t="shared" si="48"/>
        <v>300</v>
      </c>
      <c r="R80" s="642" t="str">
        <f t="shared" si="48"/>
        <v>300</v>
      </c>
      <c r="S80" s="642" t="str">
        <f t="shared" si="48"/>
        <v>301</v>
      </c>
      <c r="T80" s="642" t="str">
        <f t="shared" si="48"/>
        <v>301</v>
      </c>
      <c r="U80" s="642" t="str">
        <f t="shared" si="48"/>
        <v>301</v>
      </c>
      <c r="V80" s="642" t="str">
        <f t="shared" si="48"/>
        <v>301</v>
      </c>
      <c r="W80" s="642" t="str">
        <f t="shared" si="48"/>
        <v>301</v>
      </c>
      <c r="X80" s="642" t="str">
        <f t="shared" si="48"/>
        <v>300</v>
      </c>
      <c r="Y80" s="642" t="str">
        <f t="shared" si="48"/>
        <v>300</v>
      </c>
      <c r="Z80" s="642" t="str">
        <f t="shared" si="48"/>
        <v>301</v>
      </c>
      <c r="AA80" s="642" t="str">
        <f t="shared" si="48"/>
        <v>301</v>
      </c>
      <c r="AB80" s="642" t="str">
        <f t="shared" si="48"/>
        <v>300</v>
      </c>
      <c r="AC80" s="642" t="str">
        <f t="shared" si="48"/>
        <v>301</v>
      </c>
      <c r="AD80" s="642" t="str">
        <f t="shared" si="48"/>
        <v>301</v>
      </c>
      <c r="AE80" s="642" t="str">
        <f t="shared" si="48"/>
        <v>300</v>
      </c>
      <c r="AF80" s="642" t="str">
        <f t="shared" si="48"/>
        <v>300</v>
      </c>
      <c r="AG80" s="642" t="str">
        <f t="shared" si="48"/>
        <v>301</v>
      </c>
      <c r="AH80" s="642" t="str">
        <f t="shared" si="48"/>
        <v>301</v>
      </c>
      <c r="AI80" s="642" t="str">
        <f t="shared" si="48"/>
        <v>301</v>
      </c>
      <c r="AJ80" s="642" t="str">
        <f t="shared" si="48"/>
        <v>301</v>
      </c>
      <c r="AK80" s="642" t="str">
        <f t="shared" si="48"/>
        <v>300</v>
      </c>
      <c r="AL80" s="642" t="str">
        <f t="shared" si="48"/>
        <v>300</v>
      </c>
      <c r="AM80" s="642" t="str">
        <f t="shared" si="48"/>
        <v>300</v>
      </c>
      <c r="AN80" s="642" t="str">
        <f t="shared" si="48"/>
        <v>301</v>
      </c>
      <c r="AO80" s="642" t="str">
        <f t="shared" si="48"/>
        <v>301</v>
      </c>
      <c r="AP80" s="642" t="str">
        <f t="shared" si="48"/>
        <v>311</v>
      </c>
      <c r="AQ80" s="642" t="str">
        <f t="shared" si="48"/>
        <v>311</v>
      </c>
      <c r="AR80" s="642" t="str">
        <f t="shared" si="48"/>
        <v>311</v>
      </c>
      <c r="AS80" s="642" t="str">
        <f t="shared" si="48"/>
        <v>310</v>
      </c>
      <c r="AT80" s="642" t="str">
        <f t="shared" si="48"/>
        <v>310</v>
      </c>
      <c r="AU80" s="642" t="str">
        <f t="shared" si="48"/>
        <v>310</v>
      </c>
      <c r="AV80" s="642" t="str">
        <f t="shared" si="48"/>
        <v>311</v>
      </c>
      <c r="AW80" s="642" t="str">
        <f t="shared" si="48"/>
        <v>311</v>
      </c>
      <c r="AX80" s="642" t="str">
        <f t="shared" si="48"/>
        <v>311</v>
      </c>
      <c r="AY80" s="642" t="str">
        <f t="shared" si="48"/>
        <v>211</v>
      </c>
      <c r="AZ80" s="642" t="str">
        <f t="shared" si="48"/>
        <v>210</v>
      </c>
      <c r="BA80" s="642" t="str">
        <f t="shared" si="48"/>
        <v>210</v>
      </c>
      <c r="BB80" s="642" t="str">
        <f t="shared" si="48"/>
        <v>211</v>
      </c>
      <c r="BC80" s="642" t="str">
        <f t="shared" si="48"/>
        <v>211</v>
      </c>
      <c r="BD80" s="642" t="str">
        <f t="shared" si="48"/>
        <v>211</v>
      </c>
      <c r="BE80" s="642" t="str">
        <f t="shared" si="48"/>
        <v>211</v>
      </c>
      <c r="BF80" s="642" t="str">
        <f t="shared" si="48"/>
        <v>211</v>
      </c>
      <c r="BG80" s="642" t="str">
        <f t="shared" si="48"/>
        <v>210</v>
      </c>
      <c r="BH80" s="642" t="str">
        <f t="shared" si="48"/>
        <v>210</v>
      </c>
      <c r="BI80" s="642" t="str">
        <f t="shared" si="48"/>
        <v>211</v>
      </c>
      <c r="BJ80" s="642" t="str">
        <f t="shared" si="48"/>
        <v>211</v>
      </c>
      <c r="BK80" s="642" t="str">
        <f t="shared" si="48"/>
        <v>211</v>
      </c>
      <c r="BL80" s="642" t="str">
        <f t="shared" si="48"/>
        <v>211</v>
      </c>
      <c r="BM80" s="642" t="str">
        <f t="shared" si="48"/>
        <v>211</v>
      </c>
      <c r="BN80" s="642" t="str">
        <f t="shared" si="48"/>
        <v>210</v>
      </c>
      <c r="BO80" s="642" t="str">
        <f t="shared" si="48"/>
        <v>210</v>
      </c>
      <c r="BP80" s="642" t="str">
        <f t="shared" si="48"/>
        <v>211</v>
      </c>
      <c r="BQ80" s="642" t="str">
        <f t="shared" si="48"/>
        <v>211</v>
      </c>
      <c r="BR80" s="642" t="str">
        <f t="shared" ref="BR80:DU80" si="49">BR55&amp;COUNTA(BR50:BR52)&amp;COUNTA(BR53)</f>
        <v>211</v>
      </c>
      <c r="BS80" s="642" t="str">
        <f t="shared" si="49"/>
        <v>211</v>
      </c>
      <c r="BT80" s="642" t="str">
        <f t="shared" si="49"/>
        <v>211</v>
      </c>
      <c r="BU80" s="642" t="str">
        <f t="shared" si="49"/>
        <v>110</v>
      </c>
      <c r="BV80" s="642" t="str">
        <f t="shared" si="49"/>
        <v>110</v>
      </c>
      <c r="BW80" s="642" t="str">
        <f t="shared" si="49"/>
        <v>111</v>
      </c>
      <c r="BX80" s="642" t="str">
        <f t="shared" si="49"/>
        <v>111</v>
      </c>
      <c r="BY80" s="642" t="str">
        <f t="shared" si="49"/>
        <v>111</v>
      </c>
      <c r="BZ80" s="642" t="str">
        <f t="shared" si="49"/>
        <v>110</v>
      </c>
      <c r="CA80" s="642" t="str">
        <f t="shared" si="49"/>
        <v>111</v>
      </c>
      <c r="CB80" s="642" t="str">
        <f t="shared" si="49"/>
        <v>110</v>
      </c>
      <c r="CC80" s="642" t="str">
        <f t="shared" si="49"/>
        <v>110</v>
      </c>
      <c r="CD80" s="642" t="str">
        <f t="shared" si="49"/>
        <v>111</v>
      </c>
      <c r="CE80" s="642" t="str">
        <f t="shared" si="49"/>
        <v>111</v>
      </c>
      <c r="CF80" s="642" t="str">
        <f t="shared" si="49"/>
        <v>111</v>
      </c>
      <c r="CG80" s="642" t="str">
        <f t="shared" si="49"/>
        <v>111</v>
      </c>
      <c r="CH80" s="642" t="str">
        <f t="shared" si="49"/>
        <v>111</v>
      </c>
      <c r="CI80" s="642" t="str">
        <f t="shared" si="49"/>
        <v>110</v>
      </c>
      <c r="CJ80" s="642" t="str">
        <f t="shared" si="49"/>
        <v>110</v>
      </c>
      <c r="CK80" s="642" t="str">
        <f t="shared" si="49"/>
        <v>111</v>
      </c>
      <c r="CL80" s="642" t="str">
        <f t="shared" si="49"/>
        <v>111</v>
      </c>
      <c r="CM80" s="642" t="str">
        <f t="shared" si="49"/>
        <v>111</v>
      </c>
      <c r="CN80" s="642" t="str">
        <f t="shared" si="49"/>
        <v>111</v>
      </c>
      <c r="CO80" s="642" t="str">
        <f t="shared" si="49"/>
        <v>111</v>
      </c>
      <c r="CP80" s="642" t="str">
        <f t="shared" si="49"/>
        <v>110</v>
      </c>
      <c r="CQ80" s="642" t="str">
        <f t="shared" si="49"/>
        <v>110</v>
      </c>
      <c r="CR80" s="642" t="str">
        <f t="shared" si="49"/>
        <v>111</v>
      </c>
      <c r="CS80" s="642" t="str">
        <f t="shared" si="49"/>
        <v>111</v>
      </c>
      <c r="CT80" s="642" t="str">
        <f t="shared" si="49"/>
        <v>111</v>
      </c>
      <c r="CU80" s="642" t="str">
        <f t="shared" si="49"/>
        <v>111</v>
      </c>
      <c r="CV80" s="642" t="str">
        <f t="shared" si="49"/>
        <v>111</v>
      </c>
      <c r="CW80" s="642" t="str">
        <f t="shared" si="49"/>
        <v>110</v>
      </c>
      <c r="CX80" s="642" t="str">
        <f t="shared" si="49"/>
        <v>110</v>
      </c>
      <c r="CY80" s="642" t="str">
        <f t="shared" si="49"/>
        <v>111</v>
      </c>
      <c r="CZ80" s="642" t="str">
        <f t="shared" si="49"/>
        <v>211</v>
      </c>
      <c r="DA80" s="642" t="str">
        <f t="shared" si="49"/>
        <v>211</v>
      </c>
      <c r="DB80" s="642" t="str">
        <f t="shared" si="49"/>
        <v>211</v>
      </c>
      <c r="DC80" s="642" t="str">
        <f t="shared" si="49"/>
        <v>211</v>
      </c>
      <c r="DD80" s="642" t="str">
        <f t="shared" si="49"/>
        <v>210</v>
      </c>
      <c r="DE80" s="642" t="str">
        <f t="shared" si="49"/>
        <v>210</v>
      </c>
      <c r="DF80" s="642" t="str">
        <f t="shared" si="49"/>
        <v>211</v>
      </c>
      <c r="DG80" s="642" t="str">
        <f t="shared" si="49"/>
        <v>211</v>
      </c>
      <c r="DH80" s="642" t="str">
        <f t="shared" si="49"/>
        <v>211</v>
      </c>
      <c r="DI80" s="642" t="str">
        <f t="shared" si="49"/>
        <v>211</v>
      </c>
      <c r="DJ80" s="642" t="str">
        <f t="shared" si="49"/>
        <v>211</v>
      </c>
      <c r="DK80" s="642" t="str">
        <f t="shared" si="49"/>
        <v>210</v>
      </c>
      <c r="DL80" s="642" t="str">
        <f t="shared" si="49"/>
        <v>210</v>
      </c>
      <c r="DM80" s="642" t="str">
        <f t="shared" si="49"/>
        <v>211</v>
      </c>
      <c r="DN80" s="642" t="str">
        <f t="shared" si="49"/>
        <v>211</v>
      </c>
      <c r="DO80" s="642" t="str">
        <f t="shared" si="49"/>
        <v>211</v>
      </c>
      <c r="DP80" s="642" t="str">
        <f t="shared" si="49"/>
        <v>211</v>
      </c>
      <c r="DQ80" s="642" t="str">
        <f t="shared" si="49"/>
        <v>211</v>
      </c>
      <c r="DR80" s="642" t="str">
        <f t="shared" si="49"/>
        <v>210</v>
      </c>
      <c r="DS80" s="642" t="str">
        <f t="shared" si="49"/>
        <v>210</v>
      </c>
      <c r="DT80" s="642" t="str">
        <f t="shared" si="49"/>
        <v>211</v>
      </c>
      <c r="DU80" s="642" t="str">
        <f t="shared" si="49"/>
        <v>211</v>
      </c>
      <c r="DV80" s="802"/>
      <c r="DW80" s="110"/>
      <c r="DX80" s="66"/>
    </row>
    <row r="81" spans="59:190" ht="13.5" customHeight="1">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c r="ED81" s="110"/>
      <c r="EE81" s="110"/>
      <c r="EF81" s="110"/>
      <c r="EG81" s="110"/>
      <c r="EH81" s="110"/>
      <c r="EI81" s="110"/>
      <c r="EJ81" s="110"/>
      <c r="EK81" s="110"/>
      <c r="EL81" s="110"/>
      <c r="EM81" s="110"/>
      <c r="EN81" s="110"/>
      <c r="EO81" s="110"/>
      <c r="EP81" s="110"/>
      <c r="EQ81" s="110"/>
      <c r="ER81" s="110"/>
      <c r="ES81" s="110"/>
      <c r="ET81" s="110"/>
      <c r="EU81" s="110"/>
      <c r="EV81" s="110"/>
      <c r="EW81" s="110"/>
      <c r="EX81" s="110"/>
      <c r="EY81" s="110"/>
      <c r="EZ81" s="110"/>
      <c r="FA81" s="110"/>
      <c r="FB81" s="110"/>
      <c r="FC81" s="110"/>
      <c r="FD81" s="110"/>
      <c r="FE81" s="110"/>
      <c r="FF81" s="110"/>
      <c r="FG81" s="110"/>
      <c r="FH81" s="110"/>
      <c r="FI81" s="110"/>
      <c r="FJ81" s="110"/>
      <c r="FK81" s="110"/>
      <c r="FL81" s="110"/>
      <c r="FM81" s="110"/>
      <c r="FN81" s="110"/>
      <c r="FO81" s="110"/>
      <c r="FP81" s="110"/>
      <c r="FQ81" s="110"/>
      <c r="FR81" s="110"/>
      <c r="FS81" s="110"/>
      <c r="FT81" s="110"/>
      <c r="FU81" s="110"/>
      <c r="FV81" s="110"/>
      <c r="FW81" s="110"/>
      <c r="FX81" s="110"/>
      <c r="FY81" s="110"/>
      <c r="FZ81" s="110"/>
      <c r="GA81" s="110"/>
      <c r="GB81" s="110"/>
      <c r="GC81" s="110"/>
      <c r="GD81" s="110"/>
      <c r="GE81" s="110"/>
      <c r="GF81" s="110"/>
      <c r="GH81" s="66"/>
    </row>
    <row r="82" spans="59:190">
      <c r="GH82" s="66"/>
    </row>
    <row r="83" spans="59:190">
      <c r="GH83" s="66"/>
    </row>
    <row r="84" spans="59:190">
      <c r="GH84" s="66"/>
    </row>
    <row r="85" spans="59:190">
      <c r="GH85" s="66"/>
    </row>
    <row r="86" spans="59:190">
      <c r="GH86" s="66"/>
    </row>
    <row r="87" spans="59:190">
      <c r="GH87" s="66"/>
    </row>
    <row r="88" spans="59:190">
      <c r="GH88" s="66"/>
    </row>
    <row r="89" spans="59:190">
      <c r="GH89" s="66"/>
    </row>
    <row r="90" spans="59:190">
      <c r="GH90" s="66"/>
    </row>
    <row r="91" spans="59:190">
      <c r="GH91" s="66"/>
    </row>
    <row r="92" spans="59:190">
      <c r="GH92" s="66"/>
    </row>
    <row r="93" spans="59:190">
      <c r="GH93" s="66"/>
    </row>
    <row r="94" spans="59:190">
      <c r="GH94" s="66"/>
    </row>
    <row r="95" spans="59:190">
      <c r="GH95" s="66"/>
    </row>
    <row r="96" spans="59:190">
      <c r="GH96" s="66"/>
    </row>
    <row r="97" spans="190:190">
      <c r="GH97" s="66"/>
    </row>
    <row r="98" spans="190:190">
      <c r="GH98" s="66"/>
    </row>
    <row r="99" spans="190:190">
      <c r="GH99" s="66"/>
    </row>
    <row r="100" spans="190:190">
      <c r="GH100" s="66"/>
    </row>
    <row r="101" spans="190:190">
      <c r="GH101" s="66"/>
    </row>
    <row r="102" spans="190:190">
      <c r="GH102" s="66"/>
    </row>
  </sheetData>
  <mergeCells count="32">
    <mergeCell ref="DV59:DW59"/>
    <mergeCell ref="DV60:DW60"/>
    <mergeCell ref="DV61:DW61"/>
    <mergeCell ref="DV62:DW62"/>
    <mergeCell ref="DV52:DW52"/>
    <mergeCell ref="DV53:DW53"/>
    <mergeCell ref="DV55:DW55"/>
    <mergeCell ref="DV56:DW56"/>
    <mergeCell ref="DV57:DW57"/>
    <mergeCell ref="DV58:DW58"/>
    <mergeCell ref="DV51:DW51"/>
    <mergeCell ref="B25:D25"/>
    <mergeCell ref="E25:AI25"/>
    <mergeCell ref="AJ25:BM25"/>
    <mergeCell ref="BN25:CR25"/>
    <mergeCell ref="CS25:DV25"/>
    <mergeCell ref="B45:D45"/>
    <mergeCell ref="E45:AI45"/>
    <mergeCell ref="AJ45:BN45"/>
    <mergeCell ref="BO45:CP45"/>
    <mergeCell ref="CQ45:DU45"/>
    <mergeCell ref="DV45:DW45"/>
    <mergeCell ref="DV46:DW46"/>
    <mergeCell ref="DV47:DW47"/>
    <mergeCell ref="DV49:DW49"/>
    <mergeCell ref="DV50:DW50"/>
    <mergeCell ref="CR5:DV5"/>
    <mergeCell ref="B2:P2"/>
    <mergeCell ref="B5:D5"/>
    <mergeCell ref="E5:AH5"/>
    <mergeCell ref="AI5:BM5"/>
    <mergeCell ref="BN5:CQ5"/>
  </mergeCells>
  <phoneticPr fontId="10"/>
  <conditionalFormatting sqref="E56:DU62 E16:DV22 E36:DV42">
    <cfRule type="cellIs" dxfId="0" priority="1" stopIfTrue="1" operator="between">
      <formula>1</formula>
      <formula>7</formula>
    </cfRule>
  </conditionalFormatting>
  <printOptions horizontalCentered="1"/>
  <pageMargins left="0.39370078740157483" right="0.39370078740157483" top="0.59055118110236227" bottom="0.59055118110236227" header="0.31496062992125984" footer="0.31496062992125984"/>
  <pageSetup paperSize="8" scale="55"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workbookViewId="0">
      <selection activeCell="I36" sqref="I36"/>
    </sheetView>
  </sheetViews>
  <sheetFormatPr defaultRowHeight="15" customHeight="1"/>
  <cols>
    <col min="1" max="1" width="2.625" style="820" customWidth="1"/>
    <col min="2" max="2" width="11.125" style="820" customWidth="1"/>
    <col min="3" max="3" width="18.125" style="820" customWidth="1"/>
    <col min="4" max="4" width="8.125" style="820" customWidth="1"/>
    <col min="5" max="8" width="12.625" style="820" customWidth="1"/>
    <col min="9" max="16384" width="9" style="820"/>
  </cols>
  <sheetData>
    <row r="1" spans="2:10" s="113" customFormat="1" ht="17.25" customHeight="1">
      <c r="B1" s="349" t="s">
        <v>1147</v>
      </c>
    </row>
    <row r="2" spans="2:10" s="113" customFormat="1" ht="21" customHeight="1">
      <c r="B2" s="114" t="s">
        <v>624</v>
      </c>
      <c r="C2" s="114"/>
      <c r="D2" s="114"/>
      <c r="E2" s="114"/>
      <c r="F2" s="114"/>
      <c r="G2" s="114"/>
      <c r="H2" s="114"/>
    </row>
    <row r="4" spans="2:10" ht="16.5" customHeight="1">
      <c r="B4" s="1721" t="s">
        <v>609</v>
      </c>
      <c r="C4" s="1722"/>
      <c r="D4" s="819" t="s">
        <v>610</v>
      </c>
      <c r="E4" s="819" t="s">
        <v>611</v>
      </c>
      <c r="F4" s="819" t="s">
        <v>612</v>
      </c>
      <c r="G4" s="841" t="s">
        <v>613</v>
      </c>
      <c r="H4" s="850" t="s">
        <v>629</v>
      </c>
      <c r="J4" s="821"/>
    </row>
    <row r="5" spans="2:10" ht="16.5" customHeight="1">
      <c r="B5" s="1723" t="s">
        <v>614</v>
      </c>
      <c r="C5" s="1724"/>
      <c r="D5" s="822" t="s">
        <v>615</v>
      </c>
      <c r="E5" s="1725">
        <v>103281</v>
      </c>
      <c r="F5" s="1726"/>
      <c r="G5" s="1726"/>
      <c r="H5" s="851" t="s">
        <v>631</v>
      </c>
    </row>
    <row r="6" spans="2:10" ht="16.5" customHeight="1">
      <c r="B6" s="1723" t="s">
        <v>616</v>
      </c>
      <c r="C6" s="1724"/>
      <c r="D6" s="822" t="s">
        <v>617</v>
      </c>
      <c r="E6" s="823">
        <v>6400</v>
      </c>
      <c r="F6" s="823">
        <v>9600</v>
      </c>
      <c r="G6" s="842">
        <v>12800</v>
      </c>
      <c r="H6" s="851" t="s">
        <v>631</v>
      </c>
    </row>
    <row r="7" spans="2:10" ht="16.5" customHeight="1">
      <c r="B7" s="824" t="s">
        <v>618</v>
      </c>
      <c r="C7" s="825" t="s">
        <v>619</v>
      </c>
      <c r="D7" s="822" t="s">
        <v>620</v>
      </c>
      <c r="E7" s="826">
        <v>8</v>
      </c>
      <c r="F7" s="826">
        <v>9.6999999999999993</v>
      </c>
      <c r="G7" s="843">
        <v>11.4</v>
      </c>
      <c r="H7" s="852" t="s">
        <v>631</v>
      </c>
    </row>
    <row r="8" spans="2:10" ht="16.5" customHeight="1">
      <c r="B8" s="1718" t="s">
        <v>621</v>
      </c>
      <c r="C8" s="825" t="s">
        <v>627</v>
      </c>
      <c r="D8" s="822" t="s">
        <v>615</v>
      </c>
      <c r="E8" s="838"/>
      <c r="F8" s="838"/>
      <c r="G8" s="844"/>
      <c r="H8" s="855" t="s">
        <v>630</v>
      </c>
    </row>
    <row r="9" spans="2:10" ht="16.5" customHeight="1">
      <c r="B9" s="1719"/>
      <c r="C9" s="827" t="s">
        <v>625</v>
      </c>
      <c r="D9" s="828" t="s">
        <v>615</v>
      </c>
      <c r="E9" s="839"/>
      <c r="F9" s="839"/>
      <c r="G9" s="845"/>
      <c r="H9" s="856"/>
    </row>
    <row r="10" spans="2:10" ht="16.5" customHeight="1">
      <c r="B10" s="1719"/>
      <c r="C10" s="829" t="s">
        <v>625</v>
      </c>
      <c r="D10" s="830" t="s">
        <v>615</v>
      </c>
      <c r="E10" s="840"/>
      <c r="F10" s="840"/>
      <c r="G10" s="846"/>
      <c r="H10" s="857"/>
    </row>
    <row r="11" spans="2:10" ht="16.5" customHeight="1">
      <c r="B11" s="1719"/>
      <c r="C11" s="827" t="s">
        <v>626</v>
      </c>
      <c r="D11" s="828" t="s">
        <v>615</v>
      </c>
      <c r="E11" s="839"/>
      <c r="F11" s="839"/>
      <c r="G11" s="845"/>
      <c r="H11" s="856"/>
    </row>
    <row r="12" spans="2:10" ht="16.5" customHeight="1">
      <c r="B12" s="1720"/>
      <c r="C12" s="829" t="s">
        <v>626</v>
      </c>
      <c r="D12" s="830" t="s">
        <v>615</v>
      </c>
      <c r="E12" s="840"/>
      <c r="F12" s="840"/>
      <c r="G12" s="846"/>
      <c r="H12" s="857"/>
    </row>
    <row r="13" spans="2:10" ht="16.5" customHeight="1">
      <c r="B13" s="1718" t="s">
        <v>622</v>
      </c>
      <c r="C13" s="825" t="s">
        <v>627</v>
      </c>
      <c r="D13" s="822" t="s">
        <v>623</v>
      </c>
      <c r="E13" s="831" t="str">
        <f>IF(E8="","",ROUND(E8/$E$5*100,1))</f>
        <v/>
      </c>
      <c r="F13" s="831" t="str">
        <f t="shared" ref="F13:G13" si="0">IF(F8="","",ROUND(F8/$E$5*100,1))</f>
        <v/>
      </c>
      <c r="G13" s="847" t="str">
        <f t="shared" si="0"/>
        <v/>
      </c>
      <c r="H13" s="851" t="s">
        <v>631</v>
      </c>
    </row>
    <row r="14" spans="2:10" ht="16.5" customHeight="1">
      <c r="B14" s="1719"/>
      <c r="C14" s="827" t="s">
        <v>625</v>
      </c>
      <c r="D14" s="828" t="s">
        <v>623</v>
      </c>
      <c r="E14" s="832" t="str">
        <f>IF(E9="","",ROUND(E9/$E$5*100,1))</f>
        <v/>
      </c>
      <c r="F14" s="832" t="str">
        <f>IF(F9="","",ROUND(F9/$E$5*100,1))</f>
        <v/>
      </c>
      <c r="G14" s="848" t="str">
        <f>IF(G9="","",ROUND(G9/$E$5*100,1))</f>
        <v/>
      </c>
      <c r="H14" s="853" t="s">
        <v>631</v>
      </c>
    </row>
    <row r="15" spans="2:10" ht="16.5" customHeight="1">
      <c r="B15" s="1719"/>
      <c r="C15" s="829" t="s">
        <v>625</v>
      </c>
      <c r="D15" s="830" t="s">
        <v>623</v>
      </c>
      <c r="E15" s="833" t="str">
        <f t="shared" ref="E15:G17" si="1">IF(E10="","",ROUND(E10/$E$5*100,1))</f>
        <v/>
      </c>
      <c r="F15" s="833" t="str">
        <f t="shared" si="1"/>
        <v/>
      </c>
      <c r="G15" s="849" t="str">
        <f t="shared" si="1"/>
        <v/>
      </c>
      <c r="H15" s="854" t="s">
        <v>631</v>
      </c>
    </row>
    <row r="16" spans="2:10" ht="16.5" customHeight="1">
      <c r="B16" s="1719"/>
      <c r="C16" s="827" t="s">
        <v>626</v>
      </c>
      <c r="D16" s="828" t="s">
        <v>623</v>
      </c>
      <c r="E16" s="832" t="str">
        <f t="shared" si="1"/>
        <v/>
      </c>
      <c r="F16" s="832" t="str">
        <f t="shared" si="1"/>
        <v/>
      </c>
      <c r="G16" s="848" t="str">
        <f t="shared" si="1"/>
        <v/>
      </c>
      <c r="H16" s="853" t="s">
        <v>631</v>
      </c>
    </row>
    <row r="17" spans="2:8" ht="16.5" customHeight="1">
      <c r="B17" s="1720"/>
      <c r="C17" s="829" t="s">
        <v>626</v>
      </c>
      <c r="D17" s="830" t="s">
        <v>623</v>
      </c>
      <c r="E17" s="833" t="str">
        <f t="shared" si="1"/>
        <v/>
      </c>
      <c r="F17" s="833" t="str">
        <f t="shared" si="1"/>
        <v/>
      </c>
      <c r="G17" s="849" t="str">
        <f t="shared" si="1"/>
        <v/>
      </c>
      <c r="H17" s="854" t="s">
        <v>631</v>
      </c>
    </row>
    <row r="18" spans="2:8" ht="15" customHeight="1">
      <c r="B18" s="834" t="s">
        <v>628</v>
      </c>
      <c r="C18" s="835"/>
      <c r="D18" s="835"/>
      <c r="E18" s="836"/>
      <c r="F18" s="836"/>
      <c r="G18" s="836"/>
      <c r="H18" s="836"/>
    </row>
    <row r="19" spans="2:8" ht="15" customHeight="1">
      <c r="B19" s="1307" t="s">
        <v>1112</v>
      </c>
      <c r="C19" s="835"/>
      <c r="D19" s="835"/>
      <c r="E19" s="836"/>
      <c r="F19" s="836"/>
      <c r="G19" s="836"/>
      <c r="H19" s="836"/>
    </row>
    <row r="20" spans="2:8" ht="15" customHeight="1">
      <c r="B20" s="1307" t="s">
        <v>1111</v>
      </c>
      <c r="C20" s="835"/>
      <c r="D20" s="835"/>
      <c r="E20" s="836"/>
      <c r="F20" s="836"/>
      <c r="G20" s="836"/>
      <c r="H20" s="836"/>
    </row>
    <row r="21" spans="2:8" ht="15" customHeight="1">
      <c r="B21" s="835"/>
      <c r="C21" s="835"/>
      <c r="D21" s="835"/>
      <c r="E21" s="837"/>
      <c r="F21" s="837"/>
      <c r="G21" s="837"/>
      <c r="H21" s="837"/>
    </row>
    <row r="22" spans="2:8" ht="15" customHeight="1">
      <c r="B22" s="835"/>
      <c r="C22" s="835"/>
      <c r="D22" s="835"/>
      <c r="E22" s="836"/>
      <c r="F22" s="1595" t="s">
        <v>607</v>
      </c>
      <c r="G22" s="1596"/>
      <c r="H22" s="1597"/>
    </row>
    <row r="23" spans="2:8" ht="15" customHeight="1">
      <c r="B23" s="835"/>
      <c r="C23" s="835"/>
      <c r="D23" s="835"/>
      <c r="E23" s="836"/>
      <c r="F23" s="1598"/>
      <c r="G23" s="1599"/>
      <c r="H23" s="1600"/>
    </row>
    <row r="24" spans="2:8" ht="15" customHeight="1">
      <c r="B24" s="835"/>
      <c r="C24" s="835"/>
      <c r="D24" s="835"/>
      <c r="E24" s="836"/>
      <c r="F24" s="836"/>
      <c r="G24" s="836"/>
      <c r="H24" s="836"/>
    </row>
    <row r="25" spans="2:8" ht="15" customHeight="1">
      <c r="B25" s="835"/>
      <c r="C25" s="835"/>
      <c r="D25" s="835"/>
    </row>
    <row r="26" spans="2:8" ht="15" customHeight="1">
      <c r="B26" s="835"/>
      <c r="C26" s="835"/>
      <c r="D26" s="835"/>
    </row>
    <row r="27" spans="2:8" ht="15" customHeight="1">
      <c r="B27" s="835"/>
      <c r="C27" s="835"/>
      <c r="D27" s="835"/>
    </row>
    <row r="28" spans="2:8" ht="15" customHeight="1">
      <c r="B28" s="835"/>
      <c r="C28" s="835"/>
      <c r="D28" s="835"/>
    </row>
    <row r="29" spans="2:8" ht="15" customHeight="1">
      <c r="B29" s="835"/>
      <c r="C29" s="835"/>
      <c r="D29" s="835"/>
    </row>
    <row r="30" spans="2:8" ht="15" customHeight="1">
      <c r="B30" s="835"/>
      <c r="C30" s="835"/>
      <c r="D30" s="835"/>
    </row>
    <row r="31" spans="2:8" ht="15" customHeight="1">
      <c r="B31" s="835"/>
      <c r="C31" s="835"/>
      <c r="D31" s="835"/>
    </row>
    <row r="32" spans="2:8" ht="15" customHeight="1">
      <c r="B32" s="835"/>
      <c r="C32" s="835"/>
      <c r="D32" s="835"/>
    </row>
    <row r="33" spans="2:4" ht="15" customHeight="1">
      <c r="B33" s="835"/>
      <c r="C33" s="835"/>
      <c r="D33" s="835"/>
    </row>
  </sheetData>
  <mergeCells count="7">
    <mergeCell ref="F22:H23"/>
    <mergeCell ref="B13:B17"/>
    <mergeCell ref="B4:C4"/>
    <mergeCell ref="B5:C5"/>
    <mergeCell ref="E5:G5"/>
    <mergeCell ref="B6:C6"/>
    <mergeCell ref="B8:B12"/>
  </mergeCells>
  <phoneticPr fontId="10"/>
  <pageMargins left="0.70866141732283472" right="0.70866141732283472" top="0.74803149606299213" bottom="0.39370078740157483" header="0.31496062992125984" footer="0.31496062992125984"/>
  <pageSetup paperSize="9" scale="98"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3"/>
  <sheetViews>
    <sheetView view="pageBreakPreview" topLeftCell="A7" zoomScale="70" zoomScaleNormal="70" zoomScaleSheetLayoutView="70" workbookViewId="0">
      <selection activeCell="J1" sqref="J1"/>
    </sheetView>
  </sheetViews>
  <sheetFormatPr defaultRowHeight="15" customHeight="1"/>
  <cols>
    <col min="1" max="1" width="13.625" style="354" customWidth="1"/>
    <col min="2" max="2" width="6.25" style="354" customWidth="1"/>
    <col min="3" max="3" width="18.75" style="354" customWidth="1"/>
    <col min="4" max="4" width="12.5" style="354" customWidth="1"/>
    <col min="5" max="6" width="7" style="354" customWidth="1"/>
    <col min="7" max="9" width="4.125" style="354" customWidth="1"/>
    <col min="10" max="13" width="12.5" style="354" customWidth="1"/>
    <col min="14" max="14" width="7.625" style="354" customWidth="1"/>
    <col min="15" max="29" width="8.625" style="354" customWidth="1"/>
    <col min="30" max="30" width="10" style="354" customWidth="1"/>
    <col min="31" max="31" width="1.5" style="354" customWidth="1"/>
    <col min="32" max="32" width="25.625" style="354" customWidth="1"/>
    <col min="33" max="33" width="13.875" style="354" customWidth="1"/>
    <col min="34" max="34" width="8.75" style="354" customWidth="1"/>
    <col min="35" max="35" width="9" style="354"/>
    <col min="36" max="36" width="23.625" style="354" customWidth="1"/>
    <col min="37" max="16384" width="9" style="354"/>
  </cols>
  <sheetData>
    <row r="1" spans="1:37" ht="18.75" customHeight="1">
      <c r="A1" s="858" t="s">
        <v>1149</v>
      </c>
    </row>
    <row r="2" spans="1:37" s="483" customFormat="1" ht="21.75" customHeight="1">
      <c r="A2" s="1727" t="s">
        <v>214</v>
      </c>
      <c r="B2" s="1727"/>
      <c r="C2" s="1727"/>
      <c r="D2" s="1727"/>
      <c r="E2" s="1727"/>
      <c r="F2" s="1727"/>
      <c r="G2" s="1727"/>
      <c r="H2" s="1727"/>
      <c r="I2" s="1727"/>
      <c r="J2" s="1727"/>
      <c r="K2" s="1727"/>
      <c r="L2" s="1727"/>
      <c r="M2" s="1727"/>
      <c r="N2" s="1727"/>
      <c r="O2" s="1727"/>
      <c r="P2" s="1727"/>
      <c r="Q2" s="1727"/>
      <c r="R2" s="1727"/>
      <c r="S2" s="1727"/>
      <c r="T2" s="1727"/>
      <c r="U2" s="1727"/>
      <c r="V2" s="1727"/>
      <c r="W2" s="1727"/>
      <c r="X2" s="1727"/>
      <c r="Y2" s="1727"/>
      <c r="Z2" s="1727"/>
      <c r="AA2" s="1727"/>
      <c r="AB2" s="1727"/>
      <c r="AC2" s="1727"/>
      <c r="AD2" s="1727"/>
      <c r="AE2" s="482"/>
      <c r="AF2" s="482"/>
      <c r="AG2" s="482"/>
      <c r="AH2" s="482"/>
      <c r="AI2" s="482"/>
      <c r="AJ2" s="482"/>
    </row>
    <row r="3" spans="1:37" ht="15" customHeight="1" thickBot="1">
      <c r="A3" s="355"/>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484" t="s">
        <v>157</v>
      </c>
      <c r="AD3" s="355"/>
    </row>
    <row r="4" spans="1:37" s="355" customFormat="1" ht="21" customHeight="1">
      <c r="A4" s="1728" t="s">
        <v>632</v>
      </c>
      <c r="B4" s="1731" t="s">
        <v>158</v>
      </c>
      <c r="C4" s="1734" t="s">
        <v>633</v>
      </c>
      <c r="D4" s="1737" t="s">
        <v>634</v>
      </c>
      <c r="E4" s="1740" t="s">
        <v>159</v>
      </c>
      <c r="F4" s="1740" t="s">
        <v>160</v>
      </c>
      <c r="G4" s="1743" t="s">
        <v>161</v>
      </c>
      <c r="H4" s="1744"/>
      <c r="I4" s="1745"/>
      <c r="J4" s="1743" t="s">
        <v>162</v>
      </c>
      <c r="K4" s="1744"/>
      <c r="L4" s="1744"/>
      <c r="M4" s="1744"/>
      <c r="N4" s="1746" t="s">
        <v>163</v>
      </c>
      <c r="O4" s="1744" t="s">
        <v>164</v>
      </c>
      <c r="P4" s="1744"/>
      <c r="Q4" s="1744"/>
      <c r="R4" s="1744"/>
      <c r="S4" s="1744"/>
      <c r="T4" s="1744"/>
      <c r="U4" s="1744"/>
      <c r="V4" s="1744"/>
      <c r="W4" s="1744"/>
      <c r="X4" s="1744"/>
      <c r="Y4" s="1744"/>
      <c r="Z4" s="1744"/>
      <c r="AA4" s="1744"/>
      <c r="AB4" s="1744"/>
      <c r="AC4" s="1751"/>
      <c r="AD4" s="1752" t="s">
        <v>635</v>
      </c>
      <c r="AF4" s="356"/>
      <c r="AG4" s="356"/>
      <c r="AH4" s="485"/>
      <c r="AI4" s="485"/>
      <c r="AJ4" s="356"/>
      <c r="AK4" s="356"/>
    </row>
    <row r="5" spans="1:37" s="355" customFormat="1" ht="30" customHeight="1">
      <c r="A5" s="1729"/>
      <c r="B5" s="1732"/>
      <c r="C5" s="1735"/>
      <c r="D5" s="1738"/>
      <c r="E5" s="1741"/>
      <c r="F5" s="1741"/>
      <c r="G5" s="1755" t="s">
        <v>636</v>
      </c>
      <c r="H5" s="1755" t="s">
        <v>637</v>
      </c>
      <c r="I5" s="1755" t="s">
        <v>638</v>
      </c>
      <c r="J5" s="1755" t="s">
        <v>165</v>
      </c>
      <c r="K5" s="1755" t="s">
        <v>166</v>
      </c>
      <c r="L5" s="1755" t="s">
        <v>167</v>
      </c>
      <c r="M5" s="1755" t="s">
        <v>168</v>
      </c>
      <c r="N5" s="1747"/>
      <c r="O5" s="486" t="s">
        <v>794</v>
      </c>
      <c r="P5" s="486" t="s">
        <v>795</v>
      </c>
      <c r="Q5" s="486" t="s">
        <v>796</v>
      </c>
      <c r="R5" s="486" t="s">
        <v>797</v>
      </c>
      <c r="S5" s="486" t="s">
        <v>798</v>
      </c>
      <c r="T5" s="486" t="s">
        <v>799</v>
      </c>
      <c r="U5" s="486" t="s">
        <v>800</v>
      </c>
      <c r="V5" s="486" t="s">
        <v>801</v>
      </c>
      <c r="W5" s="486" t="s">
        <v>802</v>
      </c>
      <c r="X5" s="486" t="s">
        <v>803</v>
      </c>
      <c r="Y5" s="486" t="s">
        <v>804</v>
      </c>
      <c r="Z5" s="486" t="s">
        <v>805</v>
      </c>
      <c r="AA5" s="486" t="s">
        <v>806</v>
      </c>
      <c r="AB5" s="859" t="s">
        <v>807</v>
      </c>
      <c r="AC5" s="487" t="s">
        <v>808</v>
      </c>
      <c r="AD5" s="1753"/>
      <c r="AF5" s="356"/>
      <c r="AG5" s="356"/>
      <c r="AH5" s="485"/>
      <c r="AI5" s="485"/>
      <c r="AJ5" s="356"/>
      <c r="AK5" s="356"/>
    </row>
    <row r="6" spans="1:37" s="355" customFormat="1" ht="23.25" customHeight="1" thickBot="1">
      <c r="A6" s="1730"/>
      <c r="B6" s="1733"/>
      <c r="C6" s="1736"/>
      <c r="D6" s="1739"/>
      <c r="E6" s="1742"/>
      <c r="F6" s="1742"/>
      <c r="G6" s="1742"/>
      <c r="H6" s="1742"/>
      <c r="I6" s="1742"/>
      <c r="J6" s="1742"/>
      <c r="K6" s="1742"/>
      <c r="L6" s="1742"/>
      <c r="M6" s="1742"/>
      <c r="N6" s="1748"/>
      <c r="O6" s="488" t="s">
        <v>169</v>
      </c>
      <c r="P6" s="488" t="s">
        <v>170</v>
      </c>
      <c r="Q6" s="488" t="s">
        <v>171</v>
      </c>
      <c r="R6" s="488" t="s">
        <v>172</v>
      </c>
      <c r="S6" s="488" t="s">
        <v>173</v>
      </c>
      <c r="T6" s="488" t="s">
        <v>174</v>
      </c>
      <c r="U6" s="488" t="s">
        <v>175</v>
      </c>
      <c r="V6" s="488" t="s">
        <v>176</v>
      </c>
      <c r="W6" s="488" t="s">
        <v>177</v>
      </c>
      <c r="X6" s="488" t="s">
        <v>178</v>
      </c>
      <c r="Y6" s="488" t="s">
        <v>179</v>
      </c>
      <c r="Z6" s="488" t="s">
        <v>180</v>
      </c>
      <c r="AA6" s="488" t="s">
        <v>181</v>
      </c>
      <c r="AB6" s="488" t="s">
        <v>182</v>
      </c>
      <c r="AC6" s="488" t="s">
        <v>183</v>
      </c>
      <c r="AD6" s="1754"/>
      <c r="AF6" s="356"/>
      <c r="AG6" s="356"/>
      <c r="AH6" s="485"/>
      <c r="AI6" s="485"/>
      <c r="AJ6" s="356"/>
      <c r="AK6" s="356"/>
    </row>
    <row r="7" spans="1:37" s="355" customFormat="1" ht="23.25" customHeight="1" thickBot="1">
      <c r="A7" s="1756" t="s">
        <v>502</v>
      </c>
      <c r="B7" s="1757"/>
      <c r="C7" s="1757"/>
      <c r="D7" s="1757"/>
      <c r="E7" s="1757"/>
      <c r="F7" s="1757"/>
      <c r="G7" s="1757"/>
      <c r="H7" s="1757"/>
      <c r="I7" s="1757"/>
      <c r="J7" s="1757"/>
      <c r="K7" s="1757"/>
      <c r="L7" s="1757"/>
      <c r="M7" s="1757"/>
      <c r="N7" s="1757"/>
      <c r="O7" s="1757"/>
      <c r="P7" s="1757"/>
      <c r="Q7" s="1757"/>
      <c r="R7" s="1757"/>
      <c r="S7" s="1757"/>
      <c r="T7" s="1757"/>
      <c r="U7" s="1757"/>
      <c r="V7" s="1757"/>
      <c r="W7" s="1757"/>
      <c r="X7" s="1757"/>
      <c r="Y7" s="1757"/>
      <c r="Z7" s="1757"/>
      <c r="AA7" s="1757"/>
      <c r="AB7" s="1757"/>
      <c r="AC7" s="1757"/>
      <c r="AD7" s="1758"/>
      <c r="AF7" s="356"/>
      <c r="AG7" s="356"/>
      <c r="AH7" s="485"/>
      <c r="AI7" s="485"/>
      <c r="AJ7" s="356"/>
      <c r="AK7" s="356"/>
    </row>
    <row r="8" spans="1:37" ht="15" customHeight="1">
      <c r="A8" s="1729" t="s">
        <v>189</v>
      </c>
      <c r="B8" s="489"/>
      <c r="C8" s="490"/>
      <c r="D8" s="491"/>
      <c r="E8" s="491"/>
      <c r="F8" s="491"/>
      <c r="G8" s="491"/>
      <c r="H8" s="491"/>
      <c r="I8" s="491"/>
      <c r="J8" s="491"/>
      <c r="K8" s="491"/>
      <c r="L8" s="491"/>
      <c r="M8" s="491"/>
      <c r="N8" s="492"/>
      <c r="O8" s="519"/>
      <c r="P8" s="520"/>
      <c r="Q8" s="520"/>
      <c r="R8" s="520"/>
      <c r="S8" s="520"/>
      <c r="T8" s="520"/>
      <c r="U8" s="520"/>
      <c r="V8" s="520"/>
      <c r="W8" s="520"/>
      <c r="X8" s="520"/>
      <c r="Y8" s="520"/>
      <c r="Z8" s="520"/>
      <c r="AA8" s="520"/>
      <c r="AB8" s="534"/>
      <c r="AC8" s="521"/>
      <c r="AD8" s="493"/>
      <c r="AF8" s="357"/>
      <c r="AG8" s="357"/>
      <c r="AH8" s="357"/>
      <c r="AI8" s="356"/>
      <c r="AJ8" s="357"/>
      <c r="AK8" s="357"/>
    </row>
    <row r="9" spans="1:37" ht="15" customHeight="1">
      <c r="A9" s="1729"/>
      <c r="B9" s="494"/>
      <c r="C9" s="495"/>
      <c r="D9" s="496"/>
      <c r="E9" s="496"/>
      <c r="F9" s="496"/>
      <c r="G9" s="496"/>
      <c r="H9" s="496"/>
      <c r="I9" s="496"/>
      <c r="J9" s="496"/>
      <c r="K9" s="496"/>
      <c r="L9" s="496"/>
      <c r="M9" s="496"/>
      <c r="N9" s="497"/>
      <c r="O9" s="522"/>
      <c r="P9" s="523"/>
      <c r="Q9" s="523"/>
      <c r="R9" s="523"/>
      <c r="S9" s="523"/>
      <c r="T9" s="523"/>
      <c r="U9" s="523"/>
      <c r="V9" s="523"/>
      <c r="W9" s="523"/>
      <c r="X9" s="523"/>
      <c r="Y9" s="523"/>
      <c r="Z9" s="523"/>
      <c r="AA9" s="523"/>
      <c r="AB9" s="535"/>
      <c r="AC9" s="524"/>
      <c r="AD9" s="498"/>
      <c r="AF9" s="357"/>
      <c r="AG9" s="357"/>
      <c r="AH9" s="357"/>
      <c r="AI9" s="356"/>
      <c r="AJ9" s="357"/>
      <c r="AK9" s="357"/>
    </row>
    <row r="10" spans="1:37" ht="15" customHeight="1">
      <c r="A10" s="1729"/>
      <c r="B10" s="494"/>
      <c r="C10" s="495"/>
      <c r="D10" s="496"/>
      <c r="E10" s="496"/>
      <c r="F10" s="496"/>
      <c r="G10" s="496"/>
      <c r="H10" s="496"/>
      <c r="I10" s="496"/>
      <c r="J10" s="496"/>
      <c r="K10" s="496"/>
      <c r="L10" s="496"/>
      <c r="M10" s="496"/>
      <c r="N10" s="497"/>
      <c r="O10" s="522"/>
      <c r="P10" s="523"/>
      <c r="Q10" s="523"/>
      <c r="R10" s="523"/>
      <c r="S10" s="523"/>
      <c r="T10" s="523"/>
      <c r="U10" s="523"/>
      <c r="V10" s="523"/>
      <c r="W10" s="523"/>
      <c r="X10" s="523"/>
      <c r="Y10" s="523"/>
      <c r="Z10" s="523"/>
      <c r="AA10" s="523"/>
      <c r="AB10" s="535"/>
      <c r="AC10" s="524"/>
      <c r="AD10" s="498"/>
      <c r="AF10" s="357"/>
      <c r="AG10" s="357"/>
      <c r="AH10" s="357"/>
      <c r="AI10" s="356"/>
      <c r="AJ10" s="357"/>
      <c r="AK10" s="357"/>
    </row>
    <row r="11" spans="1:37" ht="15" customHeight="1">
      <c r="A11" s="1759"/>
      <c r="B11" s="499"/>
      <c r="C11" s="500"/>
      <c r="D11" s="501"/>
      <c r="E11" s="501"/>
      <c r="F11" s="501"/>
      <c r="G11" s="501"/>
      <c r="H11" s="501"/>
      <c r="I11" s="501"/>
      <c r="J11" s="501"/>
      <c r="K11" s="501"/>
      <c r="L11" s="501"/>
      <c r="M11" s="501"/>
      <c r="N11" s="502"/>
      <c r="O11" s="525"/>
      <c r="P11" s="526"/>
      <c r="Q11" s="526"/>
      <c r="R11" s="526"/>
      <c r="S11" s="526"/>
      <c r="T11" s="526"/>
      <c r="U11" s="526"/>
      <c r="V11" s="526"/>
      <c r="W11" s="526"/>
      <c r="X11" s="526"/>
      <c r="Y11" s="526"/>
      <c r="Z11" s="526"/>
      <c r="AA11" s="526"/>
      <c r="AB11" s="538"/>
      <c r="AC11" s="527"/>
      <c r="AD11" s="503"/>
      <c r="AF11" s="357"/>
      <c r="AG11" s="357"/>
      <c r="AH11" s="357"/>
      <c r="AI11" s="356"/>
      <c r="AJ11" s="357"/>
      <c r="AK11" s="357"/>
    </row>
    <row r="12" spans="1:37" ht="15" customHeight="1">
      <c r="A12" s="1749" t="s">
        <v>824</v>
      </c>
      <c r="B12" s="504"/>
      <c r="C12" s="505"/>
      <c r="D12" s="506"/>
      <c r="E12" s="506"/>
      <c r="F12" s="506"/>
      <c r="G12" s="506"/>
      <c r="H12" s="506"/>
      <c r="I12" s="506"/>
      <c r="J12" s="506"/>
      <c r="K12" s="506"/>
      <c r="L12" s="506"/>
      <c r="M12" s="506"/>
      <c r="N12" s="507"/>
      <c r="O12" s="528"/>
      <c r="P12" s="529"/>
      <c r="Q12" s="529"/>
      <c r="R12" s="529"/>
      <c r="S12" s="529"/>
      <c r="T12" s="529"/>
      <c r="U12" s="529"/>
      <c r="V12" s="529"/>
      <c r="W12" s="529"/>
      <c r="X12" s="529"/>
      <c r="Y12" s="529"/>
      <c r="Z12" s="529"/>
      <c r="AA12" s="529"/>
      <c r="AB12" s="537"/>
      <c r="AC12" s="530"/>
      <c r="AD12" s="508"/>
      <c r="AF12" s="357"/>
      <c r="AG12" s="357"/>
      <c r="AH12" s="357"/>
      <c r="AI12" s="356"/>
      <c r="AJ12" s="357"/>
      <c r="AK12" s="357"/>
    </row>
    <row r="13" spans="1:37" ht="15" customHeight="1">
      <c r="A13" s="1578"/>
      <c r="B13" s="494"/>
      <c r="C13" s="495"/>
      <c r="D13" s="496"/>
      <c r="E13" s="496"/>
      <c r="F13" s="496"/>
      <c r="G13" s="496"/>
      <c r="H13" s="496"/>
      <c r="I13" s="496"/>
      <c r="J13" s="496"/>
      <c r="K13" s="496"/>
      <c r="L13" s="496"/>
      <c r="M13" s="496"/>
      <c r="N13" s="497"/>
      <c r="O13" s="522"/>
      <c r="P13" s="523"/>
      <c r="Q13" s="523"/>
      <c r="R13" s="523"/>
      <c r="S13" s="523"/>
      <c r="T13" s="523"/>
      <c r="U13" s="523"/>
      <c r="V13" s="523"/>
      <c r="W13" s="523"/>
      <c r="X13" s="523"/>
      <c r="Y13" s="523"/>
      <c r="Z13" s="523"/>
      <c r="AA13" s="523"/>
      <c r="AB13" s="535"/>
      <c r="AC13" s="524"/>
      <c r="AD13" s="498"/>
      <c r="AF13" s="357"/>
      <c r="AG13" s="357"/>
      <c r="AH13" s="357"/>
      <c r="AI13" s="356"/>
      <c r="AJ13" s="357"/>
      <c r="AK13" s="357"/>
    </row>
    <row r="14" spans="1:37" ht="15" customHeight="1">
      <c r="A14" s="1578"/>
      <c r="B14" s="494"/>
      <c r="C14" s="495"/>
      <c r="D14" s="496"/>
      <c r="E14" s="496"/>
      <c r="F14" s="496"/>
      <c r="G14" s="496"/>
      <c r="H14" s="496"/>
      <c r="I14" s="496"/>
      <c r="J14" s="496"/>
      <c r="K14" s="496"/>
      <c r="L14" s="496"/>
      <c r="M14" s="496"/>
      <c r="N14" s="497"/>
      <c r="O14" s="522"/>
      <c r="P14" s="523"/>
      <c r="Q14" s="523"/>
      <c r="R14" s="523"/>
      <c r="S14" s="523"/>
      <c r="T14" s="523"/>
      <c r="U14" s="523"/>
      <c r="V14" s="523"/>
      <c r="W14" s="523"/>
      <c r="X14" s="523"/>
      <c r="Y14" s="523"/>
      <c r="Z14" s="523"/>
      <c r="AA14" s="523"/>
      <c r="AB14" s="535"/>
      <c r="AC14" s="524"/>
      <c r="AD14" s="498"/>
      <c r="AF14" s="357"/>
      <c r="AG14" s="357"/>
      <c r="AH14" s="357"/>
      <c r="AI14" s="356"/>
      <c r="AJ14" s="357"/>
      <c r="AK14" s="357"/>
    </row>
    <row r="15" spans="1:37" ht="15" customHeight="1">
      <c r="A15" s="1750"/>
      <c r="B15" s="509"/>
      <c r="C15" s="510"/>
      <c r="D15" s="511"/>
      <c r="E15" s="511"/>
      <c r="F15" s="511"/>
      <c r="G15" s="511"/>
      <c r="H15" s="511"/>
      <c r="I15" s="511"/>
      <c r="J15" s="511"/>
      <c r="K15" s="511"/>
      <c r="L15" s="511"/>
      <c r="M15" s="511"/>
      <c r="N15" s="512"/>
      <c r="O15" s="531"/>
      <c r="P15" s="532"/>
      <c r="Q15" s="532"/>
      <c r="R15" s="532"/>
      <c r="S15" s="532"/>
      <c r="T15" s="532"/>
      <c r="U15" s="532"/>
      <c r="V15" s="532"/>
      <c r="W15" s="532"/>
      <c r="X15" s="532"/>
      <c r="Y15" s="532"/>
      <c r="Z15" s="532"/>
      <c r="AA15" s="532"/>
      <c r="AB15" s="536"/>
      <c r="AC15" s="533"/>
      <c r="AD15" s="513"/>
      <c r="AF15" s="357"/>
      <c r="AG15" s="357"/>
      <c r="AH15" s="357"/>
      <c r="AI15" s="356"/>
      <c r="AJ15" s="357"/>
      <c r="AK15" s="357"/>
    </row>
    <row r="16" spans="1:37" ht="15" customHeight="1">
      <c r="A16" s="1749" t="s">
        <v>190</v>
      </c>
      <c r="B16" s="504"/>
      <c r="C16" s="505"/>
      <c r="D16" s="506"/>
      <c r="E16" s="506"/>
      <c r="F16" s="506"/>
      <c r="G16" s="506"/>
      <c r="H16" s="506"/>
      <c r="I16" s="506"/>
      <c r="J16" s="506"/>
      <c r="K16" s="506"/>
      <c r="L16" s="506"/>
      <c r="M16" s="506"/>
      <c r="N16" s="507"/>
      <c r="O16" s="528"/>
      <c r="P16" s="529"/>
      <c r="Q16" s="529"/>
      <c r="R16" s="529"/>
      <c r="S16" s="529"/>
      <c r="T16" s="529"/>
      <c r="U16" s="529"/>
      <c r="V16" s="529"/>
      <c r="W16" s="529"/>
      <c r="X16" s="529"/>
      <c r="Y16" s="529"/>
      <c r="Z16" s="529"/>
      <c r="AA16" s="529"/>
      <c r="AB16" s="537"/>
      <c r="AC16" s="530"/>
      <c r="AD16" s="508"/>
      <c r="AF16" s="357"/>
      <c r="AG16" s="357"/>
      <c r="AH16" s="357"/>
      <c r="AI16" s="356"/>
      <c r="AJ16" s="357"/>
      <c r="AK16" s="357"/>
    </row>
    <row r="17" spans="1:37" ht="15" customHeight="1">
      <c r="A17" s="1578"/>
      <c r="B17" s="494"/>
      <c r="C17" s="495"/>
      <c r="D17" s="496"/>
      <c r="E17" s="496"/>
      <c r="F17" s="496"/>
      <c r="G17" s="496"/>
      <c r="H17" s="496"/>
      <c r="I17" s="496"/>
      <c r="J17" s="496"/>
      <c r="K17" s="496"/>
      <c r="L17" s="496"/>
      <c r="M17" s="496"/>
      <c r="N17" s="497"/>
      <c r="O17" s="522"/>
      <c r="P17" s="523"/>
      <c r="Q17" s="523"/>
      <c r="R17" s="523"/>
      <c r="S17" s="523"/>
      <c r="T17" s="523"/>
      <c r="U17" s="523"/>
      <c r="V17" s="523"/>
      <c r="W17" s="523"/>
      <c r="X17" s="523"/>
      <c r="Y17" s="523"/>
      <c r="Z17" s="523"/>
      <c r="AA17" s="523"/>
      <c r="AB17" s="535"/>
      <c r="AC17" s="524"/>
      <c r="AD17" s="498"/>
      <c r="AF17" s="357"/>
      <c r="AG17" s="357"/>
      <c r="AH17" s="357"/>
      <c r="AI17" s="356"/>
      <c r="AJ17" s="357"/>
      <c r="AK17" s="357"/>
    </row>
    <row r="18" spans="1:37" ht="15" customHeight="1">
      <c r="A18" s="1578"/>
      <c r="B18" s="494"/>
      <c r="C18" s="495"/>
      <c r="D18" s="496"/>
      <c r="E18" s="496"/>
      <c r="F18" s="496"/>
      <c r="G18" s="496"/>
      <c r="H18" s="496"/>
      <c r="I18" s="496"/>
      <c r="J18" s="496"/>
      <c r="K18" s="496"/>
      <c r="L18" s="496"/>
      <c r="M18" s="496"/>
      <c r="N18" s="497"/>
      <c r="O18" s="522"/>
      <c r="P18" s="523"/>
      <c r="Q18" s="523"/>
      <c r="R18" s="523"/>
      <c r="S18" s="523"/>
      <c r="T18" s="523"/>
      <c r="U18" s="523"/>
      <c r="V18" s="523"/>
      <c r="W18" s="523"/>
      <c r="X18" s="523"/>
      <c r="Y18" s="523"/>
      <c r="Z18" s="523"/>
      <c r="AA18" s="523"/>
      <c r="AB18" s="535"/>
      <c r="AC18" s="524"/>
      <c r="AD18" s="498"/>
      <c r="AF18" s="357"/>
      <c r="AG18" s="357"/>
      <c r="AH18" s="357"/>
      <c r="AI18" s="356"/>
      <c r="AJ18" s="357"/>
      <c r="AK18" s="357"/>
    </row>
    <row r="19" spans="1:37" ht="15" customHeight="1">
      <c r="A19" s="1750"/>
      <c r="B19" s="499"/>
      <c r="C19" s="500"/>
      <c r="D19" s="501"/>
      <c r="E19" s="501"/>
      <c r="F19" s="501"/>
      <c r="G19" s="501"/>
      <c r="H19" s="501"/>
      <c r="I19" s="501"/>
      <c r="J19" s="501"/>
      <c r="K19" s="501"/>
      <c r="L19" s="501"/>
      <c r="M19" s="501"/>
      <c r="N19" s="502"/>
      <c r="O19" s="525"/>
      <c r="P19" s="526"/>
      <c r="Q19" s="526"/>
      <c r="R19" s="526"/>
      <c r="S19" s="526"/>
      <c r="T19" s="526"/>
      <c r="U19" s="526"/>
      <c r="V19" s="526"/>
      <c r="W19" s="526"/>
      <c r="X19" s="526"/>
      <c r="Y19" s="526"/>
      <c r="Z19" s="526"/>
      <c r="AA19" s="526"/>
      <c r="AB19" s="538"/>
      <c r="AC19" s="527"/>
      <c r="AD19" s="503"/>
      <c r="AF19" s="357"/>
      <c r="AG19" s="357"/>
      <c r="AH19" s="357"/>
      <c r="AI19" s="356"/>
      <c r="AJ19" s="357"/>
      <c r="AK19" s="357"/>
    </row>
    <row r="20" spans="1:37" ht="15" customHeight="1">
      <c r="A20" s="1749" t="s">
        <v>191</v>
      </c>
      <c r="B20" s="504"/>
      <c r="C20" s="505"/>
      <c r="D20" s="506"/>
      <c r="E20" s="506"/>
      <c r="F20" s="506"/>
      <c r="G20" s="506"/>
      <c r="H20" s="506"/>
      <c r="I20" s="506"/>
      <c r="J20" s="506"/>
      <c r="K20" s="506"/>
      <c r="L20" s="506"/>
      <c r="M20" s="506"/>
      <c r="N20" s="507"/>
      <c r="O20" s="528"/>
      <c r="P20" s="529"/>
      <c r="Q20" s="529"/>
      <c r="R20" s="529"/>
      <c r="S20" s="529"/>
      <c r="T20" s="529"/>
      <c r="U20" s="529"/>
      <c r="V20" s="529"/>
      <c r="W20" s="529"/>
      <c r="X20" s="529"/>
      <c r="Y20" s="529"/>
      <c r="Z20" s="529"/>
      <c r="AA20" s="529"/>
      <c r="AB20" s="537"/>
      <c r="AC20" s="530"/>
      <c r="AD20" s="508"/>
      <c r="AF20" s="357"/>
      <c r="AG20" s="357"/>
      <c r="AH20" s="357"/>
      <c r="AI20" s="356"/>
      <c r="AJ20" s="357"/>
      <c r="AK20" s="357"/>
    </row>
    <row r="21" spans="1:37" ht="15" customHeight="1">
      <c r="A21" s="1578"/>
      <c r="B21" s="494"/>
      <c r="C21" s="495"/>
      <c r="D21" s="496"/>
      <c r="E21" s="496"/>
      <c r="F21" s="496"/>
      <c r="G21" s="496"/>
      <c r="H21" s="496"/>
      <c r="I21" s="496"/>
      <c r="J21" s="496"/>
      <c r="K21" s="496"/>
      <c r="L21" s="496"/>
      <c r="M21" s="496"/>
      <c r="N21" s="497"/>
      <c r="O21" s="522"/>
      <c r="P21" s="523"/>
      <c r="Q21" s="523"/>
      <c r="R21" s="523"/>
      <c r="S21" s="523"/>
      <c r="T21" s="523"/>
      <c r="U21" s="523"/>
      <c r="V21" s="523"/>
      <c r="W21" s="523"/>
      <c r="X21" s="523"/>
      <c r="Y21" s="523"/>
      <c r="Z21" s="523"/>
      <c r="AA21" s="523"/>
      <c r="AB21" s="535"/>
      <c r="AC21" s="524"/>
      <c r="AD21" s="498"/>
      <c r="AF21" s="357"/>
      <c r="AG21" s="357"/>
      <c r="AH21" s="357"/>
      <c r="AI21" s="356"/>
      <c r="AJ21" s="357"/>
      <c r="AK21" s="357"/>
    </row>
    <row r="22" spans="1:37" ht="15" customHeight="1">
      <c r="A22" s="1578"/>
      <c r="B22" s="494"/>
      <c r="C22" s="495"/>
      <c r="D22" s="496"/>
      <c r="E22" s="496"/>
      <c r="F22" s="496"/>
      <c r="G22" s="496"/>
      <c r="H22" s="496"/>
      <c r="I22" s="496"/>
      <c r="J22" s="496"/>
      <c r="K22" s="496"/>
      <c r="L22" s="496"/>
      <c r="M22" s="496"/>
      <c r="N22" s="497"/>
      <c r="O22" s="522"/>
      <c r="P22" s="523"/>
      <c r="Q22" s="523"/>
      <c r="R22" s="523"/>
      <c r="S22" s="523"/>
      <c r="T22" s="523"/>
      <c r="U22" s="523"/>
      <c r="V22" s="523"/>
      <c r="W22" s="523"/>
      <c r="X22" s="523"/>
      <c r="Y22" s="523"/>
      <c r="Z22" s="523"/>
      <c r="AA22" s="523"/>
      <c r="AB22" s="535"/>
      <c r="AC22" s="524"/>
      <c r="AD22" s="498"/>
      <c r="AF22" s="357"/>
      <c r="AG22" s="357"/>
      <c r="AH22" s="357"/>
      <c r="AI22" s="356"/>
      <c r="AJ22" s="357"/>
      <c r="AK22" s="357"/>
    </row>
    <row r="23" spans="1:37" ht="15" customHeight="1">
      <c r="A23" s="1750"/>
      <c r="B23" s="499"/>
      <c r="C23" s="500"/>
      <c r="D23" s="501"/>
      <c r="E23" s="501"/>
      <c r="F23" s="501"/>
      <c r="G23" s="501"/>
      <c r="H23" s="501"/>
      <c r="I23" s="501"/>
      <c r="J23" s="501"/>
      <c r="K23" s="501"/>
      <c r="L23" s="501"/>
      <c r="M23" s="501"/>
      <c r="N23" s="502"/>
      <c r="O23" s="525"/>
      <c r="P23" s="526"/>
      <c r="Q23" s="526"/>
      <c r="R23" s="526"/>
      <c r="S23" s="526"/>
      <c r="T23" s="526"/>
      <c r="U23" s="526"/>
      <c r="V23" s="526"/>
      <c r="W23" s="526"/>
      <c r="X23" s="526"/>
      <c r="Y23" s="526"/>
      <c r="Z23" s="526"/>
      <c r="AA23" s="526"/>
      <c r="AB23" s="538"/>
      <c r="AC23" s="527"/>
      <c r="AD23" s="503"/>
      <c r="AF23" s="357"/>
      <c r="AG23" s="357"/>
      <c r="AH23" s="357"/>
      <c r="AI23" s="356"/>
      <c r="AJ23" s="357"/>
      <c r="AK23" s="357"/>
    </row>
    <row r="24" spans="1:37" ht="15" customHeight="1">
      <c r="A24" s="1749" t="s">
        <v>639</v>
      </c>
      <c r="B24" s="504"/>
      <c r="C24" s="505"/>
      <c r="D24" s="506"/>
      <c r="E24" s="506"/>
      <c r="F24" s="506"/>
      <c r="G24" s="506"/>
      <c r="H24" s="506"/>
      <c r="I24" s="506"/>
      <c r="J24" s="506"/>
      <c r="K24" s="506"/>
      <c r="L24" s="506"/>
      <c r="M24" s="506"/>
      <c r="N24" s="507"/>
      <c r="O24" s="528"/>
      <c r="P24" s="529"/>
      <c r="Q24" s="529"/>
      <c r="R24" s="529"/>
      <c r="S24" s="529"/>
      <c r="T24" s="529"/>
      <c r="U24" s="529"/>
      <c r="V24" s="529"/>
      <c r="W24" s="529"/>
      <c r="X24" s="529"/>
      <c r="Y24" s="529"/>
      <c r="Z24" s="529"/>
      <c r="AA24" s="529"/>
      <c r="AB24" s="537"/>
      <c r="AC24" s="530"/>
      <c r="AD24" s="508"/>
      <c r="AF24" s="357"/>
      <c r="AG24" s="357"/>
      <c r="AH24" s="357"/>
      <c r="AI24" s="356"/>
      <c r="AJ24" s="357"/>
      <c r="AK24" s="357"/>
    </row>
    <row r="25" spans="1:37" ht="15" customHeight="1">
      <c r="A25" s="1578"/>
      <c r="B25" s="494"/>
      <c r="C25" s="495"/>
      <c r="D25" s="496"/>
      <c r="E25" s="496"/>
      <c r="F25" s="496"/>
      <c r="G25" s="496"/>
      <c r="H25" s="496"/>
      <c r="I25" s="496"/>
      <c r="J25" s="496"/>
      <c r="K25" s="496"/>
      <c r="L25" s="496"/>
      <c r="M25" s="496"/>
      <c r="N25" s="497"/>
      <c r="O25" s="522"/>
      <c r="P25" s="523"/>
      <c r="Q25" s="523"/>
      <c r="R25" s="523"/>
      <c r="S25" s="523"/>
      <c r="T25" s="523"/>
      <c r="U25" s="523"/>
      <c r="V25" s="523"/>
      <c r="W25" s="523"/>
      <c r="X25" s="523"/>
      <c r="Y25" s="523"/>
      <c r="Z25" s="523"/>
      <c r="AA25" s="523"/>
      <c r="AB25" s="535"/>
      <c r="AC25" s="524"/>
      <c r="AD25" s="498"/>
      <c r="AF25" s="357"/>
      <c r="AG25" s="357"/>
      <c r="AH25" s="357"/>
      <c r="AI25" s="356"/>
      <c r="AJ25" s="357"/>
      <c r="AK25" s="357"/>
    </row>
    <row r="26" spans="1:37" ht="15" customHeight="1">
      <c r="A26" s="1578"/>
      <c r="B26" s="494"/>
      <c r="C26" s="495"/>
      <c r="D26" s="496"/>
      <c r="E26" s="496"/>
      <c r="F26" s="496"/>
      <c r="G26" s="496"/>
      <c r="H26" s="496"/>
      <c r="I26" s="496"/>
      <c r="J26" s="496"/>
      <c r="K26" s="496"/>
      <c r="L26" s="496"/>
      <c r="M26" s="496"/>
      <c r="N26" s="497"/>
      <c r="O26" s="522"/>
      <c r="P26" s="523"/>
      <c r="Q26" s="523"/>
      <c r="R26" s="523"/>
      <c r="S26" s="523"/>
      <c r="T26" s="523"/>
      <c r="U26" s="523"/>
      <c r="V26" s="523"/>
      <c r="W26" s="523"/>
      <c r="X26" s="523"/>
      <c r="Y26" s="523"/>
      <c r="Z26" s="523"/>
      <c r="AA26" s="523"/>
      <c r="AB26" s="535"/>
      <c r="AC26" s="524"/>
      <c r="AD26" s="498"/>
      <c r="AF26" s="357"/>
      <c r="AG26" s="357"/>
      <c r="AH26" s="357"/>
      <c r="AI26" s="356"/>
      <c r="AJ26" s="357"/>
      <c r="AK26" s="357"/>
    </row>
    <row r="27" spans="1:37" ht="15" customHeight="1">
      <c r="A27" s="1750"/>
      <c r="B27" s="509"/>
      <c r="C27" s="510"/>
      <c r="D27" s="511"/>
      <c r="E27" s="511"/>
      <c r="F27" s="511"/>
      <c r="G27" s="511"/>
      <c r="H27" s="511"/>
      <c r="I27" s="511"/>
      <c r="J27" s="511"/>
      <c r="K27" s="511"/>
      <c r="L27" s="511"/>
      <c r="M27" s="511"/>
      <c r="N27" s="512"/>
      <c r="O27" s="531"/>
      <c r="P27" s="532"/>
      <c r="Q27" s="532"/>
      <c r="R27" s="532"/>
      <c r="S27" s="532"/>
      <c r="T27" s="532"/>
      <c r="U27" s="532"/>
      <c r="V27" s="532"/>
      <c r="W27" s="532"/>
      <c r="X27" s="532"/>
      <c r="Y27" s="532"/>
      <c r="Z27" s="532"/>
      <c r="AA27" s="532"/>
      <c r="AB27" s="536"/>
      <c r="AC27" s="533"/>
      <c r="AD27" s="513"/>
      <c r="AF27" s="357"/>
      <c r="AG27" s="357"/>
      <c r="AH27" s="357"/>
      <c r="AI27" s="356"/>
      <c r="AJ27" s="357"/>
      <c r="AK27" s="357"/>
    </row>
    <row r="28" spans="1:37" ht="15" customHeight="1">
      <c r="A28" s="1749" t="s">
        <v>193</v>
      </c>
      <c r="B28" s="504"/>
      <c r="C28" s="505"/>
      <c r="D28" s="506"/>
      <c r="E28" s="506"/>
      <c r="F28" s="506"/>
      <c r="G28" s="506"/>
      <c r="H28" s="506"/>
      <c r="I28" s="506"/>
      <c r="J28" s="506"/>
      <c r="K28" s="506"/>
      <c r="L28" s="506"/>
      <c r="M28" s="506"/>
      <c r="N28" s="507"/>
      <c r="O28" s="528"/>
      <c r="P28" s="529"/>
      <c r="Q28" s="529"/>
      <c r="R28" s="529"/>
      <c r="S28" s="529"/>
      <c r="T28" s="529"/>
      <c r="U28" s="529"/>
      <c r="V28" s="529"/>
      <c r="W28" s="529"/>
      <c r="X28" s="529"/>
      <c r="Y28" s="529"/>
      <c r="Z28" s="529"/>
      <c r="AA28" s="529"/>
      <c r="AB28" s="537"/>
      <c r="AC28" s="530"/>
      <c r="AD28" s="508"/>
      <c r="AF28" s="357"/>
      <c r="AG28" s="357"/>
      <c r="AH28" s="357"/>
      <c r="AI28" s="356"/>
      <c r="AJ28" s="357"/>
      <c r="AK28" s="357"/>
    </row>
    <row r="29" spans="1:37" ht="15" customHeight="1">
      <c r="A29" s="1578"/>
      <c r="B29" s="494"/>
      <c r="C29" s="495"/>
      <c r="D29" s="496"/>
      <c r="E29" s="496"/>
      <c r="F29" s="496"/>
      <c r="G29" s="496"/>
      <c r="H29" s="496"/>
      <c r="I29" s="496"/>
      <c r="J29" s="496"/>
      <c r="K29" s="496"/>
      <c r="L29" s="496"/>
      <c r="M29" s="496"/>
      <c r="N29" s="497"/>
      <c r="O29" s="522"/>
      <c r="P29" s="523"/>
      <c r="Q29" s="523"/>
      <c r="R29" s="523"/>
      <c r="S29" s="523"/>
      <c r="T29" s="523"/>
      <c r="U29" s="523"/>
      <c r="V29" s="523"/>
      <c r="W29" s="523"/>
      <c r="X29" s="523"/>
      <c r="Y29" s="523"/>
      <c r="Z29" s="523"/>
      <c r="AA29" s="523"/>
      <c r="AB29" s="535"/>
      <c r="AC29" s="524"/>
      <c r="AD29" s="498"/>
      <c r="AF29" s="357"/>
      <c r="AG29" s="357"/>
      <c r="AH29" s="357"/>
      <c r="AI29" s="356"/>
      <c r="AJ29" s="357"/>
      <c r="AK29" s="357"/>
    </row>
    <row r="30" spans="1:37" ht="15" customHeight="1">
      <c r="A30" s="1578"/>
      <c r="B30" s="494"/>
      <c r="C30" s="495"/>
      <c r="D30" s="496"/>
      <c r="E30" s="496"/>
      <c r="F30" s="496"/>
      <c r="G30" s="496"/>
      <c r="H30" s="496"/>
      <c r="I30" s="496"/>
      <c r="J30" s="496"/>
      <c r="K30" s="496"/>
      <c r="L30" s="496"/>
      <c r="M30" s="496"/>
      <c r="N30" s="497"/>
      <c r="O30" s="522"/>
      <c r="P30" s="523"/>
      <c r="Q30" s="523"/>
      <c r="R30" s="523"/>
      <c r="S30" s="523"/>
      <c r="T30" s="523"/>
      <c r="U30" s="523"/>
      <c r="V30" s="523"/>
      <c r="W30" s="523"/>
      <c r="X30" s="523"/>
      <c r="Y30" s="523"/>
      <c r="Z30" s="523"/>
      <c r="AA30" s="523"/>
      <c r="AB30" s="535"/>
      <c r="AC30" s="524"/>
      <c r="AD30" s="498"/>
      <c r="AF30" s="357"/>
      <c r="AG30" s="357"/>
      <c r="AH30" s="357"/>
      <c r="AI30" s="356"/>
      <c r="AJ30" s="357"/>
      <c r="AK30" s="357"/>
    </row>
    <row r="31" spans="1:37" ht="15" customHeight="1">
      <c r="A31" s="1750"/>
      <c r="B31" s="499"/>
      <c r="C31" s="500"/>
      <c r="D31" s="501"/>
      <c r="E31" s="501"/>
      <c r="F31" s="501"/>
      <c r="G31" s="501"/>
      <c r="H31" s="501"/>
      <c r="I31" s="501"/>
      <c r="J31" s="501"/>
      <c r="K31" s="501"/>
      <c r="L31" s="501"/>
      <c r="M31" s="501"/>
      <c r="N31" s="502"/>
      <c r="O31" s="525"/>
      <c r="P31" s="526"/>
      <c r="Q31" s="526"/>
      <c r="R31" s="526"/>
      <c r="S31" s="526"/>
      <c r="T31" s="526"/>
      <c r="U31" s="526"/>
      <c r="V31" s="526"/>
      <c r="W31" s="526"/>
      <c r="X31" s="526"/>
      <c r="Y31" s="526"/>
      <c r="Z31" s="526"/>
      <c r="AA31" s="526"/>
      <c r="AB31" s="538"/>
      <c r="AC31" s="527"/>
      <c r="AD31" s="503"/>
      <c r="AF31" s="357"/>
      <c r="AG31" s="357"/>
      <c r="AH31" s="357"/>
      <c r="AI31" s="356"/>
      <c r="AJ31" s="357"/>
      <c r="AK31" s="357"/>
    </row>
    <row r="32" spans="1:37" ht="15" customHeight="1">
      <c r="A32" s="1749" t="s">
        <v>825</v>
      </c>
      <c r="B32" s="504"/>
      <c r="C32" s="505"/>
      <c r="D32" s="506"/>
      <c r="E32" s="506"/>
      <c r="F32" s="506"/>
      <c r="G32" s="506"/>
      <c r="H32" s="506"/>
      <c r="I32" s="506"/>
      <c r="J32" s="506"/>
      <c r="K32" s="506"/>
      <c r="L32" s="506"/>
      <c r="M32" s="506"/>
      <c r="N32" s="507"/>
      <c r="O32" s="528"/>
      <c r="P32" s="529"/>
      <c r="Q32" s="529"/>
      <c r="R32" s="529"/>
      <c r="S32" s="529"/>
      <c r="T32" s="529"/>
      <c r="U32" s="529"/>
      <c r="V32" s="529"/>
      <c r="W32" s="529"/>
      <c r="X32" s="529"/>
      <c r="Y32" s="529"/>
      <c r="Z32" s="529"/>
      <c r="AA32" s="529"/>
      <c r="AB32" s="537"/>
      <c r="AC32" s="530"/>
      <c r="AD32" s="508"/>
      <c r="AF32" s="357"/>
      <c r="AG32" s="357"/>
      <c r="AH32" s="357"/>
      <c r="AI32" s="356"/>
      <c r="AJ32" s="357"/>
      <c r="AK32" s="357"/>
    </row>
    <row r="33" spans="1:37" ht="15" customHeight="1">
      <c r="A33" s="1578"/>
      <c r="B33" s="494"/>
      <c r="C33" s="495"/>
      <c r="D33" s="496"/>
      <c r="E33" s="496"/>
      <c r="F33" s="496"/>
      <c r="G33" s="496"/>
      <c r="H33" s="496"/>
      <c r="I33" s="496"/>
      <c r="J33" s="496"/>
      <c r="K33" s="496"/>
      <c r="L33" s="496"/>
      <c r="M33" s="496"/>
      <c r="N33" s="497"/>
      <c r="O33" s="522"/>
      <c r="P33" s="523"/>
      <c r="Q33" s="523"/>
      <c r="R33" s="523"/>
      <c r="S33" s="523"/>
      <c r="T33" s="523"/>
      <c r="U33" s="523"/>
      <c r="V33" s="523"/>
      <c r="W33" s="523"/>
      <c r="X33" s="523"/>
      <c r="Y33" s="523"/>
      <c r="Z33" s="523"/>
      <c r="AA33" s="523"/>
      <c r="AB33" s="535"/>
      <c r="AC33" s="524"/>
      <c r="AD33" s="498"/>
      <c r="AF33" s="357"/>
      <c r="AG33" s="357"/>
      <c r="AH33" s="357"/>
      <c r="AI33" s="356"/>
      <c r="AJ33" s="357"/>
      <c r="AK33" s="357"/>
    </row>
    <row r="34" spans="1:37" ht="15" customHeight="1">
      <c r="A34" s="1578"/>
      <c r="B34" s="494"/>
      <c r="C34" s="495"/>
      <c r="D34" s="496"/>
      <c r="E34" s="496"/>
      <c r="F34" s="496"/>
      <c r="G34" s="496"/>
      <c r="H34" s="496"/>
      <c r="I34" s="496"/>
      <c r="J34" s="496"/>
      <c r="K34" s="496"/>
      <c r="L34" s="496"/>
      <c r="M34" s="496"/>
      <c r="N34" s="497"/>
      <c r="O34" s="522"/>
      <c r="P34" s="523"/>
      <c r="Q34" s="523"/>
      <c r="R34" s="523"/>
      <c r="S34" s="523"/>
      <c r="T34" s="523"/>
      <c r="U34" s="523"/>
      <c r="V34" s="523"/>
      <c r="W34" s="523"/>
      <c r="X34" s="523"/>
      <c r="Y34" s="523"/>
      <c r="Z34" s="523"/>
      <c r="AA34" s="523"/>
      <c r="AB34" s="535"/>
      <c r="AC34" s="524"/>
      <c r="AD34" s="498"/>
      <c r="AF34" s="357"/>
      <c r="AG34" s="357"/>
      <c r="AH34" s="357"/>
      <c r="AI34" s="356"/>
      <c r="AJ34" s="357"/>
      <c r="AK34" s="357"/>
    </row>
    <row r="35" spans="1:37" ht="15" customHeight="1">
      <c r="A35" s="1750"/>
      <c r="B35" s="499"/>
      <c r="C35" s="500"/>
      <c r="D35" s="501"/>
      <c r="E35" s="501"/>
      <c r="F35" s="501"/>
      <c r="G35" s="501"/>
      <c r="H35" s="501"/>
      <c r="I35" s="501"/>
      <c r="J35" s="501"/>
      <c r="K35" s="501"/>
      <c r="L35" s="501"/>
      <c r="M35" s="501"/>
      <c r="N35" s="502"/>
      <c r="O35" s="525"/>
      <c r="P35" s="526"/>
      <c r="Q35" s="526"/>
      <c r="R35" s="526"/>
      <c r="S35" s="526"/>
      <c r="T35" s="526"/>
      <c r="U35" s="526"/>
      <c r="V35" s="526"/>
      <c r="W35" s="526"/>
      <c r="X35" s="526"/>
      <c r="Y35" s="526"/>
      <c r="Z35" s="526"/>
      <c r="AA35" s="526"/>
      <c r="AB35" s="538"/>
      <c r="AC35" s="527"/>
      <c r="AD35" s="503"/>
      <c r="AF35" s="357"/>
      <c r="AG35" s="357"/>
      <c r="AH35" s="357"/>
      <c r="AI35" s="356"/>
      <c r="AJ35" s="357"/>
      <c r="AK35" s="357"/>
    </row>
    <row r="36" spans="1:37" ht="15" customHeight="1">
      <c r="A36" s="1749" t="s">
        <v>640</v>
      </c>
      <c r="B36" s="504"/>
      <c r="C36" s="505"/>
      <c r="D36" s="506"/>
      <c r="E36" s="506"/>
      <c r="F36" s="506"/>
      <c r="G36" s="506"/>
      <c r="H36" s="506"/>
      <c r="I36" s="506"/>
      <c r="J36" s="506"/>
      <c r="K36" s="506"/>
      <c r="L36" s="506"/>
      <c r="M36" s="506"/>
      <c r="N36" s="507"/>
      <c r="O36" s="528"/>
      <c r="P36" s="529"/>
      <c r="Q36" s="529"/>
      <c r="R36" s="529"/>
      <c r="S36" s="529"/>
      <c r="T36" s="529"/>
      <c r="U36" s="529"/>
      <c r="V36" s="529"/>
      <c r="W36" s="529"/>
      <c r="X36" s="529"/>
      <c r="Y36" s="529"/>
      <c r="Z36" s="529"/>
      <c r="AA36" s="529"/>
      <c r="AB36" s="537"/>
      <c r="AC36" s="530"/>
      <c r="AD36" s="508"/>
      <c r="AF36" s="357"/>
      <c r="AG36" s="357"/>
      <c r="AH36" s="357"/>
      <c r="AI36" s="356"/>
      <c r="AJ36" s="357"/>
      <c r="AK36" s="357"/>
    </row>
    <row r="37" spans="1:37" ht="15" customHeight="1">
      <c r="A37" s="1578"/>
      <c r="B37" s="494"/>
      <c r="C37" s="495"/>
      <c r="D37" s="496"/>
      <c r="E37" s="496"/>
      <c r="F37" s="496"/>
      <c r="G37" s="496"/>
      <c r="H37" s="496"/>
      <c r="I37" s="496"/>
      <c r="J37" s="496"/>
      <c r="K37" s="496"/>
      <c r="L37" s="496"/>
      <c r="M37" s="496"/>
      <c r="N37" s="497"/>
      <c r="O37" s="522"/>
      <c r="P37" s="523"/>
      <c r="Q37" s="523"/>
      <c r="R37" s="523"/>
      <c r="S37" s="523"/>
      <c r="T37" s="523"/>
      <c r="U37" s="523"/>
      <c r="V37" s="523"/>
      <c r="W37" s="523"/>
      <c r="X37" s="523"/>
      <c r="Y37" s="523"/>
      <c r="Z37" s="523"/>
      <c r="AA37" s="523"/>
      <c r="AB37" s="535"/>
      <c r="AC37" s="524"/>
      <c r="AD37" s="498"/>
      <c r="AF37" s="357"/>
      <c r="AG37" s="357"/>
      <c r="AH37" s="357"/>
      <c r="AI37" s="356"/>
      <c r="AJ37" s="357"/>
      <c r="AK37" s="357"/>
    </row>
    <row r="38" spans="1:37" ht="15" customHeight="1">
      <c r="A38" s="1578"/>
      <c r="B38" s="494"/>
      <c r="C38" s="495"/>
      <c r="D38" s="496"/>
      <c r="E38" s="496"/>
      <c r="F38" s="496"/>
      <c r="G38" s="496"/>
      <c r="H38" s="496"/>
      <c r="I38" s="496"/>
      <c r="J38" s="496"/>
      <c r="K38" s="496"/>
      <c r="L38" s="496"/>
      <c r="M38" s="496"/>
      <c r="N38" s="497"/>
      <c r="O38" s="522"/>
      <c r="P38" s="523"/>
      <c r="Q38" s="523"/>
      <c r="R38" s="523"/>
      <c r="S38" s="523"/>
      <c r="T38" s="523"/>
      <c r="U38" s="523"/>
      <c r="V38" s="523"/>
      <c r="W38" s="523"/>
      <c r="X38" s="523"/>
      <c r="Y38" s="523"/>
      <c r="Z38" s="523"/>
      <c r="AA38" s="523"/>
      <c r="AB38" s="535"/>
      <c r="AC38" s="524"/>
      <c r="AD38" s="498"/>
      <c r="AF38" s="357"/>
      <c r="AG38" s="357"/>
      <c r="AH38" s="357"/>
      <c r="AI38" s="356"/>
      <c r="AJ38" s="357"/>
      <c r="AK38" s="357"/>
    </row>
    <row r="39" spans="1:37" ht="15" customHeight="1" thickBot="1">
      <c r="A39" s="1750"/>
      <c r="B39" s="499"/>
      <c r="C39" s="500"/>
      <c r="D39" s="501"/>
      <c r="E39" s="501"/>
      <c r="F39" s="501"/>
      <c r="G39" s="501"/>
      <c r="H39" s="501"/>
      <c r="I39" s="501"/>
      <c r="J39" s="501"/>
      <c r="K39" s="501"/>
      <c r="L39" s="501"/>
      <c r="M39" s="501"/>
      <c r="N39" s="502"/>
      <c r="O39" s="525"/>
      <c r="P39" s="526"/>
      <c r="Q39" s="526"/>
      <c r="R39" s="526"/>
      <c r="S39" s="526"/>
      <c r="T39" s="526"/>
      <c r="U39" s="526"/>
      <c r="V39" s="526"/>
      <c r="W39" s="526"/>
      <c r="X39" s="526"/>
      <c r="Y39" s="526"/>
      <c r="Z39" s="526"/>
      <c r="AA39" s="526"/>
      <c r="AB39" s="538"/>
      <c r="AC39" s="527"/>
      <c r="AD39" s="503"/>
      <c r="AF39" s="357"/>
      <c r="AG39" s="357"/>
      <c r="AH39" s="357"/>
      <c r="AI39" s="356"/>
      <c r="AJ39" s="357"/>
      <c r="AK39" s="357"/>
    </row>
    <row r="40" spans="1:37" s="355" customFormat="1" ht="23.25" customHeight="1" thickBot="1">
      <c r="A40" s="1756" t="s">
        <v>743</v>
      </c>
      <c r="B40" s="1757"/>
      <c r="C40" s="1757"/>
      <c r="D40" s="1757"/>
      <c r="E40" s="1757"/>
      <c r="F40" s="1757"/>
      <c r="G40" s="1757"/>
      <c r="H40" s="1757"/>
      <c r="I40" s="1757"/>
      <c r="J40" s="1757"/>
      <c r="K40" s="1757"/>
      <c r="L40" s="1757"/>
      <c r="M40" s="1757"/>
      <c r="N40" s="1757"/>
      <c r="O40" s="1757"/>
      <c r="P40" s="1757"/>
      <c r="Q40" s="1757"/>
      <c r="R40" s="1757"/>
      <c r="S40" s="1757"/>
      <c r="T40" s="1757"/>
      <c r="U40" s="1757"/>
      <c r="V40" s="1757"/>
      <c r="W40" s="1757"/>
      <c r="X40" s="1757"/>
      <c r="Y40" s="1757"/>
      <c r="Z40" s="1757"/>
      <c r="AA40" s="1757"/>
      <c r="AB40" s="1757"/>
      <c r="AC40" s="1757"/>
      <c r="AD40" s="1758"/>
      <c r="AF40" s="356"/>
      <c r="AG40" s="356"/>
      <c r="AH40" s="485"/>
      <c r="AI40" s="485"/>
      <c r="AJ40" s="356"/>
      <c r="AK40" s="356"/>
    </row>
    <row r="41" spans="1:37" ht="15" customHeight="1">
      <c r="A41" s="1729" t="s">
        <v>189</v>
      </c>
      <c r="B41" s="489"/>
      <c r="C41" s="490"/>
      <c r="D41" s="491"/>
      <c r="E41" s="491"/>
      <c r="F41" s="491"/>
      <c r="G41" s="491"/>
      <c r="H41" s="491"/>
      <c r="I41" s="491"/>
      <c r="J41" s="491"/>
      <c r="K41" s="491"/>
      <c r="L41" s="491"/>
      <c r="M41" s="491"/>
      <c r="N41" s="492"/>
      <c r="O41" s="519"/>
      <c r="P41" s="520"/>
      <c r="Q41" s="520"/>
      <c r="R41" s="520"/>
      <c r="S41" s="520"/>
      <c r="T41" s="520"/>
      <c r="U41" s="520"/>
      <c r="V41" s="520"/>
      <c r="W41" s="520"/>
      <c r="X41" s="520"/>
      <c r="Y41" s="520"/>
      <c r="Z41" s="520"/>
      <c r="AA41" s="520"/>
      <c r="AB41" s="534"/>
      <c r="AC41" s="521"/>
      <c r="AD41" s="493"/>
      <c r="AF41" s="357"/>
      <c r="AG41" s="357"/>
      <c r="AH41" s="357"/>
      <c r="AI41" s="356"/>
      <c r="AJ41" s="357"/>
      <c r="AK41" s="357"/>
    </row>
    <row r="42" spans="1:37" ht="15" customHeight="1">
      <c r="A42" s="1729"/>
      <c r="B42" s="494"/>
      <c r="C42" s="495"/>
      <c r="D42" s="496"/>
      <c r="E42" s="496"/>
      <c r="F42" s="496"/>
      <c r="G42" s="496"/>
      <c r="H42" s="496"/>
      <c r="I42" s="496"/>
      <c r="J42" s="496"/>
      <c r="K42" s="496"/>
      <c r="L42" s="496"/>
      <c r="M42" s="496"/>
      <c r="N42" s="497"/>
      <c r="O42" s="522"/>
      <c r="P42" s="523"/>
      <c r="Q42" s="523"/>
      <c r="R42" s="523"/>
      <c r="S42" s="523"/>
      <c r="T42" s="523"/>
      <c r="U42" s="523"/>
      <c r="V42" s="523"/>
      <c r="W42" s="523"/>
      <c r="X42" s="523"/>
      <c r="Y42" s="523"/>
      <c r="Z42" s="523"/>
      <c r="AA42" s="523"/>
      <c r="AB42" s="535"/>
      <c r="AC42" s="524"/>
      <c r="AD42" s="498"/>
      <c r="AF42" s="357"/>
      <c r="AG42" s="357"/>
      <c r="AH42" s="357"/>
      <c r="AI42" s="356"/>
      <c r="AJ42" s="357"/>
      <c r="AK42" s="357"/>
    </row>
    <row r="43" spans="1:37" ht="15" customHeight="1">
      <c r="A43" s="1729"/>
      <c r="B43" s="494"/>
      <c r="C43" s="495"/>
      <c r="D43" s="496"/>
      <c r="E43" s="496"/>
      <c r="F43" s="496"/>
      <c r="G43" s="496"/>
      <c r="H43" s="496"/>
      <c r="I43" s="496"/>
      <c r="J43" s="496"/>
      <c r="K43" s="496"/>
      <c r="L43" s="496"/>
      <c r="M43" s="496"/>
      <c r="N43" s="497"/>
      <c r="O43" s="522"/>
      <c r="P43" s="523"/>
      <c r="Q43" s="523"/>
      <c r="R43" s="523"/>
      <c r="S43" s="523"/>
      <c r="T43" s="523"/>
      <c r="U43" s="523"/>
      <c r="V43" s="523"/>
      <c r="W43" s="523"/>
      <c r="X43" s="523"/>
      <c r="Y43" s="523"/>
      <c r="Z43" s="523"/>
      <c r="AA43" s="523"/>
      <c r="AB43" s="535"/>
      <c r="AC43" s="524"/>
      <c r="AD43" s="498"/>
      <c r="AF43" s="357"/>
      <c r="AG43" s="357"/>
      <c r="AH43" s="357"/>
      <c r="AI43" s="356"/>
      <c r="AJ43" s="357"/>
      <c r="AK43" s="357"/>
    </row>
    <row r="44" spans="1:37" ht="15" customHeight="1">
      <c r="A44" s="1759"/>
      <c r="B44" s="499"/>
      <c r="C44" s="500"/>
      <c r="D44" s="501"/>
      <c r="E44" s="501"/>
      <c r="F44" s="501"/>
      <c r="G44" s="501"/>
      <c r="H44" s="501"/>
      <c r="I44" s="501"/>
      <c r="J44" s="501"/>
      <c r="K44" s="501"/>
      <c r="L44" s="501"/>
      <c r="M44" s="501"/>
      <c r="N44" s="502"/>
      <c r="O44" s="525"/>
      <c r="P44" s="526"/>
      <c r="Q44" s="526"/>
      <c r="R44" s="526"/>
      <c r="S44" s="526"/>
      <c r="T44" s="526"/>
      <c r="U44" s="526"/>
      <c r="V44" s="526"/>
      <c r="W44" s="526"/>
      <c r="X44" s="526"/>
      <c r="Y44" s="526"/>
      <c r="Z44" s="526"/>
      <c r="AA44" s="526"/>
      <c r="AB44" s="538"/>
      <c r="AC44" s="527"/>
      <c r="AD44" s="503"/>
      <c r="AF44" s="357"/>
      <c r="AG44" s="357"/>
      <c r="AH44" s="357"/>
      <c r="AI44" s="356"/>
      <c r="AJ44" s="357"/>
      <c r="AK44" s="357"/>
    </row>
    <row r="45" spans="1:37" ht="15" customHeight="1">
      <c r="A45" s="1749" t="s">
        <v>641</v>
      </c>
      <c r="B45" s="504"/>
      <c r="C45" s="505"/>
      <c r="D45" s="506"/>
      <c r="E45" s="506"/>
      <c r="F45" s="506"/>
      <c r="G45" s="506"/>
      <c r="H45" s="506"/>
      <c r="I45" s="506"/>
      <c r="J45" s="506"/>
      <c r="K45" s="506"/>
      <c r="L45" s="506"/>
      <c r="M45" s="506"/>
      <c r="N45" s="507"/>
      <c r="O45" s="528"/>
      <c r="P45" s="529"/>
      <c r="Q45" s="529"/>
      <c r="R45" s="529"/>
      <c r="S45" s="529"/>
      <c r="T45" s="529"/>
      <c r="U45" s="529"/>
      <c r="V45" s="529"/>
      <c r="W45" s="529"/>
      <c r="X45" s="529"/>
      <c r="Y45" s="529"/>
      <c r="Z45" s="529"/>
      <c r="AA45" s="529"/>
      <c r="AB45" s="537"/>
      <c r="AC45" s="530"/>
      <c r="AD45" s="508"/>
      <c r="AF45" s="357"/>
      <c r="AG45" s="357"/>
      <c r="AH45" s="357"/>
      <c r="AI45" s="356"/>
      <c r="AJ45" s="357"/>
      <c r="AK45" s="357"/>
    </row>
    <row r="46" spans="1:37" ht="15" customHeight="1">
      <c r="A46" s="1578"/>
      <c r="B46" s="494"/>
      <c r="C46" s="495"/>
      <c r="D46" s="496"/>
      <c r="E46" s="496"/>
      <c r="F46" s="496"/>
      <c r="G46" s="496"/>
      <c r="H46" s="496"/>
      <c r="I46" s="496"/>
      <c r="J46" s="496"/>
      <c r="K46" s="496"/>
      <c r="L46" s="496"/>
      <c r="M46" s="496"/>
      <c r="N46" s="497"/>
      <c r="O46" s="522"/>
      <c r="P46" s="523"/>
      <c r="Q46" s="523"/>
      <c r="R46" s="523"/>
      <c r="S46" s="523"/>
      <c r="T46" s="523"/>
      <c r="U46" s="523"/>
      <c r="V46" s="523"/>
      <c r="W46" s="523"/>
      <c r="X46" s="523"/>
      <c r="Y46" s="523"/>
      <c r="Z46" s="523"/>
      <c r="AA46" s="523"/>
      <c r="AB46" s="535"/>
      <c r="AC46" s="524"/>
      <c r="AD46" s="498"/>
      <c r="AF46" s="357"/>
      <c r="AG46" s="357"/>
      <c r="AH46" s="357"/>
      <c r="AI46" s="356"/>
      <c r="AJ46" s="357"/>
      <c r="AK46" s="357"/>
    </row>
    <row r="47" spans="1:37" ht="15" customHeight="1">
      <c r="A47" s="1578"/>
      <c r="B47" s="494"/>
      <c r="C47" s="495"/>
      <c r="D47" s="496"/>
      <c r="E47" s="496"/>
      <c r="F47" s="496"/>
      <c r="G47" s="496"/>
      <c r="H47" s="496"/>
      <c r="I47" s="496"/>
      <c r="J47" s="496"/>
      <c r="K47" s="496"/>
      <c r="L47" s="496"/>
      <c r="M47" s="496"/>
      <c r="N47" s="497"/>
      <c r="O47" s="522"/>
      <c r="P47" s="523"/>
      <c r="Q47" s="523"/>
      <c r="R47" s="523"/>
      <c r="S47" s="523"/>
      <c r="T47" s="523"/>
      <c r="U47" s="523"/>
      <c r="V47" s="523"/>
      <c r="W47" s="523"/>
      <c r="X47" s="523"/>
      <c r="Y47" s="523"/>
      <c r="Z47" s="523"/>
      <c r="AA47" s="523"/>
      <c r="AB47" s="535"/>
      <c r="AC47" s="524"/>
      <c r="AD47" s="498"/>
      <c r="AF47" s="357"/>
      <c r="AG47" s="357"/>
      <c r="AH47" s="357"/>
      <c r="AI47" s="356"/>
      <c r="AJ47" s="357"/>
      <c r="AK47" s="357"/>
    </row>
    <row r="48" spans="1:37" ht="15" customHeight="1">
      <c r="A48" s="1750"/>
      <c r="B48" s="509"/>
      <c r="C48" s="510"/>
      <c r="D48" s="511"/>
      <c r="E48" s="511"/>
      <c r="F48" s="511"/>
      <c r="G48" s="511"/>
      <c r="H48" s="511"/>
      <c r="I48" s="511"/>
      <c r="J48" s="511"/>
      <c r="K48" s="511"/>
      <c r="L48" s="511"/>
      <c r="M48" s="511"/>
      <c r="N48" s="512"/>
      <c r="O48" s="531"/>
      <c r="P48" s="532"/>
      <c r="Q48" s="532"/>
      <c r="R48" s="532"/>
      <c r="S48" s="532"/>
      <c r="T48" s="532"/>
      <c r="U48" s="532"/>
      <c r="V48" s="532"/>
      <c r="W48" s="532"/>
      <c r="X48" s="532"/>
      <c r="Y48" s="532"/>
      <c r="Z48" s="532"/>
      <c r="AA48" s="532"/>
      <c r="AB48" s="536"/>
      <c r="AC48" s="533"/>
      <c r="AD48" s="513"/>
      <c r="AF48" s="357"/>
      <c r="AG48" s="357"/>
      <c r="AH48" s="357"/>
      <c r="AI48" s="356"/>
      <c r="AJ48" s="357"/>
      <c r="AK48" s="357"/>
    </row>
    <row r="49" spans="1:37" ht="15" customHeight="1">
      <c r="A49" s="1749" t="s">
        <v>642</v>
      </c>
      <c r="B49" s="504"/>
      <c r="C49" s="505"/>
      <c r="D49" s="506"/>
      <c r="E49" s="506"/>
      <c r="F49" s="506"/>
      <c r="G49" s="506"/>
      <c r="H49" s="506"/>
      <c r="I49" s="506"/>
      <c r="J49" s="506"/>
      <c r="K49" s="506"/>
      <c r="L49" s="506"/>
      <c r="M49" s="506"/>
      <c r="N49" s="507"/>
      <c r="O49" s="528"/>
      <c r="P49" s="529"/>
      <c r="Q49" s="529"/>
      <c r="R49" s="529"/>
      <c r="S49" s="529"/>
      <c r="T49" s="529"/>
      <c r="U49" s="529"/>
      <c r="V49" s="529"/>
      <c r="W49" s="529"/>
      <c r="X49" s="529"/>
      <c r="Y49" s="529"/>
      <c r="Z49" s="529"/>
      <c r="AA49" s="529"/>
      <c r="AB49" s="537"/>
      <c r="AC49" s="530"/>
      <c r="AD49" s="508"/>
      <c r="AF49" s="357"/>
      <c r="AG49" s="357"/>
      <c r="AH49" s="357"/>
      <c r="AI49" s="356"/>
      <c r="AJ49" s="357"/>
      <c r="AK49" s="357"/>
    </row>
    <row r="50" spans="1:37" ht="15" customHeight="1">
      <c r="A50" s="1578"/>
      <c r="B50" s="494"/>
      <c r="C50" s="495"/>
      <c r="D50" s="496"/>
      <c r="E50" s="496"/>
      <c r="F50" s="496"/>
      <c r="G50" s="496"/>
      <c r="H50" s="496"/>
      <c r="I50" s="496"/>
      <c r="J50" s="496"/>
      <c r="K50" s="496"/>
      <c r="L50" s="496"/>
      <c r="M50" s="496"/>
      <c r="N50" s="497"/>
      <c r="O50" s="522"/>
      <c r="P50" s="523"/>
      <c r="Q50" s="523"/>
      <c r="R50" s="523"/>
      <c r="S50" s="523"/>
      <c r="T50" s="523"/>
      <c r="U50" s="523"/>
      <c r="V50" s="523"/>
      <c r="W50" s="523"/>
      <c r="X50" s="523"/>
      <c r="Y50" s="523"/>
      <c r="Z50" s="523"/>
      <c r="AA50" s="523"/>
      <c r="AB50" s="535"/>
      <c r="AC50" s="524"/>
      <c r="AD50" s="498"/>
      <c r="AF50" s="357"/>
      <c r="AG50" s="357"/>
      <c r="AH50" s="357"/>
      <c r="AI50" s="356"/>
      <c r="AJ50" s="357"/>
      <c r="AK50" s="357"/>
    </row>
    <row r="51" spans="1:37" ht="15" customHeight="1">
      <c r="A51" s="1578"/>
      <c r="B51" s="494"/>
      <c r="C51" s="495"/>
      <c r="D51" s="496"/>
      <c r="E51" s="496"/>
      <c r="F51" s="496"/>
      <c r="G51" s="496"/>
      <c r="H51" s="496"/>
      <c r="I51" s="496"/>
      <c r="J51" s="496"/>
      <c r="K51" s="496"/>
      <c r="L51" s="496"/>
      <c r="M51" s="496"/>
      <c r="N51" s="497"/>
      <c r="O51" s="522"/>
      <c r="P51" s="523"/>
      <c r="Q51" s="523"/>
      <c r="R51" s="523"/>
      <c r="S51" s="523"/>
      <c r="T51" s="523"/>
      <c r="U51" s="523"/>
      <c r="V51" s="523"/>
      <c r="W51" s="523"/>
      <c r="X51" s="523"/>
      <c r="Y51" s="523"/>
      <c r="Z51" s="523"/>
      <c r="AA51" s="523"/>
      <c r="AB51" s="535"/>
      <c r="AC51" s="524"/>
      <c r="AD51" s="498"/>
      <c r="AF51" s="357"/>
      <c r="AG51" s="357"/>
      <c r="AH51" s="357"/>
      <c r="AI51" s="356"/>
      <c r="AJ51" s="357"/>
      <c r="AK51" s="357"/>
    </row>
    <row r="52" spans="1:37" ht="15" customHeight="1">
      <c r="A52" s="1750"/>
      <c r="B52" s="499"/>
      <c r="C52" s="500"/>
      <c r="D52" s="501"/>
      <c r="E52" s="501"/>
      <c r="F52" s="501"/>
      <c r="G52" s="501"/>
      <c r="H52" s="501"/>
      <c r="I52" s="501"/>
      <c r="J52" s="501"/>
      <c r="K52" s="501"/>
      <c r="L52" s="501"/>
      <c r="M52" s="501"/>
      <c r="N52" s="502"/>
      <c r="O52" s="525"/>
      <c r="P52" s="526"/>
      <c r="Q52" s="526"/>
      <c r="R52" s="526"/>
      <c r="S52" s="526"/>
      <c r="T52" s="526"/>
      <c r="U52" s="526"/>
      <c r="V52" s="526"/>
      <c r="W52" s="526"/>
      <c r="X52" s="526"/>
      <c r="Y52" s="526"/>
      <c r="Z52" s="526"/>
      <c r="AA52" s="526"/>
      <c r="AB52" s="538"/>
      <c r="AC52" s="527"/>
      <c r="AD52" s="503"/>
      <c r="AF52" s="357"/>
      <c r="AG52" s="357"/>
      <c r="AH52" s="357"/>
      <c r="AI52" s="356"/>
      <c r="AJ52" s="357"/>
      <c r="AK52" s="357"/>
    </row>
    <row r="53" spans="1:37" ht="15" customHeight="1">
      <c r="A53" s="1749" t="s">
        <v>643</v>
      </c>
      <c r="B53" s="504"/>
      <c r="C53" s="505"/>
      <c r="D53" s="506"/>
      <c r="E53" s="506"/>
      <c r="F53" s="506"/>
      <c r="G53" s="506"/>
      <c r="H53" s="506"/>
      <c r="I53" s="506"/>
      <c r="J53" s="506"/>
      <c r="K53" s="506"/>
      <c r="L53" s="506"/>
      <c r="M53" s="506"/>
      <c r="N53" s="507"/>
      <c r="O53" s="528"/>
      <c r="P53" s="529"/>
      <c r="Q53" s="529"/>
      <c r="R53" s="529"/>
      <c r="S53" s="529"/>
      <c r="T53" s="529"/>
      <c r="U53" s="529"/>
      <c r="V53" s="529"/>
      <c r="W53" s="529"/>
      <c r="X53" s="529"/>
      <c r="Y53" s="529"/>
      <c r="Z53" s="529"/>
      <c r="AA53" s="529"/>
      <c r="AB53" s="537"/>
      <c r="AC53" s="530"/>
      <c r="AD53" s="508"/>
      <c r="AF53" s="357"/>
      <c r="AG53" s="357"/>
      <c r="AH53" s="357"/>
      <c r="AI53" s="356"/>
      <c r="AJ53" s="357"/>
      <c r="AK53" s="357"/>
    </row>
    <row r="54" spans="1:37" ht="15" customHeight="1">
      <c r="A54" s="1578"/>
      <c r="B54" s="494"/>
      <c r="C54" s="495"/>
      <c r="D54" s="496"/>
      <c r="E54" s="496"/>
      <c r="F54" s="496"/>
      <c r="G54" s="496"/>
      <c r="H54" s="496"/>
      <c r="I54" s="496"/>
      <c r="J54" s="496"/>
      <c r="K54" s="496"/>
      <c r="L54" s="496"/>
      <c r="M54" s="496"/>
      <c r="N54" s="497"/>
      <c r="O54" s="522"/>
      <c r="P54" s="523"/>
      <c r="Q54" s="523"/>
      <c r="R54" s="523"/>
      <c r="S54" s="523"/>
      <c r="T54" s="523"/>
      <c r="U54" s="523"/>
      <c r="V54" s="523"/>
      <c r="W54" s="523"/>
      <c r="X54" s="523"/>
      <c r="Y54" s="523"/>
      <c r="Z54" s="523"/>
      <c r="AA54" s="523"/>
      <c r="AB54" s="535"/>
      <c r="AC54" s="524"/>
      <c r="AD54" s="498"/>
      <c r="AF54" s="357"/>
      <c r="AG54" s="357"/>
      <c r="AH54" s="357"/>
      <c r="AI54" s="356"/>
      <c r="AJ54" s="357"/>
      <c r="AK54" s="357"/>
    </row>
    <row r="55" spans="1:37" ht="15" customHeight="1">
      <c r="A55" s="1578"/>
      <c r="B55" s="494"/>
      <c r="C55" s="495"/>
      <c r="D55" s="496"/>
      <c r="E55" s="496"/>
      <c r="F55" s="496"/>
      <c r="G55" s="496"/>
      <c r="H55" s="496"/>
      <c r="I55" s="496"/>
      <c r="J55" s="496"/>
      <c r="K55" s="496"/>
      <c r="L55" s="496"/>
      <c r="M55" s="496"/>
      <c r="N55" s="497"/>
      <c r="O55" s="522"/>
      <c r="P55" s="523"/>
      <c r="Q55" s="523"/>
      <c r="R55" s="523"/>
      <c r="S55" s="523"/>
      <c r="T55" s="523"/>
      <c r="U55" s="523"/>
      <c r="V55" s="523"/>
      <c r="W55" s="523"/>
      <c r="X55" s="523"/>
      <c r="Y55" s="523"/>
      <c r="Z55" s="523"/>
      <c r="AA55" s="523"/>
      <c r="AB55" s="535"/>
      <c r="AC55" s="524"/>
      <c r="AD55" s="498"/>
      <c r="AF55" s="357"/>
      <c r="AG55" s="357"/>
      <c r="AH55" s="357"/>
      <c r="AI55" s="356"/>
      <c r="AJ55" s="357"/>
      <c r="AK55" s="357"/>
    </row>
    <row r="56" spans="1:37" ht="15" customHeight="1">
      <c r="A56" s="1750"/>
      <c r="B56" s="499"/>
      <c r="C56" s="500"/>
      <c r="D56" s="501"/>
      <c r="E56" s="501"/>
      <c r="F56" s="501"/>
      <c r="G56" s="501"/>
      <c r="H56" s="501"/>
      <c r="I56" s="501"/>
      <c r="J56" s="501"/>
      <c r="K56" s="501"/>
      <c r="L56" s="501"/>
      <c r="M56" s="501"/>
      <c r="N56" s="502"/>
      <c r="O56" s="525"/>
      <c r="P56" s="526"/>
      <c r="Q56" s="526"/>
      <c r="R56" s="526"/>
      <c r="S56" s="526"/>
      <c r="T56" s="526"/>
      <c r="U56" s="526"/>
      <c r="V56" s="526"/>
      <c r="W56" s="526"/>
      <c r="X56" s="526"/>
      <c r="Y56" s="526"/>
      <c r="Z56" s="526"/>
      <c r="AA56" s="526"/>
      <c r="AB56" s="538"/>
      <c r="AC56" s="527"/>
      <c r="AD56" s="503"/>
      <c r="AF56" s="357"/>
      <c r="AG56" s="357"/>
      <c r="AH56" s="357"/>
      <c r="AI56" s="356"/>
      <c r="AJ56" s="357"/>
      <c r="AK56" s="357"/>
    </row>
    <row r="57" spans="1:37" ht="15" customHeight="1">
      <c r="A57" s="1749" t="s">
        <v>826</v>
      </c>
      <c r="B57" s="504"/>
      <c r="C57" s="505"/>
      <c r="D57" s="506"/>
      <c r="E57" s="506"/>
      <c r="F57" s="506"/>
      <c r="G57" s="506"/>
      <c r="H57" s="506"/>
      <c r="I57" s="506"/>
      <c r="J57" s="506"/>
      <c r="K57" s="506"/>
      <c r="L57" s="506"/>
      <c r="M57" s="506"/>
      <c r="N57" s="507"/>
      <c r="O57" s="528"/>
      <c r="P57" s="529"/>
      <c r="Q57" s="529"/>
      <c r="R57" s="529"/>
      <c r="S57" s="529"/>
      <c r="T57" s="529"/>
      <c r="U57" s="529"/>
      <c r="V57" s="529"/>
      <c r="W57" s="529"/>
      <c r="X57" s="529"/>
      <c r="Y57" s="529"/>
      <c r="Z57" s="529"/>
      <c r="AA57" s="529"/>
      <c r="AB57" s="537"/>
      <c r="AC57" s="530"/>
      <c r="AD57" s="508"/>
      <c r="AF57" s="357"/>
      <c r="AG57" s="357"/>
      <c r="AH57" s="357"/>
      <c r="AI57" s="356"/>
      <c r="AJ57" s="357"/>
      <c r="AK57" s="357"/>
    </row>
    <row r="58" spans="1:37" ht="15" customHeight="1">
      <c r="A58" s="1578"/>
      <c r="B58" s="494"/>
      <c r="C58" s="495"/>
      <c r="D58" s="496"/>
      <c r="E58" s="496"/>
      <c r="F58" s="496"/>
      <c r="G58" s="496"/>
      <c r="H58" s="496"/>
      <c r="I58" s="496"/>
      <c r="J58" s="496"/>
      <c r="K58" s="496"/>
      <c r="L58" s="496"/>
      <c r="M58" s="496"/>
      <c r="N58" s="497"/>
      <c r="O58" s="522"/>
      <c r="P58" s="523"/>
      <c r="Q58" s="523"/>
      <c r="R58" s="523"/>
      <c r="S58" s="523"/>
      <c r="T58" s="523"/>
      <c r="U58" s="523"/>
      <c r="V58" s="523"/>
      <c r="W58" s="523"/>
      <c r="X58" s="523"/>
      <c r="Y58" s="523"/>
      <c r="Z58" s="523"/>
      <c r="AA58" s="523"/>
      <c r="AB58" s="535"/>
      <c r="AC58" s="524"/>
      <c r="AD58" s="498"/>
      <c r="AF58" s="357"/>
      <c r="AG58" s="357"/>
      <c r="AH58" s="357"/>
      <c r="AI58" s="356"/>
      <c r="AJ58" s="357"/>
      <c r="AK58" s="357"/>
    </row>
    <row r="59" spans="1:37" ht="15" customHeight="1">
      <c r="A59" s="1578"/>
      <c r="B59" s="494"/>
      <c r="C59" s="495"/>
      <c r="D59" s="496"/>
      <c r="E59" s="496"/>
      <c r="F59" s="496"/>
      <c r="G59" s="496"/>
      <c r="H59" s="496"/>
      <c r="I59" s="496"/>
      <c r="J59" s="496"/>
      <c r="K59" s="496"/>
      <c r="L59" s="496"/>
      <c r="M59" s="496"/>
      <c r="N59" s="497"/>
      <c r="O59" s="522"/>
      <c r="P59" s="523"/>
      <c r="Q59" s="523"/>
      <c r="R59" s="523"/>
      <c r="S59" s="523"/>
      <c r="T59" s="523"/>
      <c r="U59" s="523"/>
      <c r="V59" s="523"/>
      <c r="W59" s="523"/>
      <c r="X59" s="523"/>
      <c r="Y59" s="523"/>
      <c r="Z59" s="523"/>
      <c r="AA59" s="523"/>
      <c r="AB59" s="535"/>
      <c r="AC59" s="524"/>
      <c r="AD59" s="498"/>
      <c r="AF59" s="357"/>
      <c r="AG59" s="357"/>
      <c r="AH59" s="357"/>
      <c r="AI59" s="356"/>
      <c r="AJ59" s="357"/>
      <c r="AK59" s="357"/>
    </row>
    <row r="60" spans="1:37" ht="15" customHeight="1">
      <c r="A60" s="1750"/>
      <c r="B60" s="509"/>
      <c r="C60" s="510"/>
      <c r="D60" s="511"/>
      <c r="E60" s="511"/>
      <c r="F60" s="511"/>
      <c r="G60" s="511"/>
      <c r="H60" s="511"/>
      <c r="I60" s="511"/>
      <c r="J60" s="511"/>
      <c r="K60" s="511"/>
      <c r="L60" s="511"/>
      <c r="M60" s="511"/>
      <c r="N60" s="512"/>
      <c r="O60" s="531"/>
      <c r="P60" s="532"/>
      <c r="Q60" s="532"/>
      <c r="R60" s="532"/>
      <c r="S60" s="532"/>
      <c r="T60" s="532"/>
      <c r="U60" s="532"/>
      <c r="V60" s="532"/>
      <c r="W60" s="532"/>
      <c r="X60" s="532"/>
      <c r="Y60" s="532"/>
      <c r="Z60" s="532"/>
      <c r="AA60" s="532"/>
      <c r="AB60" s="536"/>
      <c r="AC60" s="533"/>
      <c r="AD60" s="513"/>
      <c r="AF60" s="357"/>
      <c r="AG60" s="357"/>
      <c r="AH60" s="357"/>
      <c r="AI60" s="356"/>
      <c r="AJ60" s="357"/>
      <c r="AK60" s="357"/>
    </row>
    <row r="61" spans="1:37" ht="15" customHeight="1">
      <c r="A61" s="1749" t="s">
        <v>827</v>
      </c>
      <c r="B61" s="504"/>
      <c r="C61" s="505"/>
      <c r="D61" s="506"/>
      <c r="E61" s="506"/>
      <c r="F61" s="506"/>
      <c r="G61" s="506"/>
      <c r="H61" s="506"/>
      <c r="I61" s="506"/>
      <c r="J61" s="506"/>
      <c r="K61" s="506"/>
      <c r="L61" s="506"/>
      <c r="M61" s="506"/>
      <c r="N61" s="507"/>
      <c r="O61" s="528"/>
      <c r="P61" s="529"/>
      <c r="Q61" s="529"/>
      <c r="R61" s="529"/>
      <c r="S61" s="529"/>
      <c r="T61" s="529"/>
      <c r="U61" s="529"/>
      <c r="V61" s="529"/>
      <c r="W61" s="529"/>
      <c r="X61" s="529"/>
      <c r="Y61" s="529"/>
      <c r="Z61" s="529"/>
      <c r="AA61" s="529"/>
      <c r="AB61" s="537"/>
      <c r="AC61" s="530"/>
      <c r="AD61" s="508"/>
      <c r="AF61" s="357"/>
      <c r="AG61" s="357"/>
      <c r="AH61" s="357"/>
      <c r="AI61" s="356"/>
      <c r="AJ61" s="357"/>
      <c r="AK61" s="357"/>
    </row>
    <row r="62" spans="1:37" ht="15" customHeight="1">
      <c r="A62" s="1578"/>
      <c r="B62" s="494"/>
      <c r="C62" s="495"/>
      <c r="D62" s="496"/>
      <c r="E62" s="496"/>
      <c r="F62" s="496"/>
      <c r="G62" s="496"/>
      <c r="H62" s="496"/>
      <c r="I62" s="496"/>
      <c r="J62" s="496"/>
      <c r="K62" s="496"/>
      <c r="L62" s="496"/>
      <c r="M62" s="496"/>
      <c r="N62" s="497"/>
      <c r="O62" s="522"/>
      <c r="P62" s="523"/>
      <c r="Q62" s="523"/>
      <c r="R62" s="523"/>
      <c r="S62" s="523"/>
      <c r="T62" s="523"/>
      <c r="U62" s="523"/>
      <c r="V62" s="523"/>
      <c r="W62" s="523"/>
      <c r="X62" s="523"/>
      <c r="Y62" s="523"/>
      <c r="Z62" s="523"/>
      <c r="AA62" s="523"/>
      <c r="AB62" s="535"/>
      <c r="AC62" s="524"/>
      <c r="AD62" s="498"/>
      <c r="AF62" s="357"/>
      <c r="AG62" s="357"/>
      <c r="AH62" s="357"/>
      <c r="AI62" s="356"/>
      <c r="AJ62" s="357"/>
      <c r="AK62" s="357"/>
    </row>
    <row r="63" spans="1:37" ht="15" customHeight="1">
      <c r="A63" s="1578"/>
      <c r="B63" s="494"/>
      <c r="C63" s="495"/>
      <c r="D63" s="496"/>
      <c r="E63" s="496"/>
      <c r="F63" s="496"/>
      <c r="G63" s="496"/>
      <c r="H63" s="496"/>
      <c r="I63" s="496"/>
      <c r="J63" s="496"/>
      <c r="K63" s="496"/>
      <c r="L63" s="496"/>
      <c r="M63" s="496"/>
      <c r="N63" s="497"/>
      <c r="O63" s="522"/>
      <c r="P63" s="523"/>
      <c r="Q63" s="523"/>
      <c r="R63" s="523"/>
      <c r="S63" s="523"/>
      <c r="T63" s="523"/>
      <c r="U63" s="523"/>
      <c r="V63" s="523"/>
      <c r="W63" s="523"/>
      <c r="X63" s="523"/>
      <c r="Y63" s="523"/>
      <c r="Z63" s="523"/>
      <c r="AA63" s="523"/>
      <c r="AB63" s="535"/>
      <c r="AC63" s="524"/>
      <c r="AD63" s="498"/>
      <c r="AF63" s="357"/>
      <c r="AG63" s="357"/>
      <c r="AH63" s="357"/>
      <c r="AI63" s="356"/>
      <c r="AJ63" s="357"/>
      <c r="AK63" s="357"/>
    </row>
    <row r="64" spans="1:37" ht="15" customHeight="1">
      <c r="A64" s="1750"/>
      <c r="B64" s="499"/>
      <c r="C64" s="500"/>
      <c r="D64" s="501"/>
      <c r="E64" s="501"/>
      <c r="F64" s="501"/>
      <c r="G64" s="501"/>
      <c r="H64" s="501"/>
      <c r="I64" s="501"/>
      <c r="J64" s="501"/>
      <c r="K64" s="501"/>
      <c r="L64" s="501"/>
      <c r="M64" s="501"/>
      <c r="N64" s="502"/>
      <c r="O64" s="525"/>
      <c r="P64" s="526"/>
      <c r="Q64" s="526"/>
      <c r="R64" s="526"/>
      <c r="S64" s="526"/>
      <c r="T64" s="526"/>
      <c r="U64" s="526"/>
      <c r="V64" s="526"/>
      <c r="W64" s="526"/>
      <c r="X64" s="526"/>
      <c r="Y64" s="526"/>
      <c r="Z64" s="526"/>
      <c r="AA64" s="526"/>
      <c r="AB64" s="538"/>
      <c r="AC64" s="527"/>
      <c r="AD64" s="503"/>
      <c r="AF64" s="357"/>
      <c r="AG64" s="357"/>
      <c r="AH64" s="357"/>
      <c r="AI64" s="356"/>
      <c r="AJ64" s="357"/>
      <c r="AK64" s="357"/>
    </row>
    <row r="65" spans="1:37" ht="15" customHeight="1">
      <c r="A65" s="1749" t="s">
        <v>640</v>
      </c>
      <c r="B65" s="504"/>
      <c r="C65" s="505"/>
      <c r="D65" s="506"/>
      <c r="E65" s="506"/>
      <c r="F65" s="506"/>
      <c r="G65" s="506"/>
      <c r="H65" s="506"/>
      <c r="I65" s="506"/>
      <c r="J65" s="506"/>
      <c r="K65" s="506"/>
      <c r="L65" s="506"/>
      <c r="M65" s="506"/>
      <c r="N65" s="507"/>
      <c r="O65" s="528"/>
      <c r="P65" s="529"/>
      <c r="Q65" s="529"/>
      <c r="R65" s="529"/>
      <c r="S65" s="529"/>
      <c r="T65" s="529"/>
      <c r="U65" s="529"/>
      <c r="V65" s="529"/>
      <c r="W65" s="529"/>
      <c r="X65" s="529"/>
      <c r="Y65" s="529"/>
      <c r="Z65" s="529"/>
      <c r="AA65" s="529"/>
      <c r="AB65" s="537"/>
      <c r="AC65" s="530"/>
      <c r="AD65" s="508"/>
      <c r="AF65" s="357"/>
      <c r="AG65" s="357"/>
      <c r="AH65" s="357"/>
      <c r="AI65" s="356"/>
      <c r="AJ65" s="357"/>
      <c r="AK65" s="357"/>
    </row>
    <row r="66" spans="1:37" ht="15" customHeight="1">
      <c r="A66" s="1578"/>
      <c r="B66" s="494"/>
      <c r="C66" s="495"/>
      <c r="D66" s="496"/>
      <c r="E66" s="496"/>
      <c r="F66" s="496"/>
      <c r="G66" s="496"/>
      <c r="H66" s="496"/>
      <c r="I66" s="496"/>
      <c r="J66" s="496"/>
      <c r="K66" s="496"/>
      <c r="L66" s="496"/>
      <c r="M66" s="496"/>
      <c r="N66" s="497"/>
      <c r="O66" s="522"/>
      <c r="P66" s="523"/>
      <c r="Q66" s="523"/>
      <c r="R66" s="523"/>
      <c r="S66" s="523"/>
      <c r="T66" s="523"/>
      <c r="U66" s="523"/>
      <c r="V66" s="523"/>
      <c r="W66" s="523"/>
      <c r="X66" s="523"/>
      <c r="Y66" s="523"/>
      <c r="Z66" s="523"/>
      <c r="AA66" s="523"/>
      <c r="AB66" s="535"/>
      <c r="AC66" s="524"/>
      <c r="AD66" s="498"/>
      <c r="AF66" s="357"/>
      <c r="AG66" s="357"/>
      <c r="AH66" s="357"/>
      <c r="AI66" s="356"/>
      <c r="AJ66" s="357"/>
      <c r="AK66" s="357"/>
    </row>
    <row r="67" spans="1:37" ht="15" customHeight="1">
      <c r="A67" s="1578"/>
      <c r="B67" s="494"/>
      <c r="C67" s="495"/>
      <c r="D67" s="496"/>
      <c r="E67" s="496"/>
      <c r="F67" s="496"/>
      <c r="G67" s="496"/>
      <c r="H67" s="496"/>
      <c r="I67" s="496"/>
      <c r="J67" s="496"/>
      <c r="K67" s="496"/>
      <c r="L67" s="496"/>
      <c r="M67" s="496"/>
      <c r="N67" s="497"/>
      <c r="O67" s="522"/>
      <c r="P67" s="523"/>
      <c r="Q67" s="523"/>
      <c r="R67" s="523"/>
      <c r="S67" s="523"/>
      <c r="T67" s="523"/>
      <c r="U67" s="523"/>
      <c r="V67" s="523"/>
      <c r="W67" s="523"/>
      <c r="X67" s="523"/>
      <c r="Y67" s="523"/>
      <c r="Z67" s="523"/>
      <c r="AA67" s="523"/>
      <c r="AB67" s="535"/>
      <c r="AC67" s="524"/>
      <c r="AD67" s="498"/>
      <c r="AF67" s="357"/>
      <c r="AG67" s="357"/>
      <c r="AH67" s="357"/>
      <c r="AI67" s="356"/>
      <c r="AJ67" s="357"/>
      <c r="AK67" s="357"/>
    </row>
    <row r="68" spans="1:37" ht="15" customHeight="1" thickBot="1">
      <c r="A68" s="1750"/>
      <c r="B68" s="499"/>
      <c r="C68" s="500"/>
      <c r="D68" s="501"/>
      <c r="E68" s="501"/>
      <c r="F68" s="501"/>
      <c r="G68" s="501"/>
      <c r="H68" s="501"/>
      <c r="I68" s="501"/>
      <c r="J68" s="501"/>
      <c r="K68" s="501"/>
      <c r="L68" s="501"/>
      <c r="M68" s="501"/>
      <c r="N68" s="502"/>
      <c r="O68" s="525"/>
      <c r="P68" s="526"/>
      <c r="Q68" s="526"/>
      <c r="R68" s="526"/>
      <c r="S68" s="526"/>
      <c r="T68" s="526"/>
      <c r="U68" s="526"/>
      <c r="V68" s="526"/>
      <c r="W68" s="526"/>
      <c r="X68" s="526"/>
      <c r="Y68" s="526"/>
      <c r="Z68" s="526"/>
      <c r="AA68" s="526"/>
      <c r="AB68" s="538"/>
      <c r="AC68" s="527"/>
      <c r="AD68" s="503"/>
      <c r="AF68" s="357"/>
      <c r="AG68" s="357"/>
      <c r="AH68" s="357"/>
      <c r="AI68" s="356"/>
      <c r="AJ68" s="357"/>
      <c r="AK68" s="357"/>
    </row>
    <row r="69" spans="1:37" s="355" customFormat="1" ht="23.25" customHeight="1" thickBot="1">
      <c r="A69" s="1756" t="s">
        <v>828</v>
      </c>
      <c r="B69" s="1757"/>
      <c r="C69" s="1757"/>
      <c r="D69" s="1757"/>
      <c r="E69" s="1757"/>
      <c r="F69" s="1757"/>
      <c r="G69" s="1757"/>
      <c r="H69" s="1757"/>
      <c r="I69" s="1757"/>
      <c r="J69" s="1757"/>
      <c r="K69" s="1757"/>
      <c r="L69" s="1757"/>
      <c r="M69" s="1757"/>
      <c r="N69" s="1757"/>
      <c r="O69" s="1757"/>
      <c r="P69" s="1757"/>
      <c r="Q69" s="1757"/>
      <c r="R69" s="1757"/>
      <c r="S69" s="1757"/>
      <c r="T69" s="1757"/>
      <c r="U69" s="1757"/>
      <c r="V69" s="1757"/>
      <c r="W69" s="1757"/>
      <c r="X69" s="1757"/>
      <c r="Y69" s="1757"/>
      <c r="Z69" s="1757"/>
      <c r="AA69" s="1757"/>
      <c r="AB69" s="1757"/>
      <c r="AC69" s="1757"/>
      <c r="AD69" s="1758"/>
      <c r="AF69" s="356"/>
      <c r="AG69" s="356"/>
      <c r="AH69" s="485"/>
      <c r="AI69" s="485"/>
      <c r="AJ69" s="356"/>
      <c r="AK69" s="356"/>
    </row>
    <row r="70" spans="1:37" ht="15" customHeight="1">
      <c r="A70" s="1749" t="s">
        <v>212</v>
      </c>
      <c r="B70" s="504"/>
      <c r="C70" s="505"/>
      <c r="D70" s="506"/>
      <c r="E70" s="506"/>
      <c r="F70" s="506"/>
      <c r="G70" s="506"/>
      <c r="H70" s="506"/>
      <c r="I70" s="506"/>
      <c r="J70" s="506"/>
      <c r="K70" s="506"/>
      <c r="L70" s="506"/>
      <c r="M70" s="506"/>
      <c r="N70" s="507"/>
      <c r="O70" s="528"/>
      <c r="P70" s="529"/>
      <c r="Q70" s="529"/>
      <c r="R70" s="529"/>
      <c r="S70" s="529"/>
      <c r="T70" s="529"/>
      <c r="U70" s="529"/>
      <c r="V70" s="529"/>
      <c r="W70" s="529"/>
      <c r="X70" s="529"/>
      <c r="Y70" s="529"/>
      <c r="Z70" s="529"/>
      <c r="AA70" s="529"/>
      <c r="AB70" s="537"/>
      <c r="AC70" s="530"/>
      <c r="AD70" s="508"/>
      <c r="AF70" s="357"/>
      <c r="AG70" s="357"/>
      <c r="AH70" s="357"/>
      <c r="AI70" s="356"/>
      <c r="AJ70" s="357"/>
      <c r="AK70" s="357"/>
    </row>
    <row r="71" spans="1:37" ht="15" customHeight="1">
      <c r="A71" s="1578"/>
      <c r="B71" s="494"/>
      <c r="C71" s="495"/>
      <c r="D71" s="496"/>
      <c r="E71" s="496"/>
      <c r="F71" s="496"/>
      <c r="G71" s="496"/>
      <c r="H71" s="496"/>
      <c r="I71" s="496"/>
      <c r="J71" s="496"/>
      <c r="K71" s="496"/>
      <c r="L71" s="496"/>
      <c r="M71" s="496"/>
      <c r="N71" s="497"/>
      <c r="O71" s="522"/>
      <c r="P71" s="523"/>
      <c r="Q71" s="523"/>
      <c r="R71" s="523"/>
      <c r="S71" s="523"/>
      <c r="T71" s="523"/>
      <c r="U71" s="523"/>
      <c r="V71" s="523"/>
      <c r="W71" s="523"/>
      <c r="X71" s="523"/>
      <c r="Y71" s="523"/>
      <c r="Z71" s="523"/>
      <c r="AA71" s="523"/>
      <c r="AB71" s="535"/>
      <c r="AC71" s="524"/>
      <c r="AD71" s="498"/>
      <c r="AF71" s="357"/>
      <c r="AG71" s="357"/>
      <c r="AH71" s="357"/>
      <c r="AI71" s="356"/>
      <c r="AJ71" s="357"/>
      <c r="AK71" s="357"/>
    </row>
    <row r="72" spans="1:37" ht="15" customHeight="1">
      <c r="A72" s="1578"/>
      <c r="B72" s="494"/>
      <c r="C72" s="495"/>
      <c r="D72" s="496"/>
      <c r="E72" s="496"/>
      <c r="F72" s="496"/>
      <c r="G72" s="496"/>
      <c r="H72" s="496"/>
      <c r="I72" s="496"/>
      <c r="J72" s="496"/>
      <c r="K72" s="496"/>
      <c r="L72" s="496"/>
      <c r="M72" s="496"/>
      <c r="N72" s="497"/>
      <c r="O72" s="522"/>
      <c r="P72" s="523"/>
      <c r="Q72" s="523"/>
      <c r="R72" s="523"/>
      <c r="S72" s="523"/>
      <c r="T72" s="523"/>
      <c r="U72" s="523"/>
      <c r="V72" s="523"/>
      <c r="W72" s="523"/>
      <c r="X72" s="523"/>
      <c r="Y72" s="523"/>
      <c r="Z72" s="523"/>
      <c r="AA72" s="523"/>
      <c r="AB72" s="535"/>
      <c r="AC72" s="524"/>
      <c r="AD72" s="498"/>
      <c r="AF72" s="357"/>
      <c r="AG72" s="357"/>
      <c r="AH72" s="357"/>
      <c r="AI72" s="356"/>
      <c r="AJ72" s="357"/>
      <c r="AK72" s="357"/>
    </row>
    <row r="73" spans="1:37" ht="15" customHeight="1">
      <c r="A73" s="1750"/>
      <c r="B73" s="499"/>
      <c r="C73" s="500"/>
      <c r="D73" s="501"/>
      <c r="E73" s="501"/>
      <c r="F73" s="501"/>
      <c r="G73" s="501"/>
      <c r="H73" s="501"/>
      <c r="I73" s="501"/>
      <c r="J73" s="501"/>
      <c r="K73" s="501"/>
      <c r="L73" s="501"/>
      <c r="M73" s="501"/>
      <c r="N73" s="502"/>
      <c r="O73" s="525"/>
      <c r="P73" s="526"/>
      <c r="Q73" s="526"/>
      <c r="R73" s="526"/>
      <c r="S73" s="526"/>
      <c r="T73" s="526"/>
      <c r="U73" s="526"/>
      <c r="V73" s="526"/>
      <c r="W73" s="526"/>
      <c r="X73" s="526"/>
      <c r="Y73" s="526"/>
      <c r="Z73" s="526"/>
      <c r="AA73" s="526"/>
      <c r="AB73" s="538"/>
      <c r="AC73" s="527"/>
      <c r="AD73" s="503"/>
      <c r="AF73" s="357"/>
      <c r="AG73" s="357"/>
      <c r="AH73" s="357"/>
      <c r="AI73" s="356"/>
      <c r="AJ73" s="357"/>
      <c r="AK73" s="357"/>
    </row>
    <row r="74" spans="1:37" ht="15" customHeight="1">
      <c r="A74" s="1578" t="s">
        <v>646</v>
      </c>
      <c r="B74" s="489"/>
      <c r="C74" s="490"/>
      <c r="D74" s="491"/>
      <c r="E74" s="491"/>
      <c r="F74" s="491"/>
      <c r="G74" s="491"/>
      <c r="H74" s="491"/>
      <c r="I74" s="491"/>
      <c r="J74" s="491"/>
      <c r="K74" s="491"/>
      <c r="L74" s="491"/>
      <c r="M74" s="491"/>
      <c r="N74" s="492"/>
      <c r="O74" s="519"/>
      <c r="P74" s="520"/>
      <c r="Q74" s="520"/>
      <c r="R74" s="520"/>
      <c r="S74" s="520"/>
      <c r="T74" s="520"/>
      <c r="U74" s="520"/>
      <c r="V74" s="520"/>
      <c r="W74" s="520"/>
      <c r="X74" s="520"/>
      <c r="Y74" s="520"/>
      <c r="Z74" s="520"/>
      <c r="AA74" s="520"/>
      <c r="AB74" s="534"/>
      <c r="AC74" s="534"/>
      <c r="AD74" s="493"/>
    </row>
    <row r="75" spans="1:37" ht="15" customHeight="1">
      <c r="A75" s="1578"/>
      <c r="B75" s="494"/>
      <c r="C75" s="495"/>
      <c r="D75" s="496"/>
      <c r="E75" s="496"/>
      <c r="F75" s="496"/>
      <c r="G75" s="496"/>
      <c r="H75" s="496"/>
      <c r="I75" s="496"/>
      <c r="J75" s="496"/>
      <c r="K75" s="496"/>
      <c r="L75" s="496"/>
      <c r="M75" s="496"/>
      <c r="N75" s="497"/>
      <c r="O75" s="522"/>
      <c r="P75" s="523"/>
      <c r="Q75" s="523"/>
      <c r="R75" s="523"/>
      <c r="S75" s="523"/>
      <c r="T75" s="523"/>
      <c r="U75" s="523"/>
      <c r="V75" s="523"/>
      <c r="W75" s="523"/>
      <c r="X75" s="523"/>
      <c r="Y75" s="523"/>
      <c r="Z75" s="523"/>
      <c r="AA75" s="523"/>
      <c r="AB75" s="535"/>
      <c r="AC75" s="535"/>
      <c r="AD75" s="498"/>
    </row>
    <row r="76" spans="1:37" ht="15" customHeight="1">
      <c r="A76" s="1578"/>
      <c r="B76" s="494"/>
      <c r="C76" s="495"/>
      <c r="D76" s="496"/>
      <c r="E76" s="496"/>
      <c r="F76" s="496"/>
      <c r="G76" s="496"/>
      <c r="H76" s="496"/>
      <c r="I76" s="496"/>
      <c r="J76" s="496"/>
      <c r="K76" s="496"/>
      <c r="L76" s="496"/>
      <c r="M76" s="496"/>
      <c r="N76" s="497"/>
      <c r="O76" s="522"/>
      <c r="P76" s="523"/>
      <c r="Q76" s="523"/>
      <c r="R76" s="523"/>
      <c r="S76" s="523"/>
      <c r="T76" s="523"/>
      <c r="U76" s="523"/>
      <c r="V76" s="523"/>
      <c r="W76" s="523"/>
      <c r="X76" s="523"/>
      <c r="Y76" s="523"/>
      <c r="Z76" s="523"/>
      <c r="AA76" s="523"/>
      <c r="AB76" s="535"/>
      <c r="AC76" s="535"/>
      <c r="AD76" s="498"/>
    </row>
    <row r="77" spans="1:37" ht="15" customHeight="1">
      <c r="A77" s="1750"/>
      <c r="B77" s="509"/>
      <c r="C77" s="510"/>
      <c r="D77" s="511"/>
      <c r="E77" s="511"/>
      <c r="F77" s="511"/>
      <c r="G77" s="511"/>
      <c r="H77" s="511"/>
      <c r="I77" s="511"/>
      <c r="J77" s="511"/>
      <c r="K77" s="511"/>
      <c r="L77" s="511"/>
      <c r="M77" s="511"/>
      <c r="N77" s="512"/>
      <c r="O77" s="531"/>
      <c r="P77" s="532"/>
      <c r="Q77" s="532"/>
      <c r="R77" s="532"/>
      <c r="S77" s="532"/>
      <c r="T77" s="532"/>
      <c r="U77" s="532"/>
      <c r="V77" s="532"/>
      <c r="W77" s="532"/>
      <c r="X77" s="532"/>
      <c r="Y77" s="532"/>
      <c r="Z77" s="532"/>
      <c r="AA77" s="532"/>
      <c r="AB77" s="536"/>
      <c r="AC77" s="536"/>
      <c r="AD77" s="513"/>
    </row>
    <row r="78" spans="1:37" ht="15" customHeight="1">
      <c r="A78" s="1762" t="s">
        <v>647</v>
      </c>
      <c r="B78" s="504"/>
      <c r="C78" s="505"/>
      <c r="D78" s="506"/>
      <c r="E78" s="506"/>
      <c r="F78" s="506"/>
      <c r="G78" s="506"/>
      <c r="H78" s="506"/>
      <c r="I78" s="506"/>
      <c r="J78" s="506"/>
      <c r="K78" s="506"/>
      <c r="L78" s="506"/>
      <c r="M78" s="506"/>
      <c r="N78" s="507"/>
      <c r="O78" s="528"/>
      <c r="P78" s="529"/>
      <c r="Q78" s="529"/>
      <c r="R78" s="529"/>
      <c r="S78" s="529"/>
      <c r="T78" s="529"/>
      <c r="U78" s="529"/>
      <c r="V78" s="529"/>
      <c r="W78" s="529"/>
      <c r="X78" s="529"/>
      <c r="Y78" s="529"/>
      <c r="Z78" s="529"/>
      <c r="AA78" s="529"/>
      <c r="AB78" s="537"/>
      <c r="AC78" s="537"/>
      <c r="AD78" s="508"/>
    </row>
    <row r="79" spans="1:37" ht="15" customHeight="1">
      <c r="A79" s="1729"/>
      <c r="B79" s="494"/>
      <c r="C79" s="495"/>
      <c r="D79" s="496"/>
      <c r="E79" s="496"/>
      <c r="F79" s="496"/>
      <c r="G79" s="496"/>
      <c r="H79" s="496"/>
      <c r="I79" s="496"/>
      <c r="J79" s="496"/>
      <c r="K79" s="496"/>
      <c r="L79" s="496"/>
      <c r="M79" s="496"/>
      <c r="N79" s="497"/>
      <c r="O79" s="522"/>
      <c r="P79" s="523"/>
      <c r="Q79" s="523"/>
      <c r="R79" s="523"/>
      <c r="S79" s="523"/>
      <c r="T79" s="523"/>
      <c r="U79" s="523"/>
      <c r="V79" s="523"/>
      <c r="W79" s="523"/>
      <c r="X79" s="523"/>
      <c r="Y79" s="523"/>
      <c r="Z79" s="523"/>
      <c r="AA79" s="523"/>
      <c r="AB79" s="535"/>
      <c r="AC79" s="535"/>
      <c r="AD79" s="498"/>
    </row>
    <row r="80" spans="1:37" ht="15" customHeight="1">
      <c r="A80" s="1729"/>
      <c r="B80" s="494"/>
      <c r="C80" s="495"/>
      <c r="D80" s="496"/>
      <c r="E80" s="496"/>
      <c r="F80" s="496"/>
      <c r="G80" s="496"/>
      <c r="H80" s="496"/>
      <c r="I80" s="496"/>
      <c r="J80" s="496"/>
      <c r="K80" s="496"/>
      <c r="L80" s="496"/>
      <c r="M80" s="496"/>
      <c r="N80" s="497"/>
      <c r="O80" s="522"/>
      <c r="P80" s="523"/>
      <c r="Q80" s="523"/>
      <c r="R80" s="523"/>
      <c r="S80" s="523"/>
      <c r="T80" s="523"/>
      <c r="U80" s="523"/>
      <c r="V80" s="523"/>
      <c r="W80" s="523"/>
      <c r="X80" s="523"/>
      <c r="Y80" s="523"/>
      <c r="Z80" s="523"/>
      <c r="AA80" s="523"/>
      <c r="AB80" s="535"/>
      <c r="AC80" s="535"/>
      <c r="AD80" s="498"/>
    </row>
    <row r="81" spans="1:37" ht="15" customHeight="1">
      <c r="A81" s="1759"/>
      <c r="B81" s="499"/>
      <c r="C81" s="500"/>
      <c r="D81" s="501"/>
      <c r="E81" s="501"/>
      <c r="F81" s="501"/>
      <c r="G81" s="501"/>
      <c r="H81" s="501"/>
      <c r="I81" s="501"/>
      <c r="J81" s="501"/>
      <c r="K81" s="501"/>
      <c r="L81" s="501"/>
      <c r="M81" s="501"/>
      <c r="N81" s="502"/>
      <c r="O81" s="525"/>
      <c r="P81" s="526"/>
      <c r="Q81" s="526"/>
      <c r="R81" s="526"/>
      <c r="S81" s="526"/>
      <c r="T81" s="526"/>
      <c r="U81" s="526"/>
      <c r="V81" s="526"/>
      <c r="W81" s="526"/>
      <c r="X81" s="526"/>
      <c r="Y81" s="526"/>
      <c r="Z81" s="526"/>
      <c r="AA81" s="526"/>
      <c r="AB81" s="538"/>
      <c r="AC81" s="538"/>
      <c r="AD81" s="503"/>
    </row>
    <row r="82" spans="1:37" ht="15" customHeight="1">
      <c r="A82" s="1762" t="s">
        <v>199</v>
      </c>
      <c r="B82" s="504"/>
      <c r="C82" s="505"/>
      <c r="D82" s="506"/>
      <c r="E82" s="506"/>
      <c r="F82" s="506"/>
      <c r="G82" s="506"/>
      <c r="H82" s="506"/>
      <c r="I82" s="506"/>
      <c r="J82" s="506"/>
      <c r="K82" s="506"/>
      <c r="L82" s="506"/>
      <c r="M82" s="506"/>
      <c r="N82" s="507"/>
      <c r="O82" s="528"/>
      <c r="P82" s="529"/>
      <c r="Q82" s="529"/>
      <c r="R82" s="529"/>
      <c r="S82" s="529"/>
      <c r="T82" s="529"/>
      <c r="U82" s="529"/>
      <c r="V82" s="529"/>
      <c r="W82" s="529"/>
      <c r="X82" s="529"/>
      <c r="Y82" s="529"/>
      <c r="Z82" s="529"/>
      <c r="AA82" s="529"/>
      <c r="AB82" s="537"/>
      <c r="AC82" s="537"/>
      <c r="AD82" s="508"/>
    </row>
    <row r="83" spans="1:37" ht="15" customHeight="1">
      <c r="A83" s="1729"/>
      <c r="B83" s="494"/>
      <c r="C83" s="495"/>
      <c r="D83" s="496"/>
      <c r="E83" s="496"/>
      <c r="F83" s="496"/>
      <c r="G83" s="496"/>
      <c r="H83" s="496"/>
      <c r="I83" s="496"/>
      <c r="J83" s="496"/>
      <c r="K83" s="496"/>
      <c r="L83" s="496"/>
      <c r="M83" s="496"/>
      <c r="N83" s="497"/>
      <c r="O83" s="522"/>
      <c r="P83" s="523"/>
      <c r="Q83" s="523"/>
      <c r="R83" s="523"/>
      <c r="S83" s="523"/>
      <c r="T83" s="523"/>
      <c r="U83" s="523"/>
      <c r="V83" s="523"/>
      <c r="W83" s="523"/>
      <c r="X83" s="523"/>
      <c r="Y83" s="523"/>
      <c r="Z83" s="523"/>
      <c r="AA83" s="523"/>
      <c r="AB83" s="535"/>
      <c r="AC83" s="535"/>
      <c r="AD83" s="498"/>
    </row>
    <row r="84" spans="1:37" ht="15" customHeight="1">
      <c r="A84" s="1729"/>
      <c r="B84" s="494"/>
      <c r="C84" s="495"/>
      <c r="D84" s="496"/>
      <c r="E84" s="496"/>
      <c r="F84" s="496"/>
      <c r="G84" s="496"/>
      <c r="H84" s="496"/>
      <c r="I84" s="496"/>
      <c r="J84" s="496"/>
      <c r="K84" s="496"/>
      <c r="L84" s="496"/>
      <c r="M84" s="496"/>
      <c r="N84" s="497"/>
      <c r="O84" s="522"/>
      <c r="P84" s="523"/>
      <c r="Q84" s="523"/>
      <c r="R84" s="523"/>
      <c r="S84" s="523"/>
      <c r="T84" s="523"/>
      <c r="U84" s="523"/>
      <c r="V84" s="523"/>
      <c r="W84" s="523"/>
      <c r="X84" s="523"/>
      <c r="Y84" s="523"/>
      <c r="Z84" s="523"/>
      <c r="AA84" s="523"/>
      <c r="AB84" s="535"/>
      <c r="AC84" s="535"/>
      <c r="AD84" s="498"/>
    </row>
    <row r="85" spans="1:37" ht="15" customHeight="1">
      <c r="A85" s="1759"/>
      <c r="B85" s="499"/>
      <c r="C85" s="500"/>
      <c r="D85" s="501"/>
      <c r="E85" s="501"/>
      <c r="F85" s="501"/>
      <c r="G85" s="501"/>
      <c r="H85" s="501"/>
      <c r="I85" s="501"/>
      <c r="J85" s="501"/>
      <c r="K85" s="501"/>
      <c r="L85" s="501"/>
      <c r="M85" s="501"/>
      <c r="N85" s="502"/>
      <c r="O85" s="525"/>
      <c r="P85" s="526"/>
      <c r="Q85" s="526"/>
      <c r="R85" s="526"/>
      <c r="S85" s="526"/>
      <c r="T85" s="526"/>
      <c r="U85" s="526"/>
      <c r="V85" s="526"/>
      <c r="W85" s="526"/>
      <c r="X85" s="526"/>
      <c r="Y85" s="526"/>
      <c r="Z85" s="526"/>
      <c r="AA85" s="526"/>
      <c r="AB85" s="538"/>
      <c r="AC85" s="538"/>
      <c r="AD85" s="503"/>
    </row>
    <row r="86" spans="1:37" ht="15" customHeight="1">
      <c r="A86" s="1762" t="s">
        <v>200</v>
      </c>
      <c r="B86" s="504"/>
      <c r="C86" s="505"/>
      <c r="D86" s="506"/>
      <c r="E86" s="506"/>
      <c r="F86" s="506"/>
      <c r="G86" s="506"/>
      <c r="H86" s="506"/>
      <c r="I86" s="506"/>
      <c r="J86" s="506"/>
      <c r="K86" s="506"/>
      <c r="L86" s="506"/>
      <c r="M86" s="506"/>
      <c r="N86" s="507"/>
      <c r="O86" s="528"/>
      <c r="P86" s="529"/>
      <c r="Q86" s="529"/>
      <c r="R86" s="529"/>
      <c r="S86" s="529"/>
      <c r="T86" s="529"/>
      <c r="U86" s="529"/>
      <c r="V86" s="529"/>
      <c r="W86" s="529"/>
      <c r="X86" s="529"/>
      <c r="Y86" s="529"/>
      <c r="Z86" s="529"/>
      <c r="AA86" s="529"/>
      <c r="AB86" s="537"/>
      <c r="AC86" s="537"/>
      <c r="AD86" s="508"/>
    </row>
    <row r="87" spans="1:37" ht="15" customHeight="1">
      <c r="A87" s="1729"/>
      <c r="B87" s="494"/>
      <c r="C87" s="495"/>
      <c r="D87" s="496"/>
      <c r="E87" s="496"/>
      <c r="F87" s="496"/>
      <c r="G87" s="496"/>
      <c r="H87" s="496"/>
      <c r="I87" s="496"/>
      <c r="J87" s="496"/>
      <c r="K87" s="496"/>
      <c r="L87" s="496"/>
      <c r="M87" s="496"/>
      <c r="N87" s="497"/>
      <c r="O87" s="522"/>
      <c r="P87" s="523"/>
      <c r="Q87" s="523"/>
      <c r="R87" s="523"/>
      <c r="S87" s="523"/>
      <c r="T87" s="523"/>
      <c r="U87" s="523"/>
      <c r="V87" s="523"/>
      <c r="W87" s="523"/>
      <c r="X87" s="523"/>
      <c r="Y87" s="523"/>
      <c r="Z87" s="523"/>
      <c r="AA87" s="523"/>
      <c r="AB87" s="535"/>
      <c r="AC87" s="535"/>
      <c r="AD87" s="498"/>
    </row>
    <row r="88" spans="1:37" ht="15" customHeight="1">
      <c r="A88" s="1729"/>
      <c r="B88" s="494"/>
      <c r="C88" s="495"/>
      <c r="D88" s="496"/>
      <c r="E88" s="496"/>
      <c r="F88" s="496"/>
      <c r="G88" s="496"/>
      <c r="H88" s="496"/>
      <c r="I88" s="496"/>
      <c r="J88" s="496"/>
      <c r="K88" s="496"/>
      <c r="L88" s="496"/>
      <c r="M88" s="496"/>
      <c r="N88" s="497"/>
      <c r="O88" s="522"/>
      <c r="P88" s="523"/>
      <c r="Q88" s="523"/>
      <c r="R88" s="523"/>
      <c r="S88" s="523"/>
      <c r="T88" s="523"/>
      <c r="U88" s="523"/>
      <c r="V88" s="523"/>
      <c r="W88" s="523"/>
      <c r="X88" s="523"/>
      <c r="Y88" s="523"/>
      <c r="Z88" s="523"/>
      <c r="AA88" s="523"/>
      <c r="AB88" s="535"/>
      <c r="AC88" s="535"/>
      <c r="AD88" s="498"/>
    </row>
    <row r="89" spans="1:37" ht="15" customHeight="1">
      <c r="A89" s="1759"/>
      <c r="B89" s="509"/>
      <c r="C89" s="510"/>
      <c r="D89" s="511"/>
      <c r="E89" s="511"/>
      <c r="F89" s="511"/>
      <c r="G89" s="511"/>
      <c r="H89" s="511"/>
      <c r="I89" s="511"/>
      <c r="J89" s="511"/>
      <c r="K89" s="511"/>
      <c r="L89" s="511"/>
      <c r="M89" s="511"/>
      <c r="N89" s="512"/>
      <c r="O89" s="531"/>
      <c r="P89" s="532"/>
      <c r="Q89" s="532"/>
      <c r="R89" s="532"/>
      <c r="S89" s="532"/>
      <c r="T89" s="532"/>
      <c r="U89" s="532"/>
      <c r="V89" s="532"/>
      <c r="W89" s="532"/>
      <c r="X89" s="532"/>
      <c r="Y89" s="532"/>
      <c r="Z89" s="532"/>
      <c r="AA89" s="532"/>
      <c r="AB89" s="536"/>
      <c r="AC89" s="536"/>
      <c r="AD89" s="513"/>
    </row>
    <row r="90" spans="1:37" ht="15" customHeight="1">
      <c r="A90" s="1762" t="s">
        <v>201</v>
      </c>
      <c r="B90" s="504"/>
      <c r="C90" s="505"/>
      <c r="D90" s="506"/>
      <c r="E90" s="506"/>
      <c r="F90" s="506"/>
      <c r="G90" s="506"/>
      <c r="H90" s="506"/>
      <c r="I90" s="506"/>
      <c r="J90" s="506"/>
      <c r="K90" s="506"/>
      <c r="L90" s="506"/>
      <c r="M90" s="506"/>
      <c r="N90" s="507"/>
      <c r="O90" s="528"/>
      <c r="P90" s="529"/>
      <c r="Q90" s="529"/>
      <c r="R90" s="529"/>
      <c r="S90" s="529"/>
      <c r="T90" s="529"/>
      <c r="U90" s="529"/>
      <c r="V90" s="529"/>
      <c r="W90" s="529"/>
      <c r="X90" s="529"/>
      <c r="Y90" s="529"/>
      <c r="Z90" s="529"/>
      <c r="AA90" s="529"/>
      <c r="AB90" s="537"/>
      <c r="AC90" s="537"/>
      <c r="AD90" s="508"/>
    </row>
    <row r="91" spans="1:37" ht="15" customHeight="1">
      <c r="A91" s="1729"/>
      <c r="B91" s="494"/>
      <c r="C91" s="495"/>
      <c r="D91" s="496"/>
      <c r="E91" s="496"/>
      <c r="F91" s="496"/>
      <c r="G91" s="496"/>
      <c r="H91" s="496"/>
      <c r="I91" s="496"/>
      <c r="J91" s="496"/>
      <c r="K91" s="496"/>
      <c r="L91" s="496"/>
      <c r="M91" s="496"/>
      <c r="N91" s="497"/>
      <c r="O91" s="522"/>
      <c r="P91" s="523"/>
      <c r="Q91" s="523"/>
      <c r="R91" s="523"/>
      <c r="S91" s="523"/>
      <c r="T91" s="523"/>
      <c r="U91" s="523"/>
      <c r="V91" s="523"/>
      <c r="W91" s="523"/>
      <c r="X91" s="523"/>
      <c r="Y91" s="523"/>
      <c r="Z91" s="523"/>
      <c r="AA91" s="523"/>
      <c r="AB91" s="535"/>
      <c r="AC91" s="535"/>
      <c r="AD91" s="498"/>
    </row>
    <row r="92" spans="1:37" ht="15" customHeight="1">
      <c r="A92" s="1729"/>
      <c r="B92" s="494"/>
      <c r="C92" s="495"/>
      <c r="D92" s="496"/>
      <c r="E92" s="496"/>
      <c r="F92" s="496"/>
      <c r="G92" s="496"/>
      <c r="H92" s="496"/>
      <c r="I92" s="496"/>
      <c r="J92" s="496"/>
      <c r="K92" s="496"/>
      <c r="L92" s="496"/>
      <c r="M92" s="496"/>
      <c r="N92" s="497"/>
      <c r="O92" s="522"/>
      <c r="P92" s="523"/>
      <c r="Q92" s="523"/>
      <c r="R92" s="523"/>
      <c r="S92" s="523"/>
      <c r="T92" s="523"/>
      <c r="U92" s="523"/>
      <c r="V92" s="523"/>
      <c r="W92" s="523"/>
      <c r="X92" s="523"/>
      <c r="Y92" s="523"/>
      <c r="Z92" s="523"/>
      <c r="AA92" s="523"/>
      <c r="AB92" s="535"/>
      <c r="AC92" s="535"/>
      <c r="AD92" s="498"/>
    </row>
    <row r="93" spans="1:37" ht="15" customHeight="1" thickBot="1">
      <c r="A93" s="1730"/>
      <c r="B93" s="514"/>
      <c r="C93" s="515"/>
      <c r="D93" s="516"/>
      <c r="E93" s="516"/>
      <c r="F93" s="516"/>
      <c r="G93" s="516"/>
      <c r="H93" s="516"/>
      <c r="I93" s="516"/>
      <c r="J93" s="516"/>
      <c r="K93" s="516"/>
      <c r="L93" s="516"/>
      <c r="M93" s="516"/>
      <c r="N93" s="517"/>
      <c r="O93" s="539"/>
      <c r="P93" s="540"/>
      <c r="Q93" s="540"/>
      <c r="R93" s="540"/>
      <c r="S93" s="540"/>
      <c r="T93" s="540"/>
      <c r="U93" s="540"/>
      <c r="V93" s="540"/>
      <c r="W93" s="540"/>
      <c r="X93" s="540"/>
      <c r="Y93" s="540"/>
      <c r="Z93" s="540"/>
      <c r="AA93" s="540"/>
      <c r="AB93" s="541"/>
      <c r="AC93" s="541"/>
      <c r="AD93" s="518"/>
    </row>
    <row r="94" spans="1:37" ht="18.75" customHeight="1">
      <c r="A94" s="624"/>
      <c r="B94" s="624"/>
      <c r="C94" s="624"/>
      <c r="D94" s="624"/>
      <c r="E94" s="624"/>
      <c r="F94" s="624"/>
      <c r="G94" s="624"/>
      <c r="H94" s="624"/>
      <c r="I94" s="624"/>
      <c r="J94" s="624"/>
      <c r="K94" s="624"/>
      <c r="L94" s="1760" t="s">
        <v>1086</v>
      </c>
      <c r="M94" s="1761"/>
      <c r="N94" s="1251" t="s">
        <v>648</v>
      </c>
      <c r="O94" s="1252"/>
      <c r="P94" s="1253"/>
      <c r="Q94" s="1253"/>
      <c r="R94" s="1253"/>
      <c r="S94" s="1253"/>
      <c r="T94" s="1253"/>
      <c r="U94" s="1253"/>
      <c r="V94" s="1253"/>
      <c r="W94" s="1253"/>
      <c r="X94" s="1253"/>
      <c r="Y94" s="1253"/>
      <c r="Z94" s="1253"/>
      <c r="AA94" s="1253"/>
      <c r="AB94" s="1254"/>
      <c r="AC94" s="1254"/>
      <c r="AD94" s="1255"/>
    </row>
    <row r="95" spans="1:37" ht="18.75" customHeight="1" thickBot="1">
      <c r="A95" s="356"/>
      <c r="B95" s="356"/>
      <c r="C95" s="356"/>
      <c r="D95" s="356"/>
      <c r="E95" s="356"/>
      <c r="F95" s="356"/>
      <c r="G95" s="356"/>
      <c r="H95" s="356"/>
      <c r="I95" s="356"/>
      <c r="J95" s="356"/>
      <c r="K95" s="356"/>
      <c r="L95" s="1763" t="s">
        <v>1087</v>
      </c>
      <c r="M95" s="1764"/>
      <c r="N95" s="1246" t="s">
        <v>648</v>
      </c>
      <c r="O95" s="1247"/>
      <c r="P95" s="1248"/>
      <c r="Q95" s="1248"/>
      <c r="R95" s="1248"/>
      <c r="S95" s="1248"/>
      <c r="T95" s="1248"/>
      <c r="U95" s="1248"/>
      <c r="V95" s="1248"/>
      <c r="W95" s="1248"/>
      <c r="X95" s="1248"/>
      <c r="Y95" s="1248"/>
      <c r="Z95" s="1248"/>
      <c r="AA95" s="1248"/>
      <c r="AB95" s="1249"/>
      <c r="AC95" s="1249"/>
      <c r="AD95" s="1250"/>
    </row>
    <row r="96" spans="1:37" ht="15" customHeight="1">
      <c r="A96" s="350" t="s">
        <v>829</v>
      </c>
      <c r="B96" s="350"/>
      <c r="C96" s="350"/>
      <c r="D96" s="350"/>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0"/>
      <c r="AF96" s="365"/>
      <c r="AG96" s="365"/>
      <c r="AH96" s="365"/>
      <c r="AI96" s="365"/>
      <c r="AJ96" s="365"/>
      <c r="AK96" s="357"/>
    </row>
    <row r="97" spans="1:37" ht="15" customHeight="1">
      <c r="A97" s="350" t="s">
        <v>194</v>
      </c>
      <c r="B97" s="350"/>
      <c r="C97" s="350"/>
      <c r="D97" s="350"/>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0"/>
      <c r="AF97" s="365"/>
      <c r="AG97" s="365"/>
      <c r="AH97" s="365"/>
      <c r="AI97" s="365"/>
      <c r="AJ97" s="365"/>
      <c r="AK97" s="357"/>
    </row>
    <row r="98" spans="1:37" ht="15" customHeight="1">
      <c r="A98" s="350" t="s">
        <v>195</v>
      </c>
      <c r="B98" s="350"/>
      <c r="C98" s="350"/>
      <c r="D98" s="350"/>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0"/>
      <c r="AF98" s="365"/>
      <c r="AG98" s="365"/>
      <c r="AH98" s="365"/>
      <c r="AI98" s="365"/>
      <c r="AJ98" s="365"/>
      <c r="AK98" s="357"/>
    </row>
    <row r="99" spans="1:37" ht="15" customHeight="1" thickBot="1">
      <c r="A99" s="350" t="s">
        <v>196</v>
      </c>
      <c r="B99" s="350"/>
      <c r="C99" s="350"/>
      <c r="D99" s="350"/>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0"/>
      <c r="AF99" s="365"/>
      <c r="AG99" s="365"/>
      <c r="AH99" s="365"/>
      <c r="AI99" s="365"/>
      <c r="AJ99" s="365"/>
      <c r="AK99" s="357"/>
    </row>
    <row r="100" spans="1:37" ht="15" customHeight="1">
      <c r="A100" s="350" t="s">
        <v>830</v>
      </c>
      <c r="B100" s="350"/>
      <c r="C100" s="350"/>
      <c r="D100" s="350"/>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1560" t="s">
        <v>311</v>
      </c>
      <c r="AB100" s="1561"/>
      <c r="AC100" s="1561"/>
      <c r="AD100" s="1562"/>
      <c r="AF100" s="365"/>
      <c r="AG100" s="365"/>
      <c r="AH100" s="365"/>
      <c r="AI100" s="365"/>
      <c r="AJ100" s="365"/>
      <c r="AK100" s="357"/>
    </row>
    <row r="101" spans="1:37" ht="15" customHeight="1" thickBot="1">
      <c r="A101" s="350" t="s">
        <v>234</v>
      </c>
      <c r="B101" s="350"/>
      <c r="C101" s="350"/>
      <c r="D101" s="350"/>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1563"/>
      <c r="AB101" s="1564"/>
      <c r="AC101" s="1564"/>
      <c r="AD101" s="1565"/>
      <c r="AF101" s="365"/>
      <c r="AG101" s="365"/>
      <c r="AH101" s="365"/>
      <c r="AI101" s="365"/>
      <c r="AJ101" s="365"/>
      <c r="AK101" s="357"/>
    </row>
    <row r="102" spans="1:37" ht="6.75" customHeight="1">
      <c r="A102" s="350"/>
      <c r="B102" s="350"/>
      <c r="AF102" s="357"/>
      <c r="AG102" s="357"/>
      <c r="AH102" s="357"/>
      <c r="AI102" s="357"/>
      <c r="AJ102" s="357"/>
      <c r="AK102" s="357"/>
    </row>
    <row r="103" spans="1:37" ht="15" customHeight="1">
      <c r="A103" s="350"/>
      <c r="B103" s="350"/>
      <c r="AF103" s="357"/>
      <c r="AG103" s="357"/>
      <c r="AH103" s="357"/>
      <c r="AI103" s="357"/>
      <c r="AJ103" s="357"/>
      <c r="AK103" s="357"/>
    </row>
  </sheetData>
  <mergeCells count="46">
    <mergeCell ref="AA100:AD101"/>
    <mergeCell ref="L94:M94"/>
    <mergeCell ref="A70:A73"/>
    <mergeCell ref="A74:A77"/>
    <mergeCell ref="A78:A81"/>
    <mergeCell ref="A82:A85"/>
    <mergeCell ref="A86:A89"/>
    <mergeCell ref="A90:A93"/>
    <mergeCell ref="L95:M95"/>
    <mergeCell ref="A69:AD69"/>
    <mergeCell ref="A28:A31"/>
    <mergeCell ref="A32:A35"/>
    <mergeCell ref="A36:A39"/>
    <mergeCell ref="A40:AD40"/>
    <mergeCell ref="A41:A44"/>
    <mergeCell ref="A45:A48"/>
    <mergeCell ref="A49:A52"/>
    <mergeCell ref="A53:A56"/>
    <mergeCell ref="A57:A60"/>
    <mergeCell ref="A61:A64"/>
    <mergeCell ref="A65:A68"/>
    <mergeCell ref="A24:A27"/>
    <mergeCell ref="O4:AC4"/>
    <mergeCell ref="AD4:AD6"/>
    <mergeCell ref="G5:G6"/>
    <mergeCell ref="H5:H6"/>
    <mergeCell ref="I5:I6"/>
    <mergeCell ref="J5:J6"/>
    <mergeCell ref="K5:K6"/>
    <mergeCell ref="L5:L6"/>
    <mergeCell ref="M5:M6"/>
    <mergeCell ref="A7:AD7"/>
    <mergeCell ref="A8:A11"/>
    <mergeCell ref="A12:A15"/>
    <mergeCell ref="A16:A19"/>
    <mergeCell ref="A20:A23"/>
    <mergeCell ref="A2:AD2"/>
    <mergeCell ref="A4:A6"/>
    <mergeCell ref="B4:B6"/>
    <mergeCell ref="C4:C6"/>
    <mergeCell ref="D4:D6"/>
    <mergeCell ref="E4:E6"/>
    <mergeCell ref="F4:F6"/>
    <mergeCell ref="G4:I4"/>
    <mergeCell ref="J4:M4"/>
    <mergeCell ref="N4:N6"/>
  </mergeCells>
  <phoneticPr fontId="10"/>
  <pageMargins left="0.78740157480314965" right="0.39370078740157483" top="0.39370078740157483" bottom="0.39370078740157483" header="0.39370078740157483" footer="0.39370078740157483"/>
  <pageSetup paperSize="8" scale="72" fitToHeight="0" pageOrder="overThenDown" orientation="landscape" r:id="rId1"/>
  <headerFooter alignWithMargins="0"/>
  <rowBreaks count="1" manualBreakCount="1">
    <brk id="68" max="3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4"/>
  <sheetViews>
    <sheetView view="pageBreakPreview" topLeftCell="A64" zoomScale="70" zoomScaleNormal="70" zoomScaleSheetLayoutView="70" workbookViewId="0">
      <selection activeCell="D1" sqref="D1"/>
    </sheetView>
  </sheetViews>
  <sheetFormatPr defaultRowHeight="15" customHeight="1"/>
  <cols>
    <col min="1" max="1" width="13.625" style="354" customWidth="1"/>
    <col min="2" max="2" width="6.25" style="354" customWidth="1"/>
    <col min="3" max="3" width="23" style="354" customWidth="1"/>
    <col min="4" max="4" width="16.375" style="354" customWidth="1"/>
    <col min="5" max="6" width="7" style="354" customWidth="1"/>
    <col min="7" max="9" width="4.125" style="354" customWidth="1"/>
    <col min="10" max="10" width="7.625" style="354" customWidth="1"/>
    <col min="11" max="26" width="9.625" style="354" customWidth="1"/>
    <col min="27" max="27" width="1.5" style="354" customWidth="1"/>
    <col min="28" max="28" width="25.625" style="354" customWidth="1"/>
    <col min="29" max="29" width="13.875" style="354" customWidth="1"/>
    <col min="30" max="30" width="8.75" style="354" customWidth="1"/>
    <col min="31" max="31" width="9" style="354"/>
    <col min="32" max="32" width="23.625" style="354" customWidth="1"/>
    <col min="33" max="16384" width="9" style="354"/>
  </cols>
  <sheetData>
    <row r="1" spans="1:33" ht="18.75" customHeight="1">
      <c r="A1" s="858" t="s">
        <v>1151</v>
      </c>
    </row>
    <row r="2" spans="1:33" s="483" customFormat="1" ht="21.75" customHeight="1">
      <c r="A2" s="1727" t="s">
        <v>215</v>
      </c>
      <c r="B2" s="1727"/>
      <c r="C2" s="1727"/>
      <c r="D2" s="1727"/>
      <c r="E2" s="1727"/>
      <c r="F2" s="1727"/>
      <c r="G2" s="1727"/>
      <c r="H2" s="1727"/>
      <c r="I2" s="1727"/>
      <c r="J2" s="1727"/>
      <c r="K2" s="1727"/>
      <c r="L2" s="1727"/>
      <c r="M2" s="1727"/>
      <c r="N2" s="1727"/>
      <c r="O2" s="1727"/>
      <c r="P2" s="1727"/>
      <c r="Q2" s="1727"/>
      <c r="R2" s="1727"/>
      <c r="S2" s="1727"/>
      <c r="T2" s="1727"/>
      <c r="U2" s="1727"/>
      <c r="V2" s="1727"/>
      <c r="W2" s="1727"/>
      <c r="X2" s="1727"/>
      <c r="Y2" s="1727"/>
      <c r="Z2" s="1727"/>
      <c r="AA2" s="482"/>
      <c r="AB2" s="482"/>
      <c r="AC2" s="482"/>
      <c r="AD2" s="482"/>
      <c r="AE2" s="482"/>
      <c r="AF2" s="482"/>
    </row>
    <row r="3" spans="1:33" ht="15" customHeight="1" thickBot="1">
      <c r="A3" s="355"/>
      <c r="B3" s="355"/>
      <c r="C3" s="355"/>
      <c r="D3" s="355"/>
      <c r="E3" s="355"/>
      <c r="F3" s="355"/>
      <c r="G3" s="355"/>
      <c r="H3" s="355"/>
      <c r="I3" s="355"/>
      <c r="J3" s="355"/>
      <c r="K3" s="355"/>
      <c r="L3" s="355"/>
      <c r="M3" s="355"/>
      <c r="N3" s="355"/>
      <c r="O3" s="355"/>
      <c r="P3" s="355"/>
      <c r="Q3" s="355"/>
      <c r="R3" s="355"/>
      <c r="S3" s="355"/>
      <c r="T3" s="355"/>
      <c r="U3" s="355"/>
      <c r="V3" s="355"/>
      <c r="W3" s="355"/>
      <c r="X3" s="355"/>
      <c r="Y3" s="484" t="s">
        <v>157</v>
      </c>
      <c r="Z3" s="355"/>
    </row>
    <row r="4" spans="1:33" s="355" customFormat="1" ht="21" customHeight="1">
      <c r="A4" s="1728" t="s">
        <v>649</v>
      </c>
      <c r="B4" s="1731" t="s">
        <v>158</v>
      </c>
      <c r="C4" s="1734" t="s">
        <v>650</v>
      </c>
      <c r="D4" s="1737" t="s">
        <v>651</v>
      </c>
      <c r="E4" s="1740" t="s">
        <v>159</v>
      </c>
      <c r="F4" s="1740" t="s">
        <v>160</v>
      </c>
      <c r="G4" s="1743" t="s">
        <v>161</v>
      </c>
      <c r="H4" s="1744"/>
      <c r="I4" s="1745"/>
      <c r="J4" s="1746" t="s">
        <v>163</v>
      </c>
      <c r="K4" s="1744" t="s">
        <v>164</v>
      </c>
      <c r="L4" s="1744"/>
      <c r="M4" s="1744"/>
      <c r="N4" s="1744"/>
      <c r="O4" s="1744"/>
      <c r="P4" s="1744"/>
      <c r="Q4" s="1744"/>
      <c r="R4" s="1744"/>
      <c r="S4" s="1744"/>
      <c r="T4" s="1744"/>
      <c r="U4" s="1744"/>
      <c r="V4" s="1744"/>
      <c r="W4" s="1744"/>
      <c r="X4" s="1744"/>
      <c r="Y4" s="1751"/>
      <c r="Z4" s="1752" t="s">
        <v>635</v>
      </c>
      <c r="AB4" s="356"/>
      <c r="AC4" s="356"/>
      <c r="AD4" s="485"/>
      <c r="AE4" s="485"/>
      <c r="AF4" s="356"/>
      <c r="AG4" s="356"/>
    </row>
    <row r="5" spans="1:33" s="355" customFormat="1" ht="30" customHeight="1">
      <c r="A5" s="1729"/>
      <c r="B5" s="1732"/>
      <c r="C5" s="1735"/>
      <c r="D5" s="1738"/>
      <c r="E5" s="1741"/>
      <c r="F5" s="1741"/>
      <c r="G5" s="1755" t="s">
        <v>652</v>
      </c>
      <c r="H5" s="1755" t="s">
        <v>653</v>
      </c>
      <c r="I5" s="1755" t="s">
        <v>638</v>
      </c>
      <c r="J5" s="1747"/>
      <c r="K5" s="486" t="s">
        <v>809</v>
      </c>
      <c r="L5" s="486" t="s">
        <v>810</v>
      </c>
      <c r="M5" s="486" t="s">
        <v>811</v>
      </c>
      <c r="N5" s="486" t="s">
        <v>812</v>
      </c>
      <c r="O5" s="486" t="s">
        <v>813</v>
      </c>
      <c r="P5" s="486" t="s">
        <v>814</v>
      </c>
      <c r="Q5" s="486" t="s">
        <v>815</v>
      </c>
      <c r="R5" s="486" t="s">
        <v>816</v>
      </c>
      <c r="S5" s="486" t="s">
        <v>817</v>
      </c>
      <c r="T5" s="486" t="s">
        <v>818</v>
      </c>
      <c r="U5" s="486" t="s">
        <v>819</v>
      </c>
      <c r="V5" s="486" t="s">
        <v>820</v>
      </c>
      <c r="W5" s="486" t="s">
        <v>821</v>
      </c>
      <c r="X5" s="486" t="s">
        <v>822</v>
      </c>
      <c r="Y5" s="486" t="s">
        <v>823</v>
      </c>
      <c r="Z5" s="1753"/>
      <c r="AB5" s="356"/>
      <c r="AC5" s="356"/>
      <c r="AD5" s="485"/>
      <c r="AE5" s="485"/>
      <c r="AF5" s="356"/>
      <c r="AG5" s="356"/>
    </row>
    <row r="6" spans="1:33" s="355" customFormat="1" ht="23.25" customHeight="1" thickBot="1">
      <c r="A6" s="1730"/>
      <c r="B6" s="1733"/>
      <c r="C6" s="1736"/>
      <c r="D6" s="1739"/>
      <c r="E6" s="1742"/>
      <c r="F6" s="1742"/>
      <c r="G6" s="1742"/>
      <c r="H6" s="1742"/>
      <c r="I6" s="1742"/>
      <c r="J6" s="1748"/>
      <c r="K6" s="488" t="s">
        <v>184</v>
      </c>
      <c r="L6" s="488" t="s">
        <v>185</v>
      </c>
      <c r="M6" s="488" t="s">
        <v>186</v>
      </c>
      <c r="N6" s="488" t="s">
        <v>187</v>
      </c>
      <c r="O6" s="488" t="s">
        <v>188</v>
      </c>
      <c r="P6" s="488" t="s">
        <v>202</v>
      </c>
      <c r="Q6" s="488" t="s">
        <v>203</v>
      </c>
      <c r="R6" s="488" t="s">
        <v>204</v>
      </c>
      <c r="S6" s="488" t="s">
        <v>205</v>
      </c>
      <c r="T6" s="488" t="s">
        <v>206</v>
      </c>
      <c r="U6" s="488" t="s">
        <v>207</v>
      </c>
      <c r="V6" s="488" t="s">
        <v>208</v>
      </c>
      <c r="W6" s="488" t="s">
        <v>209</v>
      </c>
      <c r="X6" s="488" t="s">
        <v>210</v>
      </c>
      <c r="Y6" s="488" t="s">
        <v>211</v>
      </c>
      <c r="Z6" s="1754"/>
      <c r="AB6" s="356"/>
      <c r="AC6" s="356"/>
      <c r="AD6" s="485"/>
      <c r="AE6" s="485"/>
      <c r="AF6" s="356"/>
      <c r="AG6" s="356"/>
    </row>
    <row r="7" spans="1:33" s="355" customFormat="1" ht="23.25" customHeight="1" thickBot="1">
      <c r="A7" s="1756" t="s">
        <v>502</v>
      </c>
      <c r="B7" s="1757"/>
      <c r="C7" s="1757"/>
      <c r="D7" s="1757"/>
      <c r="E7" s="1757"/>
      <c r="F7" s="1757"/>
      <c r="G7" s="1757"/>
      <c r="H7" s="1757"/>
      <c r="I7" s="1757"/>
      <c r="J7" s="1757"/>
      <c r="K7" s="1757"/>
      <c r="L7" s="1757"/>
      <c r="M7" s="1757"/>
      <c r="N7" s="1757"/>
      <c r="O7" s="1757"/>
      <c r="P7" s="1757"/>
      <c r="Q7" s="1757"/>
      <c r="R7" s="1757"/>
      <c r="S7" s="1757"/>
      <c r="T7" s="1757"/>
      <c r="U7" s="1757"/>
      <c r="V7" s="1757"/>
      <c r="W7" s="1757"/>
      <c r="X7" s="1757"/>
      <c r="Y7" s="1757"/>
      <c r="Z7" s="1758"/>
      <c r="AB7" s="356"/>
      <c r="AC7" s="356"/>
      <c r="AD7" s="485"/>
      <c r="AE7" s="485"/>
      <c r="AF7" s="356"/>
      <c r="AG7" s="356"/>
    </row>
    <row r="8" spans="1:33" ht="15" customHeight="1">
      <c r="A8" s="1729" t="s">
        <v>189</v>
      </c>
      <c r="B8" s="489"/>
      <c r="C8" s="490"/>
      <c r="D8" s="491"/>
      <c r="E8" s="491"/>
      <c r="F8" s="491"/>
      <c r="G8" s="491"/>
      <c r="H8" s="491"/>
      <c r="I8" s="491"/>
      <c r="J8" s="492"/>
      <c r="K8" s="519"/>
      <c r="L8" s="520"/>
      <c r="M8" s="520"/>
      <c r="N8" s="520"/>
      <c r="O8" s="520"/>
      <c r="P8" s="520"/>
      <c r="Q8" s="520"/>
      <c r="R8" s="520"/>
      <c r="S8" s="520"/>
      <c r="T8" s="520"/>
      <c r="U8" s="520"/>
      <c r="V8" s="520"/>
      <c r="W8" s="520"/>
      <c r="X8" s="520"/>
      <c r="Y8" s="521"/>
      <c r="Z8" s="493"/>
      <c r="AB8" s="357"/>
      <c r="AC8" s="357"/>
      <c r="AD8" s="357"/>
      <c r="AE8" s="356"/>
      <c r="AF8" s="357"/>
      <c r="AG8" s="357"/>
    </row>
    <row r="9" spans="1:33" ht="15" customHeight="1">
      <c r="A9" s="1729"/>
      <c r="B9" s="494"/>
      <c r="C9" s="495"/>
      <c r="D9" s="496"/>
      <c r="E9" s="496"/>
      <c r="F9" s="496"/>
      <c r="G9" s="496"/>
      <c r="H9" s="496"/>
      <c r="I9" s="496"/>
      <c r="J9" s="497"/>
      <c r="K9" s="522"/>
      <c r="L9" s="523"/>
      <c r="M9" s="523"/>
      <c r="N9" s="523"/>
      <c r="O9" s="523"/>
      <c r="P9" s="523"/>
      <c r="Q9" s="523"/>
      <c r="R9" s="523"/>
      <c r="S9" s="523"/>
      <c r="T9" s="523"/>
      <c r="U9" s="523"/>
      <c r="V9" s="523"/>
      <c r="W9" s="523"/>
      <c r="X9" s="523"/>
      <c r="Y9" s="524"/>
      <c r="Z9" s="498"/>
      <c r="AB9" s="357"/>
      <c r="AC9" s="357"/>
      <c r="AD9" s="357"/>
      <c r="AE9" s="356"/>
      <c r="AF9" s="357"/>
      <c r="AG9" s="357"/>
    </row>
    <row r="10" spans="1:33" ht="15" customHeight="1">
      <c r="A10" s="1729"/>
      <c r="B10" s="494"/>
      <c r="C10" s="495"/>
      <c r="D10" s="496"/>
      <c r="E10" s="496"/>
      <c r="F10" s="496"/>
      <c r="G10" s="496"/>
      <c r="H10" s="496"/>
      <c r="I10" s="496"/>
      <c r="J10" s="497"/>
      <c r="K10" s="522"/>
      <c r="L10" s="523"/>
      <c r="M10" s="523"/>
      <c r="N10" s="523"/>
      <c r="O10" s="523"/>
      <c r="P10" s="523"/>
      <c r="Q10" s="523"/>
      <c r="R10" s="523"/>
      <c r="S10" s="523"/>
      <c r="T10" s="523"/>
      <c r="U10" s="523"/>
      <c r="V10" s="523"/>
      <c r="W10" s="523"/>
      <c r="X10" s="523"/>
      <c r="Y10" s="524"/>
      <c r="Z10" s="498"/>
      <c r="AB10" s="357"/>
      <c r="AC10" s="357"/>
      <c r="AD10" s="357"/>
      <c r="AE10" s="356"/>
      <c r="AF10" s="357"/>
      <c r="AG10" s="357"/>
    </row>
    <row r="11" spans="1:33" ht="15" customHeight="1">
      <c r="A11" s="1759"/>
      <c r="B11" s="499"/>
      <c r="C11" s="500"/>
      <c r="D11" s="501"/>
      <c r="E11" s="501"/>
      <c r="F11" s="501"/>
      <c r="G11" s="501"/>
      <c r="H11" s="501"/>
      <c r="I11" s="501"/>
      <c r="J11" s="502"/>
      <c r="K11" s="525"/>
      <c r="L11" s="526"/>
      <c r="M11" s="526"/>
      <c r="N11" s="526"/>
      <c r="O11" s="526"/>
      <c r="P11" s="526"/>
      <c r="Q11" s="526"/>
      <c r="R11" s="526"/>
      <c r="S11" s="526"/>
      <c r="T11" s="526"/>
      <c r="U11" s="526"/>
      <c r="V11" s="526"/>
      <c r="W11" s="526"/>
      <c r="X11" s="526"/>
      <c r="Y11" s="527"/>
      <c r="Z11" s="503"/>
      <c r="AB11" s="357"/>
      <c r="AC11" s="357"/>
      <c r="AD11" s="357"/>
      <c r="AE11" s="356"/>
      <c r="AF11" s="357"/>
      <c r="AG11" s="357"/>
    </row>
    <row r="12" spans="1:33" ht="15" customHeight="1">
      <c r="A12" s="1749" t="s">
        <v>824</v>
      </c>
      <c r="B12" s="504"/>
      <c r="C12" s="505"/>
      <c r="D12" s="506"/>
      <c r="E12" s="506"/>
      <c r="F12" s="506"/>
      <c r="G12" s="506"/>
      <c r="H12" s="506"/>
      <c r="I12" s="506"/>
      <c r="J12" s="507"/>
      <c r="K12" s="528"/>
      <c r="L12" s="529"/>
      <c r="M12" s="529"/>
      <c r="N12" s="529"/>
      <c r="O12" s="529"/>
      <c r="P12" s="529"/>
      <c r="Q12" s="529"/>
      <c r="R12" s="529"/>
      <c r="S12" s="529"/>
      <c r="T12" s="529"/>
      <c r="U12" s="529"/>
      <c r="V12" s="529"/>
      <c r="W12" s="529"/>
      <c r="X12" s="529"/>
      <c r="Y12" s="530"/>
      <c r="Z12" s="508"/>
      <c r="AB12" s="357"/>
      <c r="AC12" s="357"/>
      <c r="AD12" s="357"/>
      <c r="AE12" s="356"/>
      <c r="AF12" s="357"/>
      <c r="AG12" s="357"/>
    </row>
    <row r="13" spans="1:33" ht="15" customHeight="1">
      <c r="A13" s="1578"/>
      <c r="B13" s="494"/>
      <c r="C13" s="495"/>
      <c r="D13" s="496"/>
      <c r="E13" s="496"/>
      <c r="F13" s="496"/>
      <c r="G13" s="496"/>
      <c r="H13" s="496"/>
      <c r="I13" s="496"/>
      <c r="J13" s="497"/>
      <c r="K13" s="522"/>
      <c r="L13" s="523"/>
      <c r="M13" s="523"/>
      <c r="N13" s="523"/>
      <c r="O13" s="523"/>
      <c r="P13" s="523"/>
      <c r="Q13" s="523"/>
      <c r="R13" s="523"/>
      <c r="S13" s="523"/>
      <c r="T13" s="523"/>
      <c r="U13" s="523"/>
      <c r="V13" s="523"/>
      <c r="W13" s="523"/>
      <c r="X13" s="523"/>
      <c r="Y13" s="524"/>
      <c r="Z13" s="498"/>
      <c r="AB13" s="357"/>
      <c r="AC13" s="357"/>
      <c r="AD13" s="357"/>
      <c r="AE13" s="356"/>
      <c r="AF13" s="357"/>
      <c r="AG13" s="357"/>
    </row>
    <row r="14" spans="1:33" ht="15" customHeight="1">
      <c r="A14" s="1578"/>
      <c r="B14" s="494"/>
      <c r="C14" s="495"/>
      <c r="D14" s="496"/>
      <c r="E14" s="496"/>
      <c r="F14" s="496"/>
      <c r="G14" s="496"/>
      <c r="H14" s="496"/>
      <c r="I14" s="496"/>
      <c r="J14" s="497"/>
      <c r="K14" s="522"/>
      <c r="L14" s="523"/>
      <c r="M14" s="523"/>
      <c r="N14" s="523"/>
      <c r="O14" s="523"/>
      <c r="P14" s="523"/>
      <c r="Q14" s="523"/>
      <c r="R14" s="523"/>
      <c r="S14" s="523"/>
      <c r="T14" s="523"/>
      <c r="U14" s="523"/>
      <c r="V14" s="523"/>
      <c r="W14" s="523"/>
      <c r="X14" s="523"/>
      <c r="Y14" s="524"/>
      <c r="Z14" s="498"/>
      <c r="AB14" s="357"/>
      <c r="AC14" s="357"/>
      <c r="AD14" s="357"/>
      <c r="AE14" s="356"/>
      <c r="AF14" s="357"/>
      <c r="AG14" s="357"/>
    </row>
    <row r="15" spans="1:33" ht="15" customHeight="1">
      <c r="A15" s="1750"/>
      <c r="B15" s="509"/>
      <c r="C15" s="510"/>
      <c r="D15" s="511"/>
      <c r="E15" s="511"/>
      <c r="F15" s="511"/>
      <c r="G15" s="511"/>
      <c r="H15" s="511"/>
      <c r="I15" s="511"/>
      <c r="J15" s="512"/>
      <c r="K15" s="531"/>
      <c r="L15" s="532"/>
      <c r="M15" s="532"/>
      <c r="N15" s="532"/>
      <c r="O15" s="532"/>
      <c r="P15" s="532"/>
      <c r="Q15" s="532"/>
      <c r="R15" s="532"/>
      <c r="S15" s="532"/>
      <c r="T15" s="532"/>
      <c r="U15" s="532"/>
      <c r="V15" s="532"/>
      <c r="W15" s="532"/>
      <c r="X15" s="532"/>
      <c r="Y15" s="533"/>
      <c r="Z15" s="513"/>
      <c r="AB15" s="357"/>
      <c r="AC15" s="357"/>
      <c r="AD15" s="357"/>
      <c r="AE15" s="356"/>
      <c r="AF15" s="357"/>
      <c r="AG15" s="357"/>
    </row>
    <row r="16" spans="1:33" ht="15" customHeight="1">
      <c r="A16" s="1749" t="s">
        <v>190</v>
      </c>
      <c r="B16" s="504"/>
      <c r="C16" s="505"/>
      <c r="D16" s="506"/>
      <c r="E16" s="506"/>
      <c r="F16" s="506"/>
      <c r="G16" s="506"/>
      <c r="H16" s="506"/>
      <c r="I16" s="506"/>
      <c r="J16" s="507"/>
      <c r="K16" s="528"/>
      <c r="L16" s="529"/>
      <c r="M16" s="529"/>
      <c r="N16" s="529"/>
      <c r="O16" s="529"/>
      <c r="P16" s="529"/>
      <c r="Q16" s="529"/>
      <c r="R16" s="529"/>
      <c r="S16" s="529"/>
      <c r="T16" s="529"/>
      <c r="U16" s="529"/>
      <c r="V16" s="529"/>
      <c r="W16" s="529"/>
      <c r="X16" s="529"/>
      <c r="Y16" s="530"/>
      <c r="Z16" s="508"/>
      <c r="AB16" s="357"/>
      <c r="AC16" s="357"/>
      <c r="AD16" s="357"/>
      <c r="AE16" s="356"/>
      <c r="AF16" s="357"/>
      <c r="AG16" s="357"/>
    </row>
    <row r="17" spans="1:33" ht="15" customHeight="1">
      <c r="A17" s="1578"/>
      <c r="B17" s="494"/>
      <c r="C17" s="495"/>
      <c r="D17" s="496"/>
      <c r="E17" s="496"/>
      <c r="F17" s="496"/>
      <c r="G17" s="496"/>
      <c r="H17" s="496"/>
      <c r="I17" s="496"/>
      <c r="J17" s="497"/>
      <c r="K17" s="522"/>
      <c r="L17" s="523"/>
      <c r="M17" s="523"/>
      <c r="N17" s="523"/>
      <c r="O17" s="523"/>
      <c r="P17" s="523"/>
      <c r="Q17" s="523"/>
      <c r="R17" s="523"/>
      <c r="S17" s="523"/>
      <c r="T17" s="523"/>
      <c r="U17" s="523"/>
      <c r="V17" s="523"/>
      <c r="W17" s="523"/>
      <c r="X17" s="523"/>
      <c r="Y17" s="524"/>
      <c r="Z17" s="498"/>
      <c r="AB17" s="357"/>
      <c r="AC17" s="357"/>
      <c r="AD17" s="357"/>
      <c r="AE17" s="356"/>
      <c r="AF17" s="357"/>
      <c r="AG17" s="357"/>
    </row>
    <row r="18" spans="1:33" ht="15" customHeight="1">
      <c r="A18" s="1578"/>
      <c r="B18" s="494"/>
      <c r="C18" s="495"/>
      <c r="D18" s="496"/>
      <c r="E18" s="496"/>
      <c r="F18" s="496"/>
      <c r="G18" s="496"/>
      <c r="H18" s="496"/>
      <c r="I18" s="496"/>
      <c r="J18" s="497"/>
      <c r="K18" s="522"/>
      <c r="L18" s="523"/>
      <c r="M18" s="523"/>
      <c r="N18" s="523"/>
      <c r="O18" s="523"/>
      <c r="P18" s="523"/>
      <c r="Q18" s="523"/>
      <c r="R18" s="523"/>
      <c r="S18" s="523"/>
      <c r="T18" s="523"/>
      <c r="U18" s="523"/>
      <c r="V18" s="523"/>
      <c r="W18" s="523"/>
      <c r="X18" s="523"/>
      <c r="Y18" s="524"/>
      <c r="Z18" s="498"/>
      <c r="AB18" s="357"/>
      <c r="AC18" s="357"/>
      <c r="AD18" s="357"/>
      <c r="AE18" s="356"/>
      <c r="AF18" s="357"/>
      <c r="AG18" s="357"/>
    </row>
    <row r="19" spans="1:33" ht="15" customHeight="1">
      <c r="A19" s="1750"/>
      <c r="B19" s="499"/>
      <c r="C19" s="500"/>
      <c r="D19" s="501"/>
      <c r="E19" s="501"/>
      <c r="F19" s="501"/>
      <c r="G19" s="501"/>
      <c r="H19" s="501"/>
      <c r="I19" s="501"/>
      <c r="J19" s="502"/>
      <c r="K19" s="525"/>
      <c r="L19" s="526"/>
      <c r="M19" s="526"/>
      <c r="N19" s="526"/>
      <c r="O19" s="526"/>
      <c r="P19" s="526"/>
      <c r="Q19" s="526"/>
      <c r="R19" s="526"/>
      <c r="S19" s="526"/>
      <c r="T19" s="526"/>
      <c r="U19" s="526"/>
      <c r="V19" s="526"/>
      <c r="W19" s="526"/>
      <c r="X19" s="526"/>
      <c r="Y19" s="527"/>
      <c r="Z19" s="503"/>
      <c r="AB19" s="357"/>
      <c r="AC19" s="357"/>
      <c r="AD19" s="357"/>
      <c r="AE19" s="356"/>
      <c r="AF19" s="357"/>
      <c r="AG19" s="357"/>
    </row>
    <row r="20" spans="1:33" ht="15" customHeight="1">
      <c r="A20" s="1749" t="s">
        <v>191</v>
      </c>
      <c r="B20" s="504"/>
      <c r="C20" s="505"/>
      <c r="D20" s="506"/>
      <c r="E20" s="506"/>
      <c r="F20" s="506"/>
      <c r="G20" s="506"/>
      <c r="H20" s="506"/>
      <c r="I20" s="506"/>
      <c r="J20" s="507"/>
      <c r="K20" s="528"/>
      <c r="L20" s="529"/>
      <c r="M20" s="529"/>
      <c r="N20" s="529"/>
      <c r="O20" s="529"/>
      <c r="P20" s="529"/>
      <c r="Q20" s="529"/>
      <c r="R20" s="529"/>
      <c r="S20" s="529"/>
      <c r="T20" s="529"/>
      <c r="U20" s="529"/>
      <c r="V20" s="529"/>
      <c r="W20" s="529"/>
      <c r="X20" s="529"/>
      <c r="Y20" s="530"/>
      <c r="Z20" s="508"/>
      <c r="AB20" s="357"/>
      <c r="AC20" s="357"/>
      <c r="AD20" s="357"/>
      <c r="AE20" s="356"/>
      <c r="AF20" s="357"/>
      <c r="AG20" s="357"/>
    </row>
    <row r="21" spans="1:33" ht="15" customHeight="1">
      <c r="A21" s="1578"/>
      <c r="B21" s="494"/>
      <c r="C21" s="495"/>
      <c r="D21" s="496"/>
      <c r="E21" s="496"/>
      <c r="F21" s="496"/>
      <c r="G21" s="496"/>
      <c r="H21" s="496"/>
      <c r="I21" s="496"/>
      <c r="J21" s="497"/>
      <c r="K21" s="522"/>
      <c r="L21" s="523"/>
      <c r="M21" s="523"/>
      <c r="N21" s="523"/>
      <c r="O21" s="523"/>
      <c r="P21" s="523"/>
      <c r="Q21" s="523"/>
      <c r="R21" s="523"/>
      <c r="S21" s="523"/>
      <c r="T21" s="523"/>
      <c r="U21" s="523"/>
      <c r="V21" s="523"/>
      <c r="W21" s="523"/>
      <c r="X21" s="523"/>
      <c r="Y21" s="524"/>
      <c r="Z21" s="498"/>
      <c r="AB21" s="357"/>
      <c r="AC21" s="357"/>
      <c r="AD21" s="357"/>
      <c r="AE21" s="356"/>
      <c r="AF21" s="357"/>
      <c r="AG21" s="357"/>
    </row>
    <row r="22" spans="1:33" ht="15" customHeight="1">
      <c r="A22" s="1578"/>
      <c r="B22" s="494"/>
      <c r="C22" s="495"/>
      <c r="D22" s="496"/>
      <c r="E22" s="496"/>
      <c r="F22" s="496"/>
      <c r="G22" s="496"/>
      <c r="H22" s="496"/>
      <c r="I22" s="496"/>
      <c r="J22" s="497"/>
      <c r="K22" s="522"/>
      <c r="L22" s="523"/>
      <c r="M22" s="523"/>
      <c r="N22" s="523"/>
      <c r="O22" s="523"/>
      <c r="P22" s="523"/>
      <c r="Q22" s="523"/>
      <c r="R22" s="523"/>
      <c r="S22" s="523"/>
      <c r="T22" s="523"/>
      <c r="U22" s="523"/>
      <c r="V22" s="523"/>
      <c r="W22" s="523"/>
      <c r="X22" s="523"/>
      <c r="Y22" s="524"/>
      <c r="Z22" s="498"/>
      <c r="AB22" s="357"/>
      <c r="AC22" s="357"/>
      <c r="AD22" s="357"/>
      <c r="AE22" s="356"/>
      <c r="AF22" s="357"/>
      <c r="AG22" s="357"/>
    </row>
    <row r="23" spans="1:33" ht="15" customHeight="1">
      <c r="A23" s="1750"/>
      <c r="B23" s="499"/>
      <c r="C23" s="500"/>
      <c r="D23" s="501"/>
      <c r="E23" s="501"/>
      <c r="F23" s="501"/>
      <c r="G23" s="501"/>
      <c r="H23" s="501"/>
      <c r="I23" s="501"/>
      <c r="J23" s="502"/>
      <c r="K23" s="525"/>
      <c r="L23" s="526"/>
      <c r="M23" s="526"/>
      <c r="N23" s="526"/>
      <c r="O23" s="526"/>
      <c r="P23" s="526"/>
      <c r="Q23" s="526"/>
      <c r="R23" s="526"/>
      <c r="S23" s="526"/>
      <c r="T23" s="526"/>
      <c r="U23" s="526"/>
      <c r="V23" s="526"/>
      <c r="W23" s="526"/>
      <c r="X23" s="526"/>
      <c r="Y23" s="527"/>
      <c r="Z23" s="503"/>
      <c r="AB23" s="357"/>
      <c r="AC23" s="357"/>
      <c r="AD23" s="357"/>
      <c r="AE23" s="356"/>
      <c r="AF23" s="357"/>
      <c r="AG23" s="357"/>
    </row>
    <row r="24" spans="1:33" ht="15" customHeight="1">
      <c r="A24" s="1749" t="s">
        <v>192</v>
      </c>
      <c r="B24" s="504"/>
      <c r="C24" s="505"/>
      <c r="D24" s="506"/>
      <c r="E24" s="506"/>
      <c r="F24" s="506"/>
      <c r="G24" s="506"/>
      <c r="H24" s="506"/>
      <c r="I24" s="506"/>
      <c r="J24" s="507"/>
      <c r="K24" s="528"/>
      <c r="L24" s="529"/>
      <c r="M24" s="529"/>
      <c r="N24" s="529"/>
      <c r="O24" s="529"/>
      <c r="P24" s="529"/>
      <c r="Q24" s="529"/>
      <c r="R24" s="529"/>
      <c r="S24" s="529"/>
      <c r="T24" s="529"/>
      <c r="U24" s="529"/>
      <c r="V24" s="529"/>
      <c r="W24" s="529"/>
      <c r="X24" s="529"/>
      <c r="Y24" s="530"/>
      <c r="Z24" s="508"/>
      <c r="AB24" s="357"/>
      <c r="AC24" s="357"/>
      <c r="AD24" s="357"/>
      <c r="AE24" s="356"/>
      <c r="AF24" s="357"/>
      <c r="AG24" s="357"/>
    </row>
    <row r="25" spans="1:33" ht="15" customHeight="1">
      <c r="A25" s="1578"/>
      <c r="B25" s="494"/>
      <c r="C25" s="495"/>
      <c r="D25" s="496"/>
      <c r="E25" s="496"/>
      <c r="F25" s="496"/>
      <c r="G25" s="496"/>
      <c r="H25" s="496"/>
      <c r="I25" s="496"/>
      <c r="J25" s="497"/>
      <c r="K25" s="522"/>
      <c r="L25" s="523"/>
      <c r="M25" s="523"/>
      <c r="N25" s="523"/>
      <c r="O25" s="523"/>
      <c r="P25" s="523"/>
      <c r="Q25" s="523"/>
      <c r="R25" s="523"/>
      <c r="S25" s="523"/>
      <c r="T25" s="523"/>
      <c r="U25" s="523"/>
      <c r="V25" s="523"/>
      <c r="W25" s="523"/>
      <c r="X25" s="523"/>
      <c r="Y25" s="524"/>
      <c r="Z25" s="498"/>
      <c r="AB25" s="357"/>
      <c r="AC25" s="357"/>
      <c r="AD25" s="357"/>
      <c r="AE25" s="356"/>
      <c r="AF25" s="357"/>
      <c r="AG25" s="357"/>
    </row>
    <row r="26" spans="1:33" ht="15" customHeight="1">
      <c r="A26" s="1578"/>
      <c r="B26" s="494"/>
      <c r="C26" s="495"/>
      <c r="D26" s="496"/>
      <c r="E26" s="496"/>
      <c r="F26" s="496"/>
      <c r="G26" s="496"/>
      <c r="H26" s="496"/>
      <c r="I26" s="496"/>
      <c r="J26" s="497"/>
      <c r="K26" s="522"/>
      <c r="L26" s="523"/>
      <c r="M26" s="523"/>
      <c r="N26" s="523"/>
      <c r="O26" s="523"/>
      <c r="P26" s="523"/>
      <c r="Q26" s="523"/>
      <c r="R26" s="523"/>
      <c r="S26" s="523"/>
      <c r="T26" s="523"/>
      <c r="U26" s="523"/>
      <c r="V26" s="523"/>
      <c r="W26" s="523"/>
      <c r="X26" s="523"/>
      <c r="Y26" s="524"/>
      <c r="Z26" s="498"/>
      <c r="AB26" s="357"/>
      <c r="AC26" s="357"/>
      <c r="AD26" s="357"/>
      <c r="AE26" s="356"/>
      <c r="AF26" s="357"/>
      <c r="AG26" s="357"/>
    </row>
    <row r="27" spans="1:33" ht="15" customHeight="1">
      <c r="A27" s="1750"/>
      <c r="B27" s="509"/>
      <c r="C27" s="510"/>
      <c r="D27" s="511"/>
      <c r="E27" s="511"/>
      <c r="F27" s="511"/>
      <c r="G27" s="511"/>
      <c r="H27" s="511"/>
      <c r="I27" s="511"/>
      <c r="J27" s="512"/>
      <c r="K27" s="531"/>
      <c r="L27" s="532"/>
      <c r="M27" s="532"/>
      <c r="N27" s="532"/>
      <c r="O27" s="532"/>
      <c r="P27" s="532"/>
      <c r="Q27" s="532"/>
      <c r="R27" s="532"/>
      <c r="S27" s="532"/>
      <c r="T27" s="532"/>
      <c r="U27" s="532"/>
      <c r="V27" s="532"/>
      <c r="W27" s="532"/>
      <c r="X27" s="532"/>
      <c r="Y27" s="533"/>
      <c r="Z27" s="513"/>
      <c r="AB27" s="357"/>
      <c r="AC27" s="357"/>
      <c r="AD27" s="357"/>
      <c r="AE27" s="356"/>
      <c r="AF27" s="357"/>
      <c r="AG27" s="357"/>
    </row>
    <row r="28" spans="1:33" ht="15" customHeight="1">
      <c r="A28" s="1749" t="s">
        <v>193</v>
      </c>
      <c r="B28" s="504"/>
      <c r="C28" s="505"/>
      <c r="D28" s="506"/>
      <c r="E28" s="506"/>
      <c r="F28" s="506"/>
      <c r="G28" s="506"/>
      <c r="H28" s="506"/>
      <c r="I28" s="506"/>
      <c r="J28" s="507"/>
      <c r="K28" s="528"/>
      <c r="L28" s="529"/>
      <c r="M28" s="529"/>
      <c r="N28" s="529"/>
      <c r="O28" s="529"/>
      <c r="P28" s="529"/>
      <c r="Q28" s="529"/>
      <c r="R28" s="529"/>
      <c r="S28" s="529"/>
      <c r="T28" s="529"/>
      <c r="U28" s="529"/>
      <c r="V28" s="529"/>
      <c r="W28" s="529"/>
      <c r="X28" s="529"/>
      <c r="Y28" s="530"/>
      <c r="Z28" s="508"/>
      <c r="AB28" s="357"/>
      <c r="AC28" s="357"/>
      <c r="AD28" s="357"/>
      <c r="AE28" s="356"/>
      <c r="AF28" s="357"/>
      <c r="AG28" s="357"/>
    </row>
    <row r="29" spans="1:33" ht="15" customHeight="1">
      <c r="A29" s="1578"/>
      <c r="B29" s="494"/>
      <c r="C29" s="495"/>
      <c r="D29" s="496"/>
      <c r="E29" s="496"/>
      <c r="F29" s="496"/>
      <c r="G29" s="496"/>
      <c r="H29" s="496"/>
      <c r="I29" s="496"/>
      <c r="J29" s="497"/>
      <c r="K29" s="522"/>
      <c r="L29" s="523"/>
      <c r="M29" s="523"/>
      <c r="N29" s="523"/>
      <c r="O29" s="523"/>
      <c r="P29" s="523"/>
      <c r="Q29" s="523"/>
      <c r="R29" s="523"/>
      <c r="S29" s="523"/>
      <c r="T29" s="523"/>
      <c r="U29" s="523"/>
      <c r="V29" s="523"/>
      <c r="W29" s="523"/>
      <c r="X29" s="523"/>
      <c r="Y29" s="524"/>
      <c r="Z29" s="498"/>
      <c r="AB29" s="357"/>
      <c r="AC29" s="357"/>
      <c r="AD29" s="357"/>
      <c r="AE29" s="356"/>
      <c r="AF29" s="357"/>
      <c r="AG29" s="357"/>
    </row>
    <row r="30" spans="1:33" ht="15" customHeight="1">
      <c r="A30" s="1578"/>
      <c r="B30" s="494"/>
      <c r="C30" s="495"/>
      <c r="D30" s="496"/>
      <c r="E30" s="496"/>
      <c r="F30" s="496"/>
      <c r="G30" s="496"/>
      <c r="H30" s="496"/>
      <c r="I30" s="496"/>
      <c r="J30" s="497"/>
      <c r="K30" s="522"/>
      <c r="L30" s="523"/>
      <c r="M30" s="523"/>
      <c r="N30" s="523"/>
      <c r="O30" s="523"/>
      <c r="P30" s="523"/>
      <c r="Q30" s="523"/>
      <c r="R30" s="523"/>
      <c r="S30" s="523"/>
      <c r="T30" s="523"/>
      <c r="U30" s="523"/>
      <c r="V30" s="523"/>
      <c r="W30" s="523"/>
      <c r="X30" s="523"/>
      <c r="Y30" s="524"/>
      <c r="Z30" s="498"/>
      <c r="AB30" s="357"/>
      <c r="AC30" s="357"/>
      <c r="AD30" s="357"/>
      <c r="AE30" s="356"/>
      <c r="AF30" s="357"/>
      <c r="AG30" s="357"/>
    </row>
    <row r="31" spans="1:33" ht="15" customHeight="1">
      <c r="A31" s="1750"/>
      <c r="B31" s="499"/>
      <c r="C31" s="500"/>
      <c r="D31" s="501"/>
      <c r="E31" s="501"/>
      <c r="F31" s="501"/>
      <c r="G31" s="501"/>
      <c r="H31" s="501"/>
      <c r="I31" s="501"/>
      <c r="J31" s="502"/>
      <c r="K31" s="525"/>
      <c r="L31" s="526"/>
      <c r="M31" s="526"/>
      <c r="N31" s="526"/>
      <c r="O31" s="526"/>
      <c r="P31" s="526"/>
      <c r="Q31" s="526"/>
      <c r="R31" s="526"/>
      <c r="S31" s="526"/>
      <c r="T31" s="526"/>
      <c r="U31" s="526"/>
      <c r="V31" s="526"/>
      <c r="W31" s="526"/>
      <c r="X31" s="526"/>
      <c r="Y31" s="527"/>
      <c r="Z31" s="503"/>
      <c r="AB31" s="357"/>
      <c r="AC31" s="357"/>
      <c r="AD31" s="357"/>
      <c r="AE31" s="356"/>
      <c r="AF31" s="357"/>
      <c r="AG31" s="357"/>
    </row>
    <row r="32" spans="1:33" ht="15" customHeight="1">
      <c r="A32" s="1749" t="s">
        <v>825</v>
      </c>
      <c r="B32" s="504"/>
      <c r="C32" s="505"/>
      <c r="D32" s="506"/>
      <c r="E32" s="506"/>
      <c r="F32" s="506"/>
      <c r="G32" s="506"/>
      <c r="H32" s="506"/>
      <c r="I32" s="506"/>
      <c r="J32" s="507"/>
      <c r="K32" s="528"/>
      <c r="L32" s="529"/>
      <c r="M32" s="529"/>
      <c r="N32" s="529"/>
      <c r="O32" s="529"/>
      <c r="P32" s="529"/>
      <c r="Q32" s="529"/>
      <c r="R32" s="529"/>
      <c r="S32" s="529"/>
      <c r="T32" s="529"/>
      <c r="U32" s="529"/>
      <c r="V32" s="529"/>
      <c r="W32" s="529"/>
      <c r="X32" s="529"/>
      <c r="Y32" s="530"/>
      <c r="Z32" s="508"/>
      <c r="AB32" s="357"/>
      <c r="AC32" s="357"/>
      <c r="AD32" s="357"/>
      <c r="AE32" s="356"/>
      <c r="AF32" s="357"/>
      <c r="AG32" s="357"/>
    </row>
    <row r="33" spans="1:33" ht="15" customHeight="1">
      <c r="A33" s="1578"/>
      <c r="B33" s="494"/>
      <c r="C33" s="495"/>
      <c r="D33" s="496"/>
      <c r="E33" s="496"/>
      <c r="F33" s="496"/>
      <c r="G33" s="496"/>
      <c r="H33" s="496"/>
      <c r="I33" s="496"/>
      <c r="J33" s="497"/>
      <c r="K33" s="522"/>
      <c r="L33" s="523"/>
      <c r="M33" s="523"/>
      <c r="N33" s="523"/>
      <c r="O33" s="523"/>
      <c r="P33" s="523"/>
      <c r="Q33" s="523"/>
      <c r="R33" s="523"/>
      <c r="S33" s="523"/>
      <c r="T33" s="523"/>
      <c r="U33" s="523"/>
      <c r="V33" s="523"/>
      <c r="W33" s="523"/>
      <c r="X33" s="523"/>
      <c r="Y33" s="524"/>
      <c r="Z33" s="498"/>
      <c r="AB33" s="357"/>
      <c r="AC33" s="357"/>
      <c r="AD33" s="357"/>
      <c r="AE33" s="356"/>
      <c r="AF33" s="357"/>
      <c r="AG33" s="357"/>
    </row>
    <row r="34" spans="1:33" ht="15" customHeight="1">
      <c r="A34" s="1578"/>
      <c r="B34" s="494"/>
      <c r="C34" s="495"/>
      <c r="D34" s="496"/>
      <c r="E34" s="496"/>
      <c r="F34" s="496"/>
      <c r="G34" s="496"/>
      <c r="H34" s="496"/>
      <c r="I34" s="496"/>
      <c r="J34" s="497"/>
      <c r="K34" s="522"/>
      <c r="L34" s="523"/>
      <c r="M34" s="523"/>
      <c r="N34" s="523"/>
      <c r="O34" s="523"/>
      <c r="P34" s="523"/>
      <c r="Q34" s="523"/>
      <c r="R34" s="523"/>
      <c r="S34" s="523"/>
      <c r="T34" s="523"/>
      <c r="U34" s="523"/>
      <c r="V34" s="523"/>
      <c r="W34" s="523"/>
      <c r="X34" s="523"/>
      <c r="Y34" s="524"/>
      <c r="Z34" s="498"/>
      <c r="AB34" s="357"/>
      <c r="AC34" s="357"/>
      <c r="AD34" s="357"/>
      <c r="AE34" s="356"/>
      <c r="AF34" s="357"/>
      <c r="AG34" s="357"/>
    </row>
    <row r="35" spans="1:33" ht="15" customHeight="1">
      <c r="A35" s="1750"/>
      <c r="B35" s="499"/>
      <c r="C35" s="500"/>
      <c r="D35" s="501"/>
      <c r="E35" s="501"/>
      <c r="F35" s="501"/>
      <c r="G35" s="501"/>
      <c r="H35" s="501"/>
      <c r="I35" s="501"/>
      <c r="J35" s="502"/>
      <c r="K35" s="525"/>
      <c r="L35" s="526"/>
      <c r="M35" s="526"/>
      <c r="N35" s="526"/>
      <c r="O35" s="526"/>
      <c r="P35" s="526"/>
      <c r="Q35" s="526"/>
      <c r="R35" s="526"/>
      <c r="S35" s="526"/>
      <c r="T35" s="526"/>
      <c r="U35" s="526"/>
      <c r="V35" s="526"/>
      <c r="W35" s="526"/>
      <c r="X35" s="526"/>
      <c r="Y35" s="527"/>
      <c r="Z35" s="503"/>
      <c r="AB35" s="357"/>
      <c r="AC35" s="357"/>
      <c r="AD35" s="357"/>
      <c r="AE35" s="356"/>
      <c r="AF35" s="357"/>
      <c r="AG35" s="357"/>
    </row>
    <row r="36" spans="1:33" ht="15" customHeight="1">
      <c r="A36" s="1749" t="s">
        <v>640</v>
      </c>
      <c r="B36" s="504"/>
      <c r="C36" s="505"/>
      <c r="D36" s="506"/>
      <c r="E36" s="506"/>
      <c r="F36" s="506"/>
      <c r="G36" s="506"/>
      <c r="H36" s="506"/>
      <c r="I36" s="506"/>
      <c r="J36" s="507"/>
      <c r="K36" s="528"/>
      <c r="L36" s="529"/>
      <c r="M36" s="529"/>
      <c r="N36" s="529"/>
      <c r="O36" s="529"/>
      <c r="P36" s="529"/>
      <c r="Q36" s="529"/>
      <c r="R36" s="529"/>
      <c r="S36" s="529"/>
      <c r="T36" s="529"/>
      <c r="U36" s="529"/>
      <c r="V36" s="529"/>
      <c r="W36" s="529"/>
      <c r="X36" s="529"/>
      <c r="Y36" s="530"/>
      <c r="Z36" s="508"/>
      <c r="AB36" s="357"/>
      <c r="AC36" s="357"/>
      <c r="AD36" s="357"/>
      <c r="AE36" s="356"/>
      <c r="AF36" s="357"/>
      <c r="AG36" s="357"/>
    </row>
    <row r="37" spans="1:33" ht="15" customHeight="1">
      <c r="A37" s="1578"/>
      <c r="B37" s="494"/>
      <c r="C37" s="495"/>
      <c r="D37" s="496"/>
      <c r="E37" s="496"/>
      <c r="F37" s="496"/>
      <c r="G37" s="496"/>
      <c r="H37" s="496"/>
      <c r="I37" s="496"/>
      <c r="J37" s="497"/>
      <c r="K37" s="522"/>
      <c r="L37" s="523"/>
      <c r="M37" s="523"/>
      <c r="N37" s="523"/>
      <c r="O37" s="523"/>
      <c r="P37" s="523"/>
      <c r="Q37" s="523"/>
      <c r="R37" s="523"/>
      <c r="S37" s="523"/>
      <c r="T37" s="523"/>
      <c r="U37" s="523"/>
      <c r="V37" s="523"/>
      <c r="W37" s="523"/>
      <c r="X37" s="523"/>
      <c r="Y37" s="524"/>
      <c r="Z37" s="498"/>
      <c r="AB37" s="357"/>
      <c r="AC37" s="357"/>
      <c r="AD37" s="357"/>
      <c r="AE37" s="356"/>
      <c r="AF37" s="357"/>
      <c r="AG37" s="357"/>
    </row>
    <row r="38" spans="1:33" ht="15" customHeight="1">
      <c r="A38" s="1578"/>
      <c r="B38" s="494"/>
      <c r="C38" s="495"/>
      <c r="D38" s="496"/>
      <c r="E38" s="496"/>
      <c r="F38" s="496"/>
      <c r="G38" s="496"/>
      <c r="H38" s="496"/>
      <c r="I38" s="496"/>
      <c r="J38" s="497"/>
      <c r="K38" s="522"/>
      <c r="L38" s="523"/>
      <c r="M38" s="523"/>
      <c r="N38" s="523"/>
      <c r="O38" s="523"/>
      <c r="P38" s="523"/>
      <c r="Q38" s="523"/>
      <c r="R38" s="523"/>
      <c r="S38" s="523"/>
      <c r="T38" s="523"/>
      <c r="U38" s="523"/>
      <c r="V38" s="523"/>
      <c r="W38" s="523"/>
      <c r="X38" s="523"/>
      <c r="Y38" s="524"/>
      <c r="Z38" s="498"/>
      <c r="AB38" s="357"/>
      <c r="AC38" s="357"/>
      <c r="AD38" s="357"/>
      <c r="AE38" s="356"/>
      <c r="AF38" s="357"/>
      <c r="AG38" s="357"/>
    </row>
    <row r="39" spans="1:33" ht="15" customHeight="1" thickBot="1">
      <c r="A39" s="1750"/>
      <c r="B39" s="499"/>
      <c r="C39" s="500"/>
      <c r="D39" s="501"/>
      <c r="E39" s="501"/>
      <c r="F39" s="501"/>
      <c r="G39" s="501"/>
      <c r="H39" s="501"/>
      <c r="I39" s="501"/>
      <c r="J39" s="502"/>
      <c r="K39" s="525"/>
      <c r="L39" s="526"/>
      <c r="M39" s="526"/>
      <c r="N39" s="526"/>
      <c r="O39" s="526"/>
      <c r="P39" s="526"/>
      <c r="Q39" s="526"/>
      <c r="R39" s="526"/>
      <c r="S39" s="526"/>
      <c r="T39" s="526"/>
      <c r="U39" s="526"/>
      <c r="V39" s="526"/>
      <c r="W39" s="526"/>
      <c r="X39" s="526"/>
      <c r="Y39" s="527"/>
      <c r="Z39" s="503"/>
      <c r="AB39" s="357"/>
      <c r="AC39" s="357"/>
      <c r="AD39" s="357"/>
      <c r="AE39" s="356"/>
      <c r="AF39" s="357"/>
      <c r="AG39" s="357"/>
    </row>
    <row r="40" spans="1:33" s="355" customFormat="1" ht="23.25" customHeight="1" thickBot="1">
      <c r="A40" s="1756" t="s">
        <v>831</v>
      </c>
      <c r="B40" s="1757"/>
      <c r="C40" s="1757"/>
      <c r="D40" s="1757"/>
      <c r="E40" s="1757"/>
      <c r="F40" s="1757"/>
      <c r="G40" s="1757"/>
      <c r="H40" s="1757"/>
      <c r="I40" s="1757"/>
      <c r="J40" s="1757"/>
      <c r="K40" s="1757"/>
      <c r="L40" s="1757"/>
      <c r="M40" s="1757"/>
      <c r="N40" s="1757"/>
      <c r="O40" s="1757"/>
      <c r="P40" s="1757"/>
      <c r="Q40" s="1757"/>
      <c r="R40" s="1757"/>
      <c r="S40" s="1757"/>
      <c r="T40" s="1757"/>
      <c r="U40" s="1757"/>
      <c r="V40" s="1757"/>
      <c r="W40" s="1757"/>
      <c r="X40" s="1757"/>
      <c r="Y40" s="1757"/>
      <c r="Z40" s="1758"/>
      <c r="AB40" s="356"/>
      <c r="AC40" s="356"/>
      <c r="AD40" s="485"/>
      <c r="AE40" s="485"/>
      <c r="AF40" s="356"/>
      <c r="AG40" s="356"/>
    </row>
    <row r="41" spans="1:33" ht="15" customHeight="1">
      <c r="A41" s="1728" t="s">
        <v>189</v>
      </c>
      <c r="B41" s="489"/>
      <c r="C41" s="490"/>
      <c r="D41" s="491"/>
      <c r="E41" s="491"/>
      <c r="F41" s="491"/>
      <c r="G41" s="491"/>
      <c r="H41" s="491"/>
      <c r="I41" s="491"/>
      <c r="J41" s="492"/>
      <c r="K41" s="519"/>
      <c r="L41" s="520"/>
      <c r="M41" s="520"/>
      <c r="N41" s="520"/>
      <c r="O41" s="520"/>
      <c r="P41" s="520"/>
      <c r="Q41" s="520"/>
      <c r="R41" s="520"/>
      <c r="S41" s="520"/>
      <c r="T41" s="520"/>
      <c r="U41" s="520"/>
      <c r="V41" s="520"/>
      <c r="W41" s="520"/>
      <c r="X41" s="520"/>
      <c r="Y41" s="521"/>
      <c r="Z41" s="493"/>
      <c r="AB41" s="357"/>
      <c r="AC41" s="357"/>
      <c r="AD41" s="357"/>
      <c r="AE41" s="356"/>
      <c r="AF41" s="357"/>
      <c r="AG41" s="357"/>
    </row>
    <row r="42" spans="1:33" ht="15" customHeight="1">
      <c r="A42" s="1729"/>
      <c r="B42" s="494"/>
      <c r="C42" s="495"/>
      <c r="D42" s="496"/>
      <c r="E42" s="496"/>
      <c r="F42" s="496"/>
      <c r="G42" s="496"/>
      <c r="H42" s="496"/>
      <c r="I42" s="496"/>
      <c r="J42" s="497"/>
      <c r="K42" s="522"/>
      <c r="L42" s="523"/>
      <c r="M42" s="523"/>
      <c r="N42" s="523"/>
      <c r="O42" s="523"/>
      <c r="P42" s="523"/>
      <c r="Q42" s="523"/>
      <c r="R42" s="523"/>
      <c r="S42" s="523"/>
      <c r="T42" s="523"/>
      <c r="U42" s="523"/>
      <c r="V42" s="523"/>
      <c r="W42" s="523"/>
      <c r="X42" s="523"/>
      <c r="Y42" s="524"/>
      <c r="Z42" s="498"/>
      <c r="AB42" s="357"/>
      <c r="AC42" s="357"/>
      <c r="AD42" s="357"/>
      <c r="AE42" s="356"/>
      <c r="AF42" s="357"/>
      <c r="AG42" s="357"/>
    </row>
    <row r="43" spans="1:33" ht="15" customHeight="1">
      <c r="A43" s="1729"/>
      <c r="B43" s="494"/>
      <c r="C43" s="495"/>
      <c r="D43" s="496"/>
      <c r="E43" s="496"/>
      <c r="F43" s="496"/>
      <c r="G43" s="496"/>
      <c r="H43" s="496"/>
      <c r="I43" s="496"/>
      <c r="J43" s="497"/>
      <c r="K43" s="522"/>
      <c r="L43" s="523"/>
      <c r="M43" s="523"/>
      <c r="N43" s="523"/>
      <c r="O43" s="523"/>
      <c r="P43" s="523"/>
      <c r="Q43" s="523"/>
      <c r="R43" s="523"/>
      <c r="S43" s="523"/>
      <c r="T43" s="523"/>
      <c r="U43" s="523"/>
      <c r="V43" s="523"/>
      <c r="W43" s="523"/>
      <c r="X43" s="523"/>
      <c r="Y43" s="524"/>
      <c r="Z43" s="498"/>
      <c r="AB43" s="357"/>
      <c r="AC43" s="357"/>
      <c r="AD43" s="357"/>
      <c r="AE43" s="356"/>
      <c r="AF43" s="357"/>
      <c r="AG43" s="357"/>
    </row>
    <row r="44" spans="1:33" ht="15" customHeight="1">
      <c r="A44" s="1759"/>
      <c r="B44" s="499"/>
      <c r="C44" s="500"/>
      <c r="D44" s="501"/>
      <c r="E44" s="501"/>
      <c r="F44" s="501"/>
      <c r="G44" s="501"/>
      <c r="H44" s="501"/>
      <c r="I44" s="501"/>
      <c r="J44" s="502"/>
      <c r="K44" s="525"/>
      <c r="L44" s="526"/>
      <c r="M44" s="526"/>
      <c r="N44" s="526"/>
      <c r="O44" s="526"/>
      <c r="P44" s="526"/>
      <c r="Q44" s="526"/>
      <c r="R44" s="526"/>
      <c r="S44" s="526"/>
      <c r="T44" s="526"/>
      <c r="U44" s="526"/>
      <c r="V44" s="526"/>
      <c r="W44" s="526"/>
      <c r="X44" s="526"/>
      <c r="Y44" s="527"/>
      <c r="Z44" s="503"/>
      <c r="AB44" s="357"/>
      <c r="AC44" s="357"/>
      <c r="AD44" s="357"/>
      <c r="AE44" s="356"/>
      <c r="AF44" s="357"/>
      <c r="AG44" s="357"/>
    </row>
    <row r="45" spans="1:33" ht="15" customHeight="1">
      <c r="A45" s="1749" t="s">
        <v>641</v>
      </c>
      <c r="B45" s="504"/>
      <c r="C45" s="505"/>
      <c r="D45" s="506"/>
      <c r="E45" s="506"/>
      <c r="F45" s="506"/>
      <c r="G45" s="506"/>
      <c r="H45" s="506"/>
      <c r="I45" s="506"/>
      <c r="J45" s="507"/>
      <c r="K45" s="528"/>
      <c r="L45" s="529"/>
      <c r="M45" s="529"/>
      <c r="N45" s="529"/>
      <c r="O45" s="529"/>
      <c r="P45" s="529"/>
      <c r="Q45" s="529"/>
      <c r="R45" s="529"/>
      <c r="S45" s="529"/>
      <c r="T45" s="529"/>
      <c r="U45" s="529"/>
      <c r="V45" s="529"/>
      <c r="W45" s="529"/>
      <c r="X45" s="529"/>
      <c r="Y45" s="530"/>
      <c r="Z45" s="508"/>
      <c r="AB45" s="357"/>
      <c r="AC45" s="357"/>
      <c r="AD45" s="357"/>
      <c r="AE45" s="356"/>
      <c r="AF45" s="357"/>
      <c r="AG45" s="357"/>
    </row>
    <row r="46" spans="1:33" ht="15" customHeight="1">
      <c r="A46" s="1578"/>
      <c r="B46" s="494"/>
      <c r="C46" s="495"/>
      <c r="D46" s="496"/>
      <c r="E46" s="496"/>
      <c r="F46" s="496"/>
      <c r="G46" s="496"/>
      <c r="H46" s="496"/>
      <c r="I46" s="496"/>
      <c r="J46" s="497"/>
      <c r="K46" s="522"/>
      <c r="L46" s="523"/>
      <c r="M46" s="523"/>
      <c r="N46" s="523"/>
      <c r="O46" s="523"/>
      <c r="P46" s="523"/>
      <c r="Q46" s="523"/>
      <c r="R46" s="523"/>
      <c r="S46" s="523"/>
      <c r="T46" s="523"/>
      <c r="U46" s="523"/>
      <c r="V46" s="523"/>
      <c r="W46" s="523"/>
      <c r="X46" s="523"/>
      <c r="Y46" s="524"/>
      <c r="Z46" s="498"/>
      <c r="AB46" s="357"/>
      <c r="AC46" s="357"/>
      <c r="AD46" s="357"/>
      <c r="AE46" s="356"/>
      <c r="AF46" s="357"/>
      <c r="AG46" s="357"/>
    </row>
    <row r="47" spans="1:33" ht="15" customHeight="1">
      <c r="A47" s="1578"/>
      <c r="B47" s="494"/>
      <c r="C47" s="495"/>
      <c r="D47" s="496"/>
      <c r="E47" s="496"/>
      <c r="F47" s="496"/>
      <c r="G47" s="496"/>
      <c r="H47" s="496"/>
      <c r="I47" s="496"/>
      <c r="J47" s="497"/>
      <c r="K47" s="522"/>
      <c r="L47" s="523"/>
      <c r="M47" s="523"/>
      <c r="N47" s="523"/>
      <c r="O47" s="523"/>
      <c r="P47" s="523"/>
      <c r="Q47" s="523"/>
      <c r="R47" s="523"/>
      <c r="S47" s="523"/>
      <c r="T47" s="523"/>
      <c r="U47" s="523"/>
      <c r="V47" s="523"/>
      <c r="W47" s="523"/>
      <c r="X47" s="523"/>
      <c r="Y47" s="524"/>
      <c r="Z47" s="498"/>
      <c r="AB47" s="357"/>
      <c r="AC47" s="357"/>
      <c r="AD47" s="357"/>
      <c r="AE47" s="356"/>
      <c r="AF47" s="357"/>
      <c r="AG47" s="357"/>
    </row>
    <row r="48" spans="1:33" ht="15" customHeight="1">
      <c r="A48" s="1750"/>
      <c r="B48" s="509"/>
      <c r="C48" s="510"/>
      <c r="D48" s="511"/>
      <c r="E48" s="511"/>
      <c r="F48" s="511"/>
      <c r="G48" s="511"/>
      <c r="H48" s="511"/>
      <c r="I48" s="511"/>
      <c r="J48" s="512"/>
      <c r="K48" s="531"/>
      <c r="L48" s="532"/>
      <c r="M48" s="532"/>
      <c r="N48" s="532"/>
      <c r="O48" s="532"/>
      <c r="P48" s="532"/>
      <c r="Q48" s="532"/>
      <c r="R48" s="532"/>
      <c r="S48" s="532"/>
      <c r="T48" s="532"/>
      <c r="U48" s="532"/>
      <c r="V48" s="532"/>
      <c r="W48" s="532"/>
      <c r="X48" s="532"/>
      <c r="Y48" s="533"/>
      <c r="Z48" s="513"/>
      <c r="AB48" s="357"/>
      <c r="AC48" s="357"/>
      <c r="AD48" s="357"/>
      <c r="AE48" s="356"/>
      <c r="AF48" s="357"/>
      <c r="AG48" s="357"/>
    </row>
    <row r="49" spans="1:33" ht="15" customHeight="1">
      <c r="A49" s="1749" t="s">
        <v>642</v>
      </c>
      <c r="B49" s="504"/>
      <c r="C49" s="505"/>
      <c r="D49" s="506"/>
      <c r="E49" s="506"/>
      <c r="F49" s="506"/>
      <c r="G49" s="506"/>
      <c r="H49" s="506"/>
      <c r="I49" s="506"/>
      <c r="J49" s="507"/>
      <c r="K49" s="528"/>
      <c r="L49" s="529"/>
      <c r="M49" s="529"/>
      <c r="N49" s="529"/>
      <c r="O49" s="529"/>
      <c r="P49" s="529"/>
      <c r="Q49" s="529"/>
      <c r="R49" s="529"/>
      <c r="S49" s="529"/>
      <c r="T49" s="529"/>
      <c r="U49" s="529"/>
      <c r="V49" s="529"/>
      <c r="W49" s="529"/>
      <c r="X49" s="529"/>
      <c r="Y49" s="530"/>
      <c r="Z49" s="508"/>
      <c r="AB49" s="357"/>
      <c r="AC49" s="357"/>
      <c r="AD49" s="357"/>
      <c r="AE49" s="356"/>
      <c r="AF49" s="357"/>
      <c r="AG49" s="357"/>
    </row>
    <row r="50" spans="1:33" ht="15" customHeight="1">
      <c r="A50" s="1578"/>
      <c r="B50" s="494"/>
      <c r="C50" s="495"/>
      <c r="D50" s="496"/>
      <c r="E50" s="496"/>
      <c r="F50" s="496"/>
      <c r="G50" s="496"/>
      <c r="H50" s="496"/>
      <c r="I50" s="496"/>
      <c r="J50" s="497"/>
      <c r="K50" s="522"/>
      <c r="L50" s="523"/>
      <c r="M50" s="523"/>
      <c r="N50" s="523"/>
      <c r="O50" s="523"/>
      <c r="P50" s="523"/>
      <c r="Q50" s="523"/>
      <c r="R50" s="523"/>
      <c r="S50" s="523"/>
      <c r="T50" s="523"/>
      <c r="U50" s="523"/>
      <c r="V50" s="523"/>
      <c r="W50" s="523"/>
      <c r="X50" s="523"/>
      <c r="Y50" s="524"/>
      <c r="Z50" s="498"/>
      <c r="AB50" s="357"/>
      <c r="AC50" s="357"/>
      <c r="AD50" s="357"/>
      <c r="AE50" s="356"/>
      <c r="AF50" s="357"/>
      <c r="AG50" s="357"/>
    </row>
    <row r="51" spans="1:33" ht="15" customHeight="1">
      <c r="A51" s="1578"/>
      <c r="B51" s="494"/>
      <c r="C51" s="495"/>
      <c r="D51" s="496"/>
      <c r="E51" s="496"/>
      <c r="F51" s="496"/>
      <c r="G51" s="496"/>
      <c r="H51" s="496"/>
      <c r="I51" s="496"/>
      <c r="J51" s="497"/>
      <c r="K51" s="522"/>
      <c r="L51" s="523"/>
      <c r="M51" s="523"/>
      <c r="N51" s="523"/>
      <c r="O51" s="523"/>
      <c r="P51" s="523"/>
      <c r="Q51" s="523"/>
      <c r="R51" s="523"/>
      <c r="S51" s="523"/>
      <c r="T51" s="523"/>
      <c r="U51" s="523"/>
      <c r="V51" s="523"/>
      <c r="W51" s="523"/>
      <c r="X51" s="523"/>
      <c r="Y51" s="524"/>
      <c r="Z51" s="498"/>
      <c r="AB51" s="357"/>
      <c r="AC51" s="357"/>
      <c r="AD51" s="357"/>
      <c r="AE51" s="356"/>
      <c r="AF51" s="357"/>
      <c r="AG51" s="357"/>
    </row>
    <row r="52" spans="1:33" ht="15" customHeight="1">
      <c r="A52" s="1750"/>
      <c r="B52" s="499"/>
      <c r="C52" s="500"/>
      <c r="D52" s="501"/>
      <c r="E52" s="501"/>
      <c r="F52" s="501"/>
      <c r="G52" s="501"/>
      <c r="H52" s="501"/>
      <c r="I52" s="501"/>
      <c r="J52" s="502"/>
      <c r="K52" s="525"/>
      <c r="L52" s="526"/>
      <c r="M52" s="526"/>
      <c r="N52" s="526"/>
      <c r="O52" s="526"/>
      <c r="P52" s="526"/>
      <c r="Q52" s="526"/>
      <c r="R52" s="526"/>
      <c r="S52" s="526"/>
      <c r="T52" s="526"/>
      <c r="U52" s="526"/>
      <c r="V52" s="526"/>
      <c r="W52" s="526"/>
      <c r="X52" s="526"/>
      <c r="Y52" s="527"/>
      <c r="Z52" s="503"/>
      <c r="AB52" s="357"/>
      <c r="AC52" s="357"/>
      <c r="AD52" s="357"/>
      <c r="AE52" s="356"/>
      <c r="AF52" s="357"/>
      <c r="AG52" s="357"/>
    </row>
    <row r="53" spans="1:33" ht="15" customHeight="1">
      <c r="A53" s="1749" t="s">
        <v>643</v>
      </c>
      <c r="B53" s="504"/>
      <c r="C53" s="505"/>
      <c r="D53" s="506"/>
      <c r="E53" s="506"/>
      <c r="F53" s="506"/>
      <c r="G53" s="506"/>
      <c r="H53" s="506"/>
      <c r="I53" s="506"/>
      <c r="J53" s="507"/>
      <c r="K53" s="528"/>
      <c r="L53" s="529"/>
      <c r="M53" s="529"/>
      <c r="N53" s="529"/>
      <c r="O53" s="529"/>
      <c r="P53" s="529"/>
      <c r="Q53" s="529"/>
      <c r="R53" s="529"/>
      <c r="S53" s="529"/>
      <c r="T53" s="529"/>
      <c r="U53" s="529"/>
      <c r="V53" s="529"/>
      <c r="W53" s="529"/>
      <c r="X53" s="529"/>
      <c r="Y53" s="530"/>
      <c r="Z53" s="508"/>
      <c r="AB53" s="357"/>
      <c r="AC53" s="357"/>
      <c r="AD53" s="357"/>
      <c r="AE53" s="356"/>
      <c r="AF53" s="357"/>
      <c r="AG53" s="357"/>
    </row>
    <row r="54" spans="1:33" ht="15" customHeight="1">
      <c r="A54" s="1578"/>
      <c r="B54" s="494"/>
      <c r="C54" s="495"/>
      <c r="D54" s="496"/>
      <c r="E54" s="496"/>
      <c r="F54" s="496"/>
      <c r="G54" s="496"/>
      <c r="H54" s="496"/>
      <c r="I54" s="496"/>
      <c r="J54" s="497"/>
      <c r="K54" s="522"/>
      <c r="L54" s="523"/>
      <c r="M54" s="523"/>
      <c r="N54" s="523"/>
      <c r="O54" s="523"/>
      <c r="P54" s="523"/>
      <c r="Q54" s="523"/>
      <c r="R54" s="523"/>
      <c r="S54" s="523"/>
      <c r="T54" s="523"/>
      <c r="U54" s="523"/>
      <c r="V54" s="523"/>
      <c r="W54" s="523"/>
      <c r="X54" s="523"/>
      <c r="Y54" s="524"/>
      <c r="Z54" s="498"/>
      <c r="AB54" s="357"/>
      <c r="AC54" s="357"/>
      <c r="AD54" s="357"/>
      <c r="AE54" s="356"/>
      <c r="AF54" s="357"/>
      <c r="AG54" s="357"/>
    </row>
    <row r="55" spans="1:33" ht="15" customHeight="1">
      <c r="A55" s="1578"/>
      <c r="B55" s="494"/>
      <c r="C55" s="495"/>
      <c r="D55" s="496"/>
      <c r="E55" s="496"/>
      <c r="F55" s="496"/>
      <c r="G55" s="496"/>
      <c r="H55" s="496"/>
      <c r="I55" s="496"/>
      <c r="J55" s="497"/>
      <c r="K55" s="522"/>
      <c r="L55" s="523"/>
      <c r="M55" s="523"/>
      <c r="N55" s="523"/>
      <c r="O55" s="523"/>
      <c r="P55" s="523"/>
      <c r="Q55" s="523"/>
      <c r="R55" s="523"/>
      <c r="S55" s="523"/>
      <c r="T55" s="523"/>
      <c r="U55" s="523"/>
      <c r="V55" s="523"/>
      <c r="W55" s="523"/>
      <c r="X55" s="523"/>
      <c r="Y55" s="524"/>
      <c r="Z55" s="498"/>
      <c r="AB55" s="357"/>
      <c r="AC55" s="357"/>
      <c r="AD55" s="357"/>
      <c r="AE55" s="356"/>
      <c r="AF55" s="357"/>
      <c r="AG55" s="357"/>
    </row>
    <row r="56" spans="1:33" ht="15" customHeight="1">
      <c r="A56" s="1750"/>
      <c r="B56" s="499"/>
      <c r="C56" s="500"/>
      <c r="D56" s="501"/>
      <c r="E56" s="501"/>
      <c r="F56" s="501"/>
      <c r="G56" s="501"/>
      <c r="H56" s="501"/>
      <c r="I56" s="501"/>
      <c r="J56" s="502"/>
      <c r="K56" s="525"/>
      <c r="L56" s="526"/>
      <c r="M56" s="526"/>
      <c r="N56" s="526"/>
      <c r="O56" s="526"/>
      <c r="P56" s="526"/>
      <c r="Q56" s="526"/>
      <c r="R56" s="526"/>
      <c r="S56" s="526"/>
      <c r="T56" s="526"/>
      <c r="U56" s="526"/>
      <c r="V56" s="526"/>
      <c r="W56" s="526"/>
      <c r="X56" s="526"/>
      <c r="Y56" s="527"/>
      <c r="Z56" s="503"/>
      <c r="AB56" s="357"/>
      <c r="AC56" s="357"/>
      <c r="AD56" s="357"/>
      <c r="AE56" s="356"/>
      <c r="AF56" s="357"/>
      <c r="AG56" s="357"/>
    </row>
    <row r="57" spans="1:33" ht="15" customHeight="1">
      <c r="A57" s="1749" t="s">
        <v>644</v>
      </c>
      <c r="B57" s="504"/>
      <c r="C57" s="505"/>
      <c r="D57" s="506"/>
      <c r="E57" s="506"/>
      <c r="F57" s="506"/>
      <c r="G57" s="506"/>
      <c r="H57" s="506"/>
      <c r="I57" s="506"/>
      <c r="J57" s="507"/>
      <c r="K57" s="528"/>
      <c r="L57" s="529"/>
      <c r="M57" s="529"/>
      <c r="N57" s="529"/>
      <c r="O57" s="529"/>
      <c r="P57" s="529"/>
      <c r="Q57" s="529"/>
      <c r="R57" s="529"/>
      <c r="S57" s="529"/>
      <c r="T57" s="529"/>
      <c r="U57" s="529"/>
      <c r="V57" s="529"/>
      <c r="W57" s="529"/>
      <c r="X57" s="529"/>
      <c r="Y57" s="530"/>
      <c r="Z57" s="508"/>
      <c r="AB57" s="357"/>
      <c r="AC57" s="357"/>
      <c r="AD57" s="357"/>
      <c r="AE57" s="356"/>
      <c r="AF57" s="357"/>
      <c r="AG57" s="357"/>
    </row>
    <row r="58" spans="1:33" ht="15" customHeight="1">
      <c r="A58" s="1578"/>
      <c r="B58" s="494"/>
      <c r="C58" s="495"/>
      <c r="D58" s="496"/>
      <c r="E58" s="496"/>
      <c r="F58" s="496"/>
      <c r="G58" s="496"/>
      <c r="H58" s="496"/>
      <c r="I58" s="496"/>
      <c r="J58" s="497"/>
      <c r="K58" s="522"/>
      <c r="L58" s="523"/>
      <c r="M58" s="523"/>
      <c r="N58" s="523"/>
      <c r="O58" s="523"/>
      <c r="P58" s="523"/>
      <c r="Q58" s="523"/>
      <c r="R58" s="523"/>
      <c r="S58" s="523"/>
      <c r="T58" s="523"/>
      <c r="U58" s="523"/>
      <c r="V58" s="523"/>
      <c r="W58" s="523"/>
      <c r="X58" s="523"/>
      <c r="Y58" s="524"/>
      <c r="Z58" s="498"/>
      <c r="AB58" s="357"/>
      <c r="AC58" s="357"/>
      <c r="AD58" s="357"/>
      <c r="AE58" s="356"/>
      <c r="AF58" s="357"/>
      <c r="AG58" s="357"/>
    </row>
    <row r="59" spans="1:33" ht="15" customHeight="1">
      <c r="A59" s="1578"/>
      <c r="B59" s="494"/>
      <c r="C59" s="495"/>
      <c r="D59" s="496"/>
      <c r="E59" s="496"/>
      <c r="F59" s="496"/>
      <c r="G59" s="496"/>
      <c r="H59" s="496"/>
      <c r="I59" s="496"/>
      <c r="J59" s="497"/>
      <c r="K59" s="522"/>
      <c r="L59" s="523"/>
      <c r="M59" s="523"/>
      <c r="N59" s="523"/>
      <c r="O59" s="523"/>
      <c r="P59" s="523"/>
      <c r="Q59" s="523"/>
      <c r="R59" s="523"/>
      <c r="S59" s="523"/>
      <c r="T59" s="523"/>
      <c r="U59" s="523"/>
      <c r="V59" s="523"/>
      <c r="W59" s="523"/>
      <c r="X59" s="523"/>
      <c r="Y59" s="524"/>
      <c r="Z59" s="498"/>
      <c r="AB59" s="357"/>
      <c r="AC59" s="357"/>
      <c r="AD59" s="357"/>
      <c r="AE59" s="356"/>
      <c r="AF59" s="357"/>
      <c r="AG59" s="357"/>
    </row>
    <row r="60" spans="1:33" ht="15" customHeight="1">
      <c r="A60" s="1750"/>
      <c r="B60" s="509"/>
      <c r="C60" s="510"/>
      <c r="D60" s="511"/>
      <c r="E60" s="511"/>
      <c r="F60" s="511"/>
      <c r="G60" s="511"/>
      <c r="H60" s="511"/>
      <c r="I60" s="511"/>
      <c r="J60" s="512"/>
      <c r="K60" s="531"/>
      <c r="L60" s="532"/>
      <c r="M60" s="532"/>
      <c r="N60" s="532"/>
      <c r="O60" s="532"/>
      <c r="P60" s="532"/>
      <c r="Q60" s="532"/>
      <c r="R60" s="532"/>
      <c r="S60" s="532"/>
      <c r="T60" s="532"/>
      <c r="U60" s="532"/>
      <c r="V60" s="532"/>
      <c r="W60" s="532"/>
      <c r="X60" s="532"/>
      <c r="Y60" s="533"/>
      <c r="Z60" s="513"/>
      <c r="AB60" s="357"/>
      <c r="AC60" s="357"/>
      <c r="AD60" s="357"/>
      <c r="AE60" s="356"/>
      <c r="AF60" s="357"/>
      <c r="AG60" s="357"/>
    </row>
    <row r="61" spans="1:33" ht="15" customHeight="1">
      <c r="A61" s="1749" t="s">
        <v>645</v>
      </c>
      <c r="B61" s="504"/>
      <c r="C61" s="505"/>
      <c r="D61" s="506"/>
      <c r="E61" s="506"/>
      <c r="F61" s="506"/>
      <c r="G61" s="506"/>
      <c r="H61" s="506"/>
      <c r="I61" s="506"/>
      <c r="J61" s="507"/>
      <c r="K61" s="528"/>
      <c r="L61" s="529"/>
      <c r="M61" s="529"/>
      <c r="N61" s="529"/>
      <c r="O61" s="529"/>
      <c r="P61" s="529"/>
      <c r="Q61" s="529"/>
      <c r="R61" s="529"/>
      <c r="S61" s="529"/>
      <c r="T61" s="529"/>
      <c r="U61" s="529"/>
      <c r="V61" s="529"/>
      <c r="W61" s="529"/>
      <c r="X61" s="529"/>
      <c r="Y61" s="530"/>
      <c r="Z61" s="508"/>
      <c r="AB61" s="357"/>
      <c r="AC61" s="357"/>
      <c r="AD61" s="357"/>
      <c r="AE61" s="356"/>
      <c r="AF61" s="357"/>
      <c r="AG61" s="357"/>
    </row>
    <row r="62" spans="1:33" ht="15" customHeight="1">
      <c r="A62" s="1578"/>
      <c r="B62" s="494"/>
      <c r="C62" s="495"/>
      <c r="D62" s="496"/>
      <c r="E62" s="496"/>
      <c r="F62" s="496"/>
      <c r="G62" s="496"/>
      <c r="H62" s="496"/>
      <c r="I62" s="496"/>
      <c r="J62" s="497"/>
      <c r="K62" s="522"/>
      <c r="L62" s="523"/>
      <c r="M62" s="523"/>
      <c r="N62" s="523"/>
      <c r="O62" s="523"/>
      <c r="P62" s="523"/>
      <c r="Q62" s="523"/>
      <c r="R62" s="523"/>
      <c r="S62" s="523"/>
      <c r="T62" s="523"/>
      <c r="U62" s="523"/>
      <c r="V62" s="523"/>
      <c r="W62" s="523"/>
      <c r="X62" s="523"/>
      <c r="Y62" s="524"/>
      <c r="Z62" s="498"/>
      <c r="AB62" s="357"/>
      <c r="AC62" s="357"/>
      <c r="AD62" s="357"/>
      <c r="AE62" s="356"/>
      <c r="AF62" s="357"/>
      <c r="AG62" s="357"/>
    </row>
    <row r="63" spans="1:33" ht="15" customHeight="1">
      <c r="A63" s="1578"/>
      <c r="B63" s="494"/>
      <c r="C63" s="495"/>
      <c r="D63" s="496"/>
      <c r="E63" s="496"/>
      <c r="F63" s="496"/>
      <c r="G63" s="496"/>
      <c r="H63" s="496"/>
      <c r="I63" s="496"/>
      <c r="J63" s="497"/>
      <c r="K63" s="522"/>
      <c r="L63" s="523"/>
      <c r="M63" s="523"/>
      <c r="N63" s="523"/>
      <c r="O63" s="523"/>
      <c r="P63" s="523"/>
      <c r="Q63" s="523"/>
      <c r="R63" s="523"/>
      <c r="S63" s="523"/>
      <c r="T63" s="523"/>
      <c r="U63" s="523"/>
      <c r="V63" s="523"/>
      <c r="W63" s="523"/>
      <c r="X63" s="523"/>
      <c r="Y63" s="524"/>
      <c r="Z63" s="498"/>
      <c r="AB63" s="357"/>
      <c r="AC63" s="357"/>
      <c r="AD63" s="357"/>
      <c r="AE63" s="356"/>
      <c r="AF63" s="357"/>
      <c r="AG63" s="357"/>
    </row>
    <row r="64" spans="1:33" ht="15" customHeight="1">
      <c r="A64" s="1750"/>
      <c r="B64" s="499"/>
      <c r="C64" s="500"/>
      <c r="D64" s="501"/>
      <c r="E64" s="501"/>
      <c r="F64" s="501"/>
      <c r="G64" s="501"/>
      <c r="H64" s="501"/>
      <c r="I64" s="501"/>
      <c r="J64" s="502"/>
      <c r="K64" s="525"/>
      <c r="L64" s="526"/>
      <c r="M64" s="526"/>
      <c r="N64" s="526"/>
      <c r="O64" s="526"/>
      <c r="P64" s="526"/>
      <c r="Q64" s="526"/>
      <c r="R64" s="526"/>
      <c r="S64" s="526"/>
      <c r="T64" s="526"/>
      <c r="U64" s="526"/>
      <c r="V64" s="526"/>
      <c r="W64" s="526"/>
      <c r="X64" s="526"/>
      <c r="Y64" s="527"/>
      <c r="Z64" s="503"/>
      <c r="AB64" s="357"/>
      <c r="AC64" s="357"/>
      <c r="AD64" s="357"/>
      <c r="AE64" s="356"/>
      <c r="AF64" s="357"/>
      <c r="AG64" s="357"/>
    </row>
    <row r="65" spans="1:33" ht="15" customHeight="1">
      <c r="A65" s="1749" t="s">
        <v>640</v>
      </c>
      <c r="B65" s="504"/>
      <c r="C65" s="505"/>
      <c r="D65" s="506"/>
      <c r="E65" s="506"/>
      <c r="F65" s="506"/>
      <c r="G65" s="506"/>
      <c r="H65" s="506"/>
      <c r="I65" s="506"/>
      <c r="J65" s="507"/>
      <c r="K65" s="528"/>
      <c r="L65" s="529"/>
      <c r="M65" s="529"/>
      <c r="N65" s="529"/>
      <c r="O65" s="529"/>
      <c r="P65" s="529"/>
      <c r="Q65" s="529"/>
      <c r="R65" s="529"/>
      <c r="S65" s="529"/>
      <c r="T65" s="529"/>
      <c r="U65" s="529"/>
      <c r="V65" s="529"/>
      <c r="W65" s="529"/>
      <c r="X65" s="529"/>
      <c r="Y65" s="530"/>
      <c r="Z65" s="508"/>
      <c r="AB65" s="357"/>
      <c r="AC65" s="357"/>
      <c r="AD65" s="357"/>
      <c r="AE65" s="356"/>
      <c r="AF65" s="357"/>
      <c r="AG65" s="357"/>
    </row>
    <row r="66" spans="1:33" ht="15" customHeight="1">
      <c r="A66" s="1578"/>
      <c r="B66" s="494"/>
      <c r="C66" s="495"/>
      <c r="D66" s="496"/>
      <c r="E66" s="496"/>
      <c r="F66" s="496"/>
      <c r="G66" s="496"/>
      <c r="H66" s="496"/>
      <c r="I66" s="496"/>
      <c r="J66" s="497"/>
      <c r="K66" s="522"/>
      <c r="L66" s="523"/>
      <c r="M66" s="523"/>
      <c r="N66" s="523"/>
      <c r="O66" s="523"/>
      <c r="P66" s="523"/>
      <c r="Q66" s="523"/>
      <c r="R66" s="523"/>
      <c r="S66" s="523"/>
      <c r="T66" s="523"/>
      <c r="U66" s="523"/>
      <c r="V66" s="523"/>
      <c r="W66" s="523"/>
      <c r="X66" s="523"/>
      <c r="Y66" s="524"/>
      <c r="Z66" s="498"/>
      <c r="AB66" s="357"/>
      <c r="AC66" s="357"/>
      <c r="AD66" s="357"/>
      <c r="AE66" s="356"/>
      <c r="AF66" s="357"/>
      <c r="AG66" s="357"/>
    </row>
    <row r="67" spans="1:33" ht="15" customHeight="1">
      <c r="A67" s="1578"/>
      <c r="B67" s="494"/>
      <c r="C67" s="495"/>
      <c r="D67" s="496"/>
      <c r="E67" s="496"/>
      <c r="F67" s="496"/>
      <c r="G67" s="496"/>
      <c r="H67" s="496"/>
      <c r="I67" s="496"/>
      <c r="J67" s="497"/>
      <c r="K67" s="522"/>
      <c r="L67" s="523"/>
      <c r="M67" s="523"/>
      <c r="N67" s="523"/>
      <c r="O67" s="523"/>
      <c r="P67" s="523"/>
      <c r="Q67" s="523"/>
      <c r="R67" s="523"/>
      <c r="S67" s="523"/>
      <c r="T67" s="523"/>
      <c r="U67" s="523"/>
      <c r="V67" s="523"/>
      <c r="W67" s="523"/>
      <c r="X67" s="523"/>
      <c r="Y67" s="524"/>
      <c r="Z67" s="498"/>
      <c r="AB67" s="357"/>
      <c r="AC67" s="357"/>
      <c r="AD67" s="357"/>
      <c r="AE67" s="356"/>
      <c r="AF67" s="357"/>
      <c r="AG67" s="357"/>
    </row>
    <row r="68" spans="1:33" ht="15" customHeight="1" thickBot="1">
      <c r="A68" s="1765"/>
      <c r="B68" s="499"/>
      <c r="C68" s="500"/>
      <c r="D68" s="501"/>
      <c r="E68" s="501"/>
      <c r="F68" s="501"/>
      <c r="G68" s="501"/>
      <c r="H68" s="501"/>
      <c r="I68" s="501"/>
      <c r="J68" s="502"/>
      <c r="K68" s="525"/>
      <c r="L68" s="526"/>
      <c r="M68" s="526"/>
      <c r="N68" s="526"/>
      <c r="O68" s="526"/>
      <c r="P68" s="526"/>
      <c r="Q68" s="526"/>
      <c r="R68" s="526"/>
      <c r="S68" s="526"/>
      <c r="T68" s="526"/>
      <c r="U68" s="526"/>
      <c r="V68" s="526"/>
      <c r="W68" s="526"/>
      <c r="X68" s="526"/>
      <c r="Y68" s="527"/>
      <c r="Z68" s="503"/>
      <c r="AB68" s="357"/>
      <c r="AC68" s="357"/>
      <c r="AD68" s="357"/>
      <c r="AE68" s="356"/>
      <c r="AF68" s="357"/>
      <c r="AG68" s="357"/>
    </row>
    <row r="69" spans="1:33" s="355" customFormat="1" ht="23.25" customHeight="1" thickBot="1">
      <c r="A69" s="1756" t="s">
        <v>828</v>
      </c>
      <c r="B69" s="1757"/>
      <c r="C69" s="1757"/>
      <c r="D69" s="1757"/>
      <c r="E69" s="1757"/>
      <c r="F69" s="1757"/>
      <c r="G69" s="1757"/>
      <c r="H69" s="1757"/>
      <c r="I69" s="1757"/>
      <c r="J69" s="1757"/>
      <c r="K69" s="1757"/>
      <c r="L69" s="1757"/>
      <c r="M69" s="1757"/>
      <c r="N69" s="1757"/>
      <c r="O69" s="1757"/>
      <c r="P69" s="1757"/>
      <c r="Q69" s="1757"/>
      <c r="R69" s="1757"/>
      <c r="S69" s="1757"/>
      <c r="T69" s="1757"/>
      <c r="U69" s="1757"/>
      <c r="V69" s="1757"/>
      <c r="W69" s="1757"/>
      <c r="X69" s="1757"/>
      <c r="Y69" s="1757"/>
      <c r="Z69" s="1758"/>
      <c r="AB69" s="356"/>
      <c r="AC69" s="356"/>
      <c r="AD69" s="485"/>
      <c r="AE69" s="485"/>
      <c r="AF69" s="356"/>
      <c r="AG69" s="356"/>
    </row>
    <row r="70" spans="1:33" ht="15" customHeight="1">
      <c r="A70" s="1749" t="s">
        <v>212</v>
      </c>
      <c r="B70" s="504"/>
      <c r="C70" s="505"/>
      <c r="D70" s="506"/>
      <c r="E70" s="506"/>
      <c r="F70" s="506"/>
      <c r="G70" s="506"/>
      <c r="H70" s="506"/>
      <c r="I70" s="506"/>
      <c r="J70" s="507"/>
      <c r="K70" s="528"/>
      <c r="L70" s="529"/>
      <c r="M70" s="529"/>
      <c r="N70" s="529"/>
      <c r="O70" s="529"/>
      <c r="P70" s="529"/>
      <c r="Q70" s="529"/>
      <c r="R70" s="529"/>
      <c r="S70" s="529"/>
      <c r="T70" s="529"/>
      <c r="U70" s="529"/>
      <c r="V70" s="529"/>
      <c r="W70" s="529"/>
      <c r="X70" s="529"/>
      <c r="Y70" s="530"/>
      <c r="Z70" s="508"/>
      <c r="AB70" s="357"/>
      <c r="AC70" s="357"/>
      <c r="AD70" s="357"/>
      <c r="AE70" s="356"/>
      <c r="AF70" s="357"/>
      <c r="AG70" s="357"/>
    </row>
    <row r="71" spans="1:33" ht="15" customHeight="1">
      <c r="A71" s="1578"/>
      <c r="B71" s="494"/>
      <c r="C71" s="495"/>
      <c r="D71" s="496"/>
      <c r="E71" s="496"/>
      <c r="F71" s="496"/>
      <c r="G71" s="496"/>
      <c r="H71" s="496"/>
      <c r="I71" s="496"/>
      <c r="J71" s="497"/>
      <c r="K71" s="522"/>
      <c r="L71" s="523"/>
      <c r="M71" s="523"/>
      <c r="N71" s="523"/>
      <c r="O71" s="523"/>
      <c r="P71" s="523"/>
      <c r="Q71" s="523"/>
      <c r="R71" s="523"/>
      <c r="S71" s="523"/>
      <c r="T71" s="523"/>
      <c r="U71" s="523"/>
      <c r="V71" s="523"/>
      <c r="W71" s="523"/>
      <c r="X71" s="523"/>
      <c r="Y71" s="524"/>
      <c r="Z71" s="498"/>
      <c r="AB71" s="357"/>
      <c r="AC71" s="357"/>
      <c r="AD71" s="357"/>
      <c r="AE71" s="356"/>
      <c r="AF71" s="357"/>
      <c r="AG71" s="357"/>
    </row>
    <row r="72" spans="1:33" ht="15" customHeight="1">
      <c r="A72" s="1578"/>
      <c r="B72" s="494"/>
      <c r="C72" s="495"/>
      <c r="D72" s="496"/>
      <c r="E72" s="496"/>
      <c r="F72" s="496"/>
      <c r="G72" s="496"/>
      <c r="H72" s="496"/>
      <c r="I72" s="496"/>
      <c r="J72" s="497"/>
      <c r="K72" s="522"/>
      <c r="L72" s="523"/>
      <c r="M72" s="523"/>
      <c r="N72" s="523"/>
      <c r="O72" s="523"/>
      <c r="P72" s="523"/>
      <c r="Q72" s="523"/>
      <c r="R72" s="523"/>
      <c r="S72" s="523"/>
      <c r="T72" s="523"/>
      <c r="U72" s="523"/>
      <c r="V72" s="523"/>
      <c r="W72" s="523"/>
      <c r="X72" s="523"/>
      <c r="Y72" s="524"/>
      <c r="Z72" s="498"/>
      <c r="AB72" s="357"/>
      <c r="AC72" s="357"/>
      <c r="AD72" s="357"/>
      <c r="AE72" s="356"/>
      <c r="AF72" s="357"/>
      <c r="AG72" s="357"/>
    </row>
    <row r="73" spans="1:33" ht="15" customHeight="1">
      <c r="A73" s="1750"/>
      <c r="B73" s="499"/>
      <c r="C73" s="500"/>
      <c r="D73" s="501"/>
      <c r="E73" s="501"/>
      <c r="F73" s="501"/>
      <c r="G73" s="501"/>
      <c r="H73" s="501"/>
      <c r="I73" s="501"/>
      <c r="J73" s="502"/>
      <c r="K73" s="525"/>
      <c r="L73" s="526"/>
      <c r="M73" s="526"/>
      <c r="N73" s="526"/>
      <c r="O73" s="526"/>
      <c r="P73" s="526"/>
      <c r="Q73" s="526"/>
      <c r="R73" s="526"/>
      <c r="S73" s="526"/>
      <c r="T73" s="526"/>
      <c r="U73" s="526"/>
      <c r="V73" s="526"/>
      <c r="W73" s="526"/>
      <c r="X73" s="526"/>
      <c r="Y73" s="527"/>
      <c r="Z73" s="503"/>
      <c r="AB73" s="357"/>
      <c r="AC73" s="357"/>
      <c r="AD73" s="357"/>
      <c r="AE73" s="356"/>
      <c r="AF73" s="357"/>
      <c r="AG73" s="357"/>
    </row>
    <row r="74" spans="1:33" ht="15" customHeight="1">
      <c r="A74" s="1578" t="s">
        <v>197</v>
      </c>
      <c r="B74" s="489"/>
      <c r="C74" s="490"/>
      <c r="D74" s="491"/>
      <c r="E74" s="491"/>
      <c r="F74" s="491"/>
      <c r="G74" s="491"/>
      <c r="H74" s="491"/>
      <c r="I74" s="491"/>
      <c r="J74" s="492"/>
      <c r="K74" s="519"/>
      <c r="L74" s="520"/>
      <c r="M74" s="520"/>
      <c r="N74" s="520"/>
      <c r="O74" s="520"/>
      <c r="P74" s="520"/>
      <c r="Q74" s="520"/>
      <c r="R74" s="520"/>
      <c r="S74" s="520"/>
      <c r="T74" s="520"/>
      <c r="U74" s="520"/>
      <c r="V74" s="520"/>
      <c r="W74" s="520"/>
      <c r="X74" s="520"/>
      <c r="Y74" s="534"/>
      <c r="Z74" s="493"/>
    </row>
    <row r="75" spans="1:33" ht="15" customHeight="1">
      <c r="A75" s="1578"/>
      <c r="B75" s="494"/>
      <c r="C75" s="495"/>
      <c r="D75" s="496"/>
      <c r="E75" s="496"/>
      <c r="F75" s="496"/>
      <c r="G75" s="496"/>
      <c r="H75" s="496"/>
      <c r="I75" s="496"/>
      <c r="J75" s="497"/>
      <c r="K75" s="522"/>
      <c r="L75" s="523"/>
      <c r="M75" s="523"/>
      <c r="N75" s="523"/>
      <c r="O75" s="523"/>
      <c r="P75" s="523"/>
      <c r="Q75" s="523"/>
      <c r="R75" s="523"/>
      <c r="S75" s="523"/>
      <c r="T75" s="523"/>
      <c r="U75" s="523"/>
      <c r="V75" s="523"/>
      <c r="W75" s="523"/>
      <c r="X75" s="523"/>
      <c r="Y75" s="535"/>
      <c r="Z75" s="498"/>
    </row>
    <row r="76" spans="1:33" ht="15" customHeight="1">
      <c r="A76" s="1578"/>
      <c r="B76" s="494"/>
      <c r="C76" s="495"/>
      <c r="D76" s="496"/>
      <c r="E76" s="496"/>
      <c r="F76" s="496"/>
      <c r="G76" s="496"/>
      <c r="H76" s="496"/>
      <c r="I76" s="496"/>
      <c r="J76" s="497"/>
      <c r="K76" s="522"/>
      <c r="L76" s="523"/>
      <c r="M76" s="523"/>
      <c r="N76" s="523"/>
      <c r="O76" s="523"/>
      <c r="P76" s="523"/>
      <c r="Q76" s="523"/>
      <c r="R76" s="523"/>
      <c r="S76" s="523"/>
      <c r="T76" s="523"/>
      <c r="U76" s="523"/>
      <c r="V76" s="523"/>
      <c r="W76" s="523"/>
      <c r="X76" s="523"/>
      <c r="Y76" s="535"/>
      <c r="Z76" s="498"/>
    </row>
    <row r="77" spans="1:33" ht="15" customHeight="1">
      <c r="A77" s="1750"/>
      <c r="B77" s="509"/>
      <c r="C77" s="510"/>
      <c r="D77" s="511"/>
      <c r="E77" s="511"/>
      <c r="F77" s="511"/>
      <c r="G77" s="511"/>
      <c r="H77" s="511"/>
      <c r="I77" s="511"/>
      <c r="J77" s="512"/>
      <c r="K77" s="531"/>
      <c r="L77" s="532"/>
      <c r="M77" s="532"/>
      <c r="N77" s="532"/>
      <c r="O77" s="532"/>
      <c r="P77" s="532"/>
      <c r="Q77" s="532"/>
      <c r="R77" s="532"/>
      <c r="S77" s="532"/>
      <c r="T77" s="532"/>
      <c r="U77" s="532"/>
      <c r="V77" s="532"/>
      <c r="W77" s="532"/>
      <c r="X77" s="532"/>
      <c r="Y77" s="536"/>
      <c r="Z77" s="513"/>
    </row>
    <row r="78" spans="1:33" ht="15" customHeight="1">
      <c r="A78" s="1762" t="s">
        <v>198</v>
      </c>
      <c r="B78" s="504"/>
      <c r="C78" s="505"/>
      <c r="D78" s="506"/>
      <c r="E78" s="506"/>
      <c r="F78" s="506"/>
      <c r="G78" s="506"/>
      <c r="H78" s="506"/>
      <c r="I78" s="506"/>
      <c r="J78" s="507"/>
      <c r="K78" s="528"/>
      <c r="L78" s="529"/>
      <c r="M78" s="529"/>
      <c r="N78" s="529"/>
      <c r="O78" s="529"/>
      <c r="P78" s="529"/>
      <c r="Q78" s="529"/>
      <c r="R78" s="529"/>
      <c r="S78" s="529"/>
      <c r="T78" s="529"/>
      <c r="U78" s="529"/>
      <c r="V78" s="529"/>
      <c r="W78" s="529"/>
      <c r="X78" s="529"/>
      <c r="Y78" s="537"/>
      <c r="Z78" s="508"/>
    </row>
    <row r="79" spans="1:33" ht="15" customHeight="1">
      <c r="A79" s="1729"/>
      <c r="B79" s="494"/>
      <c r="C79" s="495"/>
      <c r="D79" s="496"/>
      <c r="E79" s="496"/>
      <c r="F79" s="496"/>
      <c r="G79" s="496"/>
      <c r="H79" s="496"/>
      <c r="I79" s="496"/>
      <c r="J79" s="497"/>
      <c r="K79" s="522"/>
      <c r="L79" s="523"/>
      <c r="M79" s="523"/>
      <c r="N79" s="523"/>
      <c r="O79" s="523"/>
      <c r="P79" s="523"/>
      <c r="Q79" s="523"/>
      <c r="R79" s="523"/>
      <c r="S79" s="523"/>
      <c r="T79" s="523"/>
      <c r="U79" s="523"/>
      <c r="V79" s="523"/>
      <c r="W79" s="523"/>
      <c r="X79" s="523"/>
      <c r="Y79" s="535"/>
      <c r="Z79" s="498"/>
    </row>
    <row r="80" spans="1:33" ht="15" customHeight="1">
      <c r="A80" s="1729"/>
      <c r="B80" s="494"/>
      <c r="C80" s="495"/>
      <c r="D80" s="496"/>
      <c r="E80" s="496"/>
      <c r="F80" s="496"/>
      <c r="G80" s="496"/>
      <c r="H80" s="496"/>
      <c r="I80" s="496"/>
      <c r="J80" s="497"/>
      <c r="K80" s="522"/>
      <c r="L80" s="523"/>
      <c r="M80" s="523"/>
      <c r="N80" s="523"/>
      <c r="O80" s="523"/>
      <c r="P80" s="523"/>
      <c r="Q80" s="523"/>
      <c r="R80" s="523"/>
      <c r="S80" s="523"/>
      <c r="T80" s="523"/>
      <c r="U80" s="523"/>
      <c r="V80" s="523"/>
      <c r="W80" s="523"/>
      <c r="X80" s="523"/>
      <c r="Y80" s="535"/>
      <c r="Z80" s="498"/>
    </row>
    <row r="81" spans="1:26" ht="15" customHeight="1">
      <c r="A81" s="1759"/>
      <c r="B81" s="499"/>
      <c r="C81" s="500"/>
      <c r="D81" s="501"/>
      <c r="E81" s="501"/>
      <c r="F81" s="501"/>
      <c r="G81" s="501"/>
      <c r="H81" s="501"/>
      <c r="I81" s="501"/>
      <c r="J81" s="502"/>
      <c r="K81" s="525"/>
      <c r="L81" s="526"/>
      <c r="M81" s="526"/>
      <c r="N81" s="526"/>
      <c r="O81" s="526"/>
      <c r="P81" s="526"/>
      <c r="Q81" s="526"/>
      <c r="R81" s="526"/>
      <c r="S81" s="526"/>
      <c r="T81" s="526"/>
      <c r="U81" s="526"/>
      <c r="V81" s="526"/>
      <c r="W81" s="526"/>
      <c r="X81" s="526"/>
      <c r="Y81" s="538"/>
      <c r="Z81" s="503"/>
    </row>
    <row r="82" spans="1:26" ht="15" customHeight="1">
      <c r="A82" s="1762" t="s">
        <v>199</v>
      </c>
      <c r="B82" s="504"/>
      <c r="C82" s="505"/>
      <c r="D82" s="506"/>
      <c r="E82" s="506"/>
      <c r="F82" s="506"/>
      <c r="G82" s="506"/>
      <c r="H82" s="506"/>
      <c r="I82" s="506"/>
      <c r="J82" s="507"/>
      <c r="K82" s="528"/>
      <c r="L82" s="529"/>
      <c r="M82" s="529"/>
      <c r="N82" s="529"/>
      <c r="O82" s="529"/>
      <c r="P82" s="529"/>
      <c r="Q82" s="529"/>
      <c r="R82" s="529"/>
      <c r="S82" s="529"/>
      <c r="T82" s="529"/>
      <c r="U82" s="529"/>
      <c r="V82" s="529"/>
      <c r="W82" s="529"/>
      <c r="X82" s="529"/>
      <c r="Y82" s="537"/>
      <c r="Z82" s="508"/>
    </row>
    <row r="83" spans="1:26" ht="15" customHeight="1">
      <c r="A83" s="1729"/>
      <c r="B83" s="494"/>
      <c r="C83" s="495"/>
      <c r="D83" s="496"/>
      <c r="E83" s="496"/>
      <c r="F83" s="496"/>
      <c r="G83" s="496"/>
      <c r="H83" s="496"/>
      <c r="I83" s="496"/>
      <c r="J83" s="497"/>
      <c r="K83" s="522"/>
      <c r="L83" s="523"/>
      <c r="M83" s="523"/>
      <c r="N83" s="523"/>
      <c r="O83" s="523"/>
      <c r="P83" s="523"/>
      <c r="Q83" s="523"/>
      <c r="R83" s="523"/>
      <c r="S83" s="523"/>
      <c r="T83" s="523"/>
      <c r="U83" s="523"/>
      <c r="V83" s="523"/>
      <c r="W83" s="523"/>
      <c r="X83" s="523"/>
      <c r="Y83" s="535"/>
      <c r="Z83" s="498"/>
    </row>
    <row r="84" spans="1:26" ht="15" customHeight="1">
      <c r="A84" s="1729"/>
      <c r="B84" s="494"/>
      <c r="C84" s="495"/>
      <c r="D84" s="496"/>
      <c r="E84" s="496"/>
      <c r="F84" s="496"/>
      <c r="G84" s="496"/>
      <c r="H84" s="496"/>
      <c r="I84" s="496"/>
      <c r="J84" s="497"/>
      <c r="K84" s="522"/>
      <c r="L84" s="523"/>
      <c r="M84" s="523"/>
      <c r="N84" s="523"/>
      <c r="O84" s="523"/>
      <c r="P84" s="523"/>
      <c r="Q84" s="523"/>
      <c r="R84" s="523"/>
      <c r="S84" s="523"/>
      <c r="T84" s="523"/>
      <c r="U84" s="523"/>
      <c r="V84" s="523"/>
      <c r="W84" s="523"/>
      <c r="X84" s="523"/>
      <c r="Y84" s="535"/>
      <c r="Z84" s="498"/>
    </row>
    <row r="85" spans="1:26" ht="15" customHeight="1">
      <c r="A85" s="1759"/>
      <c r="B85" s="499"/>
      <c r="C85" s="500"/>
      <c r="D85" s="501"/>
      <c r="E85" s="501"/>
      <c r="F85" s="501"/>
      <c r="G85" s="501"/>
      <c r="H85" s="501"/>
      <c r="I85" s="501"/>
      <c r="J85" s="502"/>
      <c r="K85" s="525"/>
      <c r="L85" s="526"/>
      <c r="M85" s="526"/>
      <c r="N85" s="526"/>
      <c r="O85" s="526"/>
      <c r="P85" s="526"/>
      <c r="Q85" s="526"/>
      <c r="R85" s="526"/>
      <c r="S85" s="526"/>
      <c r="T85" s="526"/>
      <c r="U85" s="526"/>
      <c r="V85" s="526"/>
      <c r="W85" s="526"/>
      <c r="X85" s="526"/>
      <c r="Y85" s="538"/>
      <c r="Z85" s="503"/>
    </row>
    <row r="86" spans="1:26" ht="15" customHeight="1">
      <c r="A86" s="1762" t="s">
        <v>200</v>
      </c>
      <c r="B86" s="504"/>
      <c r="C86" s="505"/>
      <c r="D86" s="506"/>
      <c r="E86" s="506"/>
      <c r="F86" s="506"/>
      <c r="G86" s="506"/>
      <c r="H86" s="506"/>
      <c r="I86" s="506"/>
      <c r="J86" s="507"/>
      <c r="K86" s="528"/>
      <c r="L86" s="529"/>
      <c r="M86" s="529"/>
      <c r="N86" s="529"/>
      <c r="O86" s="529"/>
      <c r="P86" s="529"/>
      <c r="Q86" s="529"/>
      <c r="R86" s="529"/>
      <c r="S86" s="529"/>
      <c r="T86" s="529"/>
      <c r="U86" s="529"/>
      <c r="V86" s="529"/>
      <c r="W86" s="529"/>
      <c r="X86" s="529"/>
      <c r="Y86" s="537"/>
      <c r="Z86" s="508"/>
    </row>
    <row r="87" spans="1:26" ht="15" customHeight="1">
      <c r="A87" s="1729"/>
      <c r="B87" s="494"/>
      <c r="C87" s="495"/>
      <c r="D87" s="496"/>
      <c r="E87" s="496"/>
      <c r="F87" s="496"/>
      <c r="G87" s="496"/>
      <c r="H87" s="496"/>
      <c r="I87" s="496"/>
      <c r="J87" s="497"/>
      <c r="K87" s="522"/>
      <c r="L87" s="523"/>
      <c r="M87" s="523"/>
      <c r="N87" s="523"/>
      <c r="O87" s="523"/>
      <c r="P87" s="523"/>
      <c r="Q87" s="523"/>
      <c r="R87" s="523"/>
      <c r="S87" s="523"/>
      <c r="T87" s="523"/>
      <c r="U87" s="523"/>
      <c r="V87" s="523"/>
      <c r="W87" s="523"/>
      <c r="X87" s="523"/>
      <c r="Y87" s="535"/>
      <c r="Z87" s="498"/>
    </row>
    <row r="88" spans="1:26" ht="15" customHeight="1">
      <c r="A88" s="1729"/>
      <c r="B88" s="494"/>
      <c r="C88" s="495"/>
      <c r="D88" s="496"/>
      <c r="E88" s="496"/>
      <c r="F88" s="496"/>
      <c r="G88" s="496"/>
      <c r="H88" s="496"/>
      <c r="I88" s="496"/>
      <c r="J88" s="497"/>
      <c r="K88" s="522"/>
      <c r="L88" s="523"/>
      <c r="M88" s="523"/>
      <c r="N88" s="523"/>
      <c r="O88" s="523"/>
      <c r="P88" s="523"/>
      <c r="Q88" s="523"/>
      <c r="R88" s="523"/>
      <c r="S88" s="523"/>
      <c r="T88" s="523"/>
      <c r="U88" s="523"/>
      <c r="V88" s="523"/>
      <c r="W88" s="523"/>
      <c r="X88" s="523"/>
      <c r="Y88" s="535"/>
      <c r="Z88" s="498"/>
    </row>
    <row r="89" spans="1:26" ht="15" customHeight="1">
      <c r="A89" s="1759"/>
      <c r="B89" s="509"/>
      <c r="C89" s="510"/>
      <c r="D89" s="511"/>
      <c r="E89" s="511"/>
      <c r="F89" s="511"/>
      <c r="G89" s="511"/>
      <c r="H89" s="511"/>
      <c r="I89" s="511"/>
      <c r="J89" s="512"/>
      <c r="K89" s="531"/>
      <c r="L89" s="532"/>
      <c r="M89" s="532"/>
      <c r="N89" s="532"/>
      <c r="O89" s="532"/>
      <c r="P89" s="532"/>
      <c r="Q89" s="532"/>
      <c r="R89" s="532"/>
      <c r="S89" s="532"/>
      <c r="T89" s="532"/>
      <c r="U89" s="532"/>
      <c r="V89" s="532"/>
      <c r="W89" s="532"/>
      <c r="X89" s="532"/>
      <c r="Y89" s="536"/>
      <c r="Z89" s="513"/>
    </row>
    <row r="90" spans="1:26" ht="15" customHeight="1">
      <c r="A90" s="1762" t="s">
        <v>201</v>
      </c>
      <c r="B90" s="504"/>
      <c r="C90" s="505"/>
      <c r="D90" s="506"/>
      <c r="E90" s="506"/>
      <c r="F90" s="506"/>
      <c r="G90" s="506"/>
      <c r="H90" s="506"/>
      <c r="I90" s="506"/>
      <c r="J90" s="507"/>
      <c r="K90" s="528"/>
      <c r="L90" s="529"/>
      <c r="M90" s="529"/>
      <c r="N90" s="529"/>
      <c r="O90" s="529"/>
      <c r="P90" s="529"/>
      <c r="Q90" s="529"/>
      <c r="R90" s="529"/>
      <c r="S90" s="529"/>
      <c r="T90" s="529"/>
      <c r="U90" s="529"/>
      <c r="V90" s="529"/>
      <c r="W90" s="529"/>
      <c r="X90" s="529"/>
      <c r="Y90" s="537"/>
      <c r="Z90" s="508"/>
    </row>
    <row r="91" spans="1:26" ht="15" customHeight="1">
      <c r="A91" s="1729"/>
      <c r="B91" s="494"/>
      <c r="C91" s="495"/>
      <c r="D91" s="496"/>
      <c r="E91" s="496"/>
      <c r="F91" s="496"/>
      <c r="G91" s="496"/>
      <c r="H91" s="496"/>
      <c r="I91" s="496"/>
      <c r="J91" s="497"/>
      <c r="K91" s="522"/>
      <c r="L91" s="523"/>
      <c r="M91" s="523"/>
      <c r="N91" s="523"/>
      <c r="O91" s="523"/>
      <c r="P91" s="523"/>
      <c r="Q91" s="523"/>
      <c r="R91" s="523"/>
      <c r="S91" s="523"/>
      <c r="T91" s="523"/>
      <c r="U91" s="523"/>
      <c r="V91" s="523"/>
      <c r="W91" s="523"/>
      <c r="X91" s="523"/>
      <c r="Y91" s="535"/>
      <c r="Z91" s="498"/>
    </row>
    <row r="92" spans="1:26" ht="15" customHeight="1">
      <c r="A92" s="1729"/>
      <c r="B92" s="494"/>
      <c r="C92" s="495"/>
      <c r="D92" s="496"/>
      <c r="E92" s="496"/>
      <c r="F92" s="496"/>
      <c r="G92" s="496"/>
      <c r="H92" s="496"/>
      <c r="I92" s="496"/>
      <c r="J92" s="497"/>
      <c r="K92" s="522"/>
      <c r="L92" s="523"/>
      <c r="M92" s="523"/>
      <c r="N92" s="523"/>
      <c r="O92" s="523"/>
      <c r="P92" s="523"/>
      <c r="Q92" s="523"/>
      <c r="R92" s="523"/>
      <c r="S92" s="523"/>
      <c r="T92" s="523"/>
      <c r="U92" s="523"/>
      <c r="V92" s="523"/>
      <c r="W92" s="523"/>
      <c r="X92" s="523"/>
      <c r="Y92" s="535"/>
      <c r="Z92" s="498"/>
    </row>
    <row r="93" spans="1:26" ht="15" customHeight="1" thickBot="1">
      <c r="A93" s="1730"/>
      <c r="B93" s="514"/>
      <c r="C93" s="515"/>
      <c r="D93" s="516"/>
      <c r="E93" s="516"/>
      <c r="F93" s="516"/>
      <c r="G93" s="516"/>
      <c r="H93" s="516"/>
      <c r="I93" s="516"/>
      <c r="J93" s="517"/>
      <c r="K93" s="539"/>
      <c r="L93" s="540"/>
      <c r="M93" s="540"/>
      <c r="N93" s="540"/>
      <c r="O93" s="540"/>
      <c r="P93" s="540"/>
      <c r="Q93" s="540"/>
      <c r="R93" s="540"/>
      <c r="S93" s="540"/>
      <c r="T93" s="540"/>
      <c r="U93" s="540"/>
      <c r="V93" s="540"/>
      <c r="W93" s="540"/>
      <c r="X93" s="540"/>
      <c r="Y93" s="541"/>
      <c r="Z93" s="518"/>
    </row>
    <row r="94" spans="1:26" ht="18.75" customHeight="1">
      <c r="A94" s="624"/>
      <c r="B94" s="624"/>
      <c r="C94" s="624"/>
      <c r="D94" s="624"/>
      <c r="E94" s="1760" t="s">
        <v>1086</v>
      </c>
      <c r="F94" s="1761"/>
      <c r="G94" s="1761"/>
      <c r="H94" s="1761"/>
      <c r="I94" s="1761"/>
      <c r="J94" s="1251" t="s">
        <v>648</v>
      </c>
      <c r="K94" s="1252"/>
      <c r="L94" s="1253"/>
      <c r="M94" s="1253"/>
      <c r="N94" s="1253"/>
      <c r="O94" s="1253"/>
      <c r="P94" s="1253"/>
      <c r="Q94" s="1253"/>
      <c r="R94" s="1253"/>
      <c r="S94" s="1253"/>
      <c r="T94" s="1253"/>
      <c r="U94" s="1253"/>
      <c r="V94" s="1253"/>
      <c r="W94" s="1253"/>
      <c r="X94" s="1253"/>
      <c r="Y94" s="1254"/>
      <c r="Z94" s="1255"/>
    </row>
    <row r="95" spans="1:26" ht="18.75" customHeight="1" thickBot="1">
      <c r="A95" s="356"/>
      <c r="B95" s="356"/>
      <c r="C95" s="356"/>
      <c r="D95" s="356"/>
      <c r="E95" s="1766" t="s">
        <v>1088</v>
      </c>
      <c r="F95" s="1767"/>
      <c r="G95" s="1767"/>
      <c r="H95" s="1767"/>
      <c r="I95" s="1767"/>
      <c r="J95" s="1246" t="s">
        <v>648</v>
      </c>
      <c r="K95" s="1247"/>
      <c r="L95" s="1248"/>
      <c r="M95" s="1248"/>
      <c r="N95" s="1248"/>
      <c r="O95" s="1248"/>
      <c r="P95" s="1248"/>
      <c r="Q95" s="1248"/>
      <c r="R95" s="1248"/>
      <c r="S95" s="1248"/>
      <c r="T95" s="1248"/>
      <c r="U95" s="1248"/>
      <c r="V95" s="1248"/>
      <c r="W95" s="1248"/>
      <c r="X95" s="1248"/>
      <c r="Y95" s="1249"/>
      <c r="Z95" s="1250"/>
    </row>
    <row r="96" spans="1:26" ht="8.25" customHeight="1">
      <c r="A96" s="356"/>
      <c r="B96" s="356"/>
      <c r="C96" s="356"/>
      <c r="D96" s="356"/>
      <c r="E96" s="356"/>
      <c r="F96" s="356"/>
      <c r="G96" s="356"/>
      <c r="H96" s="356"/>
      <c r="I96" s="356"/>
      <c r="J96" s="356"/>
      <c r="K96" s="623"/>
      <c r="L96" s="623"/>
      <c r="M96" s="623"/>
      <c r="N96" s="623"/>
      <c r="O96" s="623"/>
      <c r="P96" s="623"/>
      <c r="Q96" s="623"/>
      <c r="R96" s="623"/>
      <c r="S96" s="623"/>
      <c r="T96" s="623"/>
      <c r="U96" s="623"/>
      <c r="V96" s="623"/>
      <c r="W96" s="623"/>
      <c r="X96" s="623"/>
      <c r="Y96" s="623"/>
      <c r="Z96" s="357"/>
    </row>
    <row r="97" spans="1:37" ht="15" customHeight="1">
      <c r="A97" s="350" t="s">
        <v>832</v>
      </c>
      <c r="B97" s="350"/>
      <c r="C97" s="350"/>
      <c r="D97" s="350"/>
      <c r="E97" s="351"/>
      <c r="F97" s="351"/>
      <c r="G97" s="351"/>
      <c r="H97" s="351"/>
      <c r="I97" s="351"/>
      <c r="J97" s="351"/>
      <c r="K97" s="351"/>
      <c r="L97" s="351"/>
      <c r="M97" s="351"/>
      <c r="N97" s="351"/>
      <c r="O97" s="351"/>
      <c r="P97" s="351"/>
      <c r="Q97" s="351"/>
      <c r="R97" s="351"/>
      <c r="S97" s="351"/>
      <c r="T97" s="351"/>
      <c r="U97" s="351"/>
      <c r="V97" s="351"/>
      <c r="W97" s="351"/>
      <c r="X97" s="351"/>
      <c r="Y97" s="351"/>
      <c r="Z97" s="350"/>
      <c r="AB97" s="365"/>
      <c r="AC97" s="365"/>
      <c r="AD97" s="365"/>
      <c r="AE97" s="365"/>
      <c r="AF97" s="365"/>
      <c r="AG97" s="357"/>
    </row>
    <row r="98" spans="1:37" ht="15" customHeight="1">
      <c r="A98" s="350" t="s">
        <v>194</v>
      </c>
      <c r="B98" s="350"/>
      <c r="C98" s="350"/>
      <c r="D98" s="350"/>
      <c r="E98" s="351"/>
      <c r="F98" s="351"/>
      <c r="G98" s="351"/>
      <c r="H98" s="351"/>
      <c r="I98" s="351"/>
      <c r="J98" s="351"/>
      <c r="K98" s="351"/>
      <c r="L98" s="351"/>
      <c r="M98" s="351"/>
      <c r="N98" s="351"/>
      <c r="O98" s="351"/>
      <c r="P98" s="351"/>
      <c r="Q98" s="351"/>
      <c r="R98" s="351"/>
      <c r="S98" s="351"/>
      <c r="T98" s="351"/>
      <c r="U98" s="351"/>
      <c r="V98" s="351"/>
      <c r="W98" s="351"/>
      <c r="X98" s="351"/>
      <c r="Y98" s="351"/>
      <c r="Z98" s="350"/>
      <c r="AB98" s="365"/>
      <c r="AC98" s="365"/>
      <c r="AD98" s="365"/>
      <c r="AE98" s="365"/>
      <c r="AF98" s="365"/>
      <c r="AG98" s="357"/>
    </row>
    <row r="99" spans="1:37" ht="15" customHeight="1" thickBot="1">
      <c r="A99" s="350" t="s">
        <v>195</v>
      </c>
      <c r="B99" s="350"/>
      <c r="C99" s="350"/>
      <c r="D99" s="350"/>
      <c r="E99" s="351"/>
      <c r="F99" s="351"/>
      <c r="G99" s="351"/>
      <c r="H99" s="351"/>
      <c r="I99" s="351"/>
      <c r="J99" s="351"/>
      <c r="K99" s="351"/>
      <c r="L99" s="351"/>
      <c r="M99" s="351"/>
      <c r="N99" s="351"/>
      <c r="O99" s="351"/>
      <c r="P99" s="351"/>
      <c r="Q99" s="351"/>
      <c r="R99" s="351"/>
      <c r="S99" s="351"/>
      <c r="T99" s="351"/>
      <c r="U99" s="351"/>
      <c r="V99" s="351"/>
      <c r="W99" s="351"/>
      <c r="X99" s="351"/>
      <c r="Y99" s="351"/>
      <c r="Z99" s="350"/>
      <c r="AB99" s="365"/>
      <c r="AC99" s="365"/>
      <c r="AD99" s="365"/>
      <c r="AE99" s="365"/>
      <c r="AF99" s="365"/>
      <c r="AG99" s="357"/>
    </row>
    <row r="100" spans="1:37" ht="15" customHeight="1">
      <c r="A100" s="350" t="s">
        <v>235</v>
      </c>
      <c r="B100" s="350"/>
      <c r="C100" s="350"/>
      <c r="D100" s="350"/>
      <c r="E100" s="351"/>
      <c r="F100" s="351"/>
      <c r="G100" s="351"/>
      <c r="H100" s="351"/>
      <c r="I100" s="351"/>
      <c r="J100" s="351"/>
      <c r="K100" s="351"/>
      <c r="L100" s="351"/>
      <c r="M100" s="351"/>
      <c r="N100" s="351"/>
      <c r="O100" s="351"/>
      <c r="P100" s="351"/>
      <c r="Q100" s="351"/>
      <c r="R100" s="351"/>
      <c r="S100" s="351"/>
      <c r="T100" s="351"/>
      <c r="U100" s="351"/>
      <c r="V100" s="351"/>
      <c r="W100" s="1560" t="s">
        <v>311</v>
      </c>
      <c r="X100" s="1561"/>
      <c r="Y100" s="1561"/>
      <c r="Z100" s="1562"/>
      <c r="AA100" s="351"/>
      <c r="AB100" s="351"/>
      <c r="AC100" s="351"/>
      <c r="AD100" s="350"/>
      <c r="AF100" s="365"/>
      <c r="AG100" s="365"/>
      <c r="AH100" s="365"/>
      <c r="AI100" s="365"/>
      <c r="AJ100" s="365"/>
      <c r="AK100" s="357"/>
    </row>
    <row r="101" spans="1:37" ht="15" customHeight="1" thickBot="1">
      <c r="A101" s="350" t="s">
        <v>213</v>
      </c>
      <c r="B101" s="350"/>
      <c r="C101" s="350"/>
      <c r="D101" s="350"/>
      <c r="E101" s="351"/>
      <c r="F101" s="351"/>
      <c r="G101" s="351"/>
      <c r="H101" s="351"/>
      <c r="I101" s="351"/>
      <c r="J101" s="351"/>
      <c r="K101" s="351"/>
      <c r="L101" s="351"/>
      <c r="M101" s="351"/>
      <c r="N101" s="351"/>
      <c r="O101" s="351"/>
      <c r="P101" s="351"/>
      <c r="Q101" s="351"/>
      <c r="R101" s="351"/>
      <c r="S101" s="351"/>
      <c r="T101" s="351"/>
      <c r="U101" s="351"/>
      <c r="V101" s="351"/>
      <c r="W101" s="1563"/>
      <c r="X101" s="1564"/>
      <c r="Y101" s="1564"/>
      <c r="Z101" s="1565"/>
      <c r="AB101" s="365"/>
      <c r="AC101" s="365"/>
      <c r="AD101" s="365"/>
      <c r="AE101" s="365"/>
      <c r="AF101" s="365"/>
      <c r="AG101" s="357"/>
    </row>
    <row r="102" spans="1:37" ht="6.75" customHeight="1">
      <c r="A102" s="350" t="s">
        <v>654</v>
      </c>
      <c r="B102" s="350"/>
      <c r="C102" s="350"/>
      <c r="D102" s="350"/>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0"/>
      <c r="AB102" s="365"/>
      <c r="AC102" s="365"/>
      <c r="AD102" s="365"/>
      <c r="AE102" s="365"/>
      <c r="AF102" s="365"/>
      <c r="AG102" s="357"/>
    </row>
    <row r="103" spans="1:37" ht="15" customHeight="1">
      <c r="A103" s="350"/>
      <c r="B103" s="350"/>
      <c r="AB103" s="357"/>
      <c r="AC103" s="357"/>
      <c r="AD103" s="357"/>
      <c r="AE103" s="357"/>
      <c r="AF103" s="357"/>
      <c r="AG103" s="357"/>
    </row>
    <row r="104" spans="1:37" ht="15" customHeight="1">
      <c r="A104" s="350"/>
      <c r="B104" s="350"/>
      <c r="AB104" s="357"/>
      <c r="AC104" s="357"/>
      <c r="AD104" s="357"/>
      <c r="AE104" s="357"/>
      <c r="AF104" s="357"/>
      <c r="AG104" s="357"/>
    </row>
  </sheetData>
  <mergeCells count="41">
    <mergeCell ref="W100:Z101"/>
    <mergeCell ref="A57:A60"/>
    <mergeCell ref="A61:A64"/>
    <mergeCell ref="A65:A68"/>
    <mergeCell ref="A69:Z69"/>
    <mergeCell ref="A70:A73"/>
    <mergeCell ref="A74:A77"/>
    <mergeCell ref="A78:A81"/>
    <mergeCell ref="A82:A85"/>
    <mergeCell ref="A86:A89"/>
    <mergeCell ref="A90:A93"/>
    <mergeCell ref="E94:I94"/>
    <mergeCell ref="E95:I95"/>
    <mergeCell ref="A7:Z7"/>
    <mergeCell ref="A53:A56"/>
    <mergeCell ref="A12:A15"/>
    <mergeCell ref="A16:A19"/>
    <mergeCell ref="A20:A23"/>
    <mergeCell ref="A24:A27"/>
    <mergeCell ref="A28:A31"/>
    <mergeCell ref="A32:A35"/>
    <mergeCell ref="A36:A39"/>
    <mergeCell ref="A40:Z40"/>
    <mergeCell ref="A41:A44"/>
    <mergeCell ref="A45:A48"/>
    <mergeCell ref="A49:A52"/>
    <mergeCell ref="A8:A11"/>
    <mergeCell ref="A2:Z2"/>
    <mergeCell ref="A4:A6"/>
    <mergeCell ref="B4:B6"/>
    <mergeCell ref="C4:C6"/>
    <mergeCell ref="D4:D6"/>
    <mergeCell ref="E4:E6"/>
    <mergeCell ref="F4:F6"/>
    <mergeCell ref="G4:I4"/>
    <mergeCell ref="J4:J6"/>
    <mergeCell ref="K4:Y4"/>
    <mergeCell ref="Z4:Z6"/>
    <mergeCell ref="G5:G6"/>
    <mergeCell ref="H5:H6"/>
    <mergeCell ref="I5:I6"/>
  </mergeCells>
  <phoneticPr fontId="10"/>
  <pageMargins left="0.78740157480314965" right="0.39370078740157483" top="0.39370078740157483" bottom="0.39370078740157483" header="0.39370078740157483" footer="0.39370078740157483"/>
  <pageSetup paperSize="8" scale="80" fitToHeight="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0"/>
  <sheetViews>
    <sheetView topLeftCell="A10" zoomScaleNormal="100" workbookViewId="0">
      <selection activeCell="D28" sqref="D28"/>
    </sheetView>
  </sheetViews>
  <sheetFormatPr defaultRowHeight="12"/>
  <cols>
    <col min="1" max="1" width="1.625" style="122" customWidth="1"/>
    <col min="2" max="2" width="3.625" style="122" customWidth="1"/>
    <col min="3" max="3" width="21.625" style="122" customWidth="1"/>
    <col min="4" max="4" width="68.75" style="122" customWidth="1"/>
    <col min="5" max="6" width="7.625" style="122" customWidth="1"/>
    <col min="7" max="16384" width="9" style="122"/>
  </cols>
  <sheetData>
    <row r="1" spans="2:6">
      <c r="B1" s="121"/>
    </row>
    <row r="3" spans="2:6" ht="18.75" customHeight="1">
      <c r="B3" s="123" t="s">
        <v>254</v>
      </c>
    </row>
    <row r="5" spans="2:6">
      <c r="B5" s="1388" t="s">
        <v>4</v>
      </c>
      <c r="C5" s="1390" t="s">
        <v>5</v>
      </c>
      <c r="D5" s="1392" t="s">
        <v>6</v>
      </c>
      <c r="E5" s="1392" t="s">
        <v>7</v>
      </c>
      <c r="F5" s="1394"/>
    </row>
    <row r="6" spans="2:6">
      <c r="B6" s="1389"/>
      <c r="C6" s="1391"/>
      <c r="D6" s="1393"/>
      <c r="E6" s="1226" t="s">
        <v>8</v>
      </c>
      <c r="F6" s="1227" t="s">
        <v>9</v>
      </c>
    </row>
    <row r="7" spans="2:6">
      <c r="B7" s="1228">
        <v>1</v>
      </c>
      <c r="C7" s="124" t="s">
        <v>10</v>
      </c>
      <c r="D7" s="125" t="s">
        <v>11</v>
      </c>
      <c r="E7" s="126" t="s">
        <v>12</v>
      </c>
      <c r="F7" s="127" t="s">
        <v>13</v>
      </c>
    </row>
    <row r="8" spans="2:6">
      <c r="B8" s="1228">
        <v>2</v>
      </c>
      <c r="C8" s="128" t="s">
        <v>14</v>
      </c>
      <c r="D8" s="129" t="s">
        <v>1080</v>
      </c>
      <c r="E8" s="130" t="s">
        <v>15</v>
      </c>
      <c r="F8" s="131"/>
    </row>
    <row r="9" spans="2:6">
      <c r="B9" s="1228">
        <v>3</v>
      </c>
      <c r="C9" s="128" t="s">
        <v>16</v>
      </c>
      <c r="D9" s="129" t="s">
        <v>17</v>
      </c>
      <c r="E9" s="130" t="s">
        <v>15</v>
      </c>
      <c r="F9" s="131"/>
    </row>
    <row r="10" spans="2:6">
      <c r="B10" s="1228">
        <v>4</v>
      </c>
      <c r="C10" s="128" t="s">
        <v>18</v>
      </c>
      <c r="D10" s="129" t="s">
        <v>19</v>
      </c>
      <c r="E10" s="130" t="s">
        <v>15</v>
      </c>
      <c r="F10" s="131"/>
    </row>
    <row r="11" spans="2:6">
      <c r="B11" s="1228">
        <v>5</v>
      </c>
      <c r="C11" s="128" t="s">
        <v>20</v>
      </c>
      <c r="D11" s="129" t="s">
        <v>21</v>
      </c>
      <c r="E11" s="130" t="s">
        <v>15</v>
      </c>
      <c r="F11" s="131"/>
    </row>
    <row r="12" spans="2:6">
      <c r="B12" s="1228">
        <v>6</v>
      </c>
      <c r="C12" s="128" t="s">
        <v>22</v>
      </c>
      <c r="D12" s="129" t="s">
        <v>23</v>
      </c>
      <c r="E12" s="130" t="s">
        <v>15</v>
      </c>
      <c r="F12" s="131"/>
    </row>
    <row r="13" spans="2:6">
      <c r="B13" s="1228">
        <v>7</v>
      </c>
      <c r="C13" s="128" t="s">
        <v>24</v>
      </c>
      <c r="D13" s="129" t="s">
        <v>253</v>
      </c>
      <c r="E13" s="130" t="s">
        <v>15</v>
      </c>
      <c r="F13" s="131"/>
    </row>
    <row r="14" spans="2:6">
      <c r="B14" s="1228">
        <v>8</v>
      </c>
      <c r="C14" s="128" t="s">
        <v>25</v>
      </c>
      <c r="D14" s="129" t="s">
        <v>26</v>
      </c>
      <c r="E14" s="130" t="s">
        <v>15</v>
      </c>
      <c r="F14" s="131"/>
    </row>
    <row r="15" spans="2:6">
      <c r="B15" s="1228">
        <v>9</v>
      </c>
      <c r="C15" s="128" t="s">
        <v>27</v>
      </c>
      <c r="D15" s="129" t="s">
        <v>28</v>
      </c>
      <c r="E15" s="130" t="s">
        <v>15</v>
      </c>
      <c r="F15" s="131"/>
    </row>
    <row r="16" spans="2:6">
      <c r="B16" s="1228">
        <v>10</v>
      </c>
      <c r="C16" s="128" t="s">
        <v>29</v>
      </c>
      <c r="D16" s="129" t="s">
        <v>30</v>
      </c>
      <c r="E16" s="130" t="s">
        <v>15</v>
      </c>
      <c r="F16" s="131"/>
    </row>
    <row r="17" spans="2:6">
      <c r="B17" s="1228">
        <v>11</v>
      </c>
      <c r="C17" s="128" t="s">
        <v>31</v>
      </c>
      <c r="D17" s="634" t="s">
        <v>478</v>
      </c>
      <c r="E17" s="130" t="s">
        <v>15</v>
      </c>
      <c r="F17" s="131"/>
    </row>
    <row r="18" spans="2:6">
      <c r="B18" s="1228">
        <v>12</v>
      </c>
      <c r="C18" s="128" t="s">
        <v>32</v>
      </c>
      <c r="D18" s="634" t="s">
        <v>479</v>
      </c>
      <c r="E18" s="130" t="s">
        <v>15</v>
      </c>
      <c r="F18" s="131"/>
    </row>
    <row r="19" spans="2:6">
      <c r="B19" s="1228">
        <v>13</v>
      </c>
      <c r="C19" s="128" t="s">
        <v>33</v>
      </c>
      <c r="D19" s="634" t="s">
        <v>484</v>
      </c>
      <c r="E19" s="130" t="s">
        <v>15</v>
      </c>
      <c r="F19" s="131"/>
    </row>
    <row r="20" spans="2:6">
      <c r="B20" s="1228">
        <v>14</v>
      </c>
      <c r="C20" s="128" t="s">
        <v>34</v>
      </c>
      <c r="D20" s="634" t="s">
        <v>482</v>
      </c>
      <c r="E20" s="130" t="s">
        <v>15</v>
      </c>
      <c r="F20" s="131"/>
    </row>
    <row r="21" spans="2:6">
      <c r="B21" s="1228">
        <v>15</v>
      </c>
      <c r="C21" s="128" t="s">
        <v>480</v>
      </c>
      <c r="D21" s="634" t="s">
        <v>483</v>
      </c>
      <c r="E21" s="130" t="s">
        <v>13</v>
      </c>
      <c r="F21" s="131"/>
    </row>
    <row r="22" spans="2:6">
      <c r="B22" s="1228">
        <v>16</v>
      </c>
      <c r="C22" s="128" t="s">
        <v>481</v>
      </c>
      <c r="D22" s="634" t="s">
        <v>485</v>
      </c>
      <c r="E22" s="130" t="s">
        <v>13</v>
      </c>
      <c r="F22" s="131"/>
    </row>
    <row r="23" spans="2:6">
      <c r="B23" s="1228">
        <v>17</v>
      </c>
      <c r="C23" s="128" t="s">
        <v>35</v>
      </c>
      <c r="D23" s="129" t="s">
        <v>36</v>
      </c>
      <c r="E23" s="130" t="s">
        <v>15</v>
      </c>
      <c r="F23" s="131"/>
    </row>
    <row r="24" spans="2:6">
      <c r="B24" s="1228">
        <v>18</v>
      </c>
      <c r="C24" s="128" t="s">
        <v>37</v>
      </c>
      <c r="D24" s="129" t="s">
        <v>243</v>
      </c>
      <c r="E24" s="130" t="s">
        <v>15</v>
      </c>
      <c r="F24" s="131"/>
    </row>
    <row r="25" spans="2:6">
      <c r="B25" s="1228">
        <v>19</v>
      </c>
      <c r="C25" s="128" t="s">
        <v>38</v>
      </c>
      <c r="D25" s="129" t="s">
        <v>39</v>
      </c>
      <c r="E25" s="134" t="s">
        <v>12</v>
      </c>
      <c r="F25" s="131" t="s">
        <v>15</v>
      </c>
    </row>
    <row r="26" spans="2:6">
      <c r="B26" s="1228">
        <v>20</v>
      </c>
      <c r="C26" s="128" t="s">
        <v>40</v>
      </c>
      <c r="D26" s="129" t="s">
        <v>41</v>
      </c>
      <c r="E26" s="130" t="s">
        <v>15</v>
      </c>
      <c r="F26" s="131"/>
    </row>
    <row r="27" spans="2:6">
      <c r="B27" s="1228">
        <v>21</v>
      </c>
      <c r="C27" s="128" t="s">
        <v>42</v>
      </c>
      <c r="D27" s="129" t="s">
        <v>247</v>
      </c>
      <c r="E27" s="130" t="s">
        <v>15</v>
      </c>
      <c r="F27" s="131"/>
    </row>
    <row r="28" spans="2:6">
      <c r="B28" s="1228">
        <v>22</v>
      </c>
      <c r="C28" s="132" t="s">
        <v>43</v>
      </c>
      <c r="D28" s="133" t="s">
        <v>245</v>
      </c>
      <c r="E28" s="134" t="s">
        <v>44</v>
      </c>
      <c r="F28" s="135" t="s">
        <v>15</v>
      </c>
    </row>
    <row r="29" spans="2:6">
      <c r="B29" s="1228">
        <v>23</v>
      </c>
      <c r="C29" s="128" t="s">
        <v>45</v>
      </c>
      <c r="D29" s="129" t="s">
        <v>246</v>
      </c>
      <c r="E29" s="130" t="s">
        <v>15</v>
      </c>
      <c r="F29" s="131"/>
    </row>
    <row r="30" spans="2:6">
      <c r="B30" s="1228">
        <v>24</v>
      </c>
      <c r="C30" s="128" t="s">
        <v>46</v>
      </c>
      <c r="D30" s="129" t="s">
        <v>244</v>
      </c>
      <c r="E30" s="130" t="s">
        <v>44</v>
      </c>
      <c r="F30" s="131" t="s">
        <v>15</v>
      </c>
    </row>
    <row r="31" spans="2:6">
      <c r="B31" s="1228">
        <v>25</v>
      </c>
      <c r="C31" s="128" t="s">
        <v>47</v>
      </c>
      <c r="D31" s="129" t="s">
        <v>564</v>
      </c>
      <c r="E31" s="130" t="s">
        <v>44</v>
      </c>
      <c r="F31" s="131" t="s">
        <v>15</v>
      </c>
    </row>
    <row r="32" spans="2:6">
      <c r="B32" s="1228">
        <v>26</v>
      </c>
      <c r="C32" s="128" t="s">
        <v>48</v>
      </c>
      <c r="D32" s="129" t="s">
        <v>1017</v>
      </c>
      <c r="E32" s="130" t="s">
        <v>44</v>
      </c>
      <c r="F32" s="131" t="s">
        <v>15</v>
      </c>
    </row>
    <row r="33" spans="2:6">
      <c r="B33" s="1228">
        <v>27</v>
      </c>
      <c r="C33" s="132" t="s">
        <v>1224</v>
      </c>
      <c r="D33" s="129" t="s">
        <v>1226</v>
      </c>
      <c r="E33" s="130" t="s">
        <v>15</v>
      </c>
      <c r="F33" s="131"/>
    </row>
    <row r="34" spans="2:6">
      <c r="B34" s="1228">
        <v>28</v>
      </c>
      <c r="C34" s="132" t="s">
        <v>1225</v>
      </c>
      <c r="D34" s="129" t="s">
        <v>1227</v>
      </c>
      <c r="E34" s="130" t="s">
        <v>12</v>
      </c>
      <c r="F34" s="131" t="s">
        <v>15</v>
      </c>
    </row>
    <row r="35" spans="2:6">
      <c r="B35" s="1228">
        <v>29</v>
      </c>
      <c r="C35" s="132" t="s">
        <v>1219</v>
      </c>
      <c r="D35" s="133" t="s">
        <v>1018</v>
      </c>
      <c r="E35" s="134" t="s">
        <v>15</v>
      </c>
      <c r="F35" s="135"/>
    </row>
    <row r="36" spans="2:6">
      <c r="B36" s="1228">
        <v>30</v>
      </c>
      <c r="C36" s="132" t="s">
        <v>1220</v>
      </c>
      <c r="D36" s="133" t="s">
        <v>1019</v>
      </c>
      <c r="E36" s="134" t="s">
        <v>15</v>
      </c>
      <c r="F36" s="135"/>
    </row>
    <row r="37" spans="2:6">
      <c r="B37" s="1228">
        <v>31</v>
      </c>
      <c r="C37" s="132" t="s">
        <v>1221</v>
      </c>
      <c r="D37" s="133" t="s">
        <v>1078</v>
      </c>
      <c r="E37" s="134" t="s">
        <v>15</v>
      </c>
      <c r="F37" s="135"/>
    </row>
    <row r="38" spans="2:6">
      <c r="B38" s="1228">
        <v>32</v>
      </c>
      <c r="C38" s="132" t="s">
        <v>1026</v>
      </c>
      <c r="D38" s="133" t="s">
        <v>1020</v>
      </c>
      <c r="E38" s="134" t="s">
        <v>15</v>
      </c>
      <c r="F38" s="135"/>
    </row>
    <row r="39" spans="2:6">
      <c r="B39" s="1228">
        <v>33</v>
      </c>
      <c r="C39" s="132" t="s">
        <v>1127</v>
      </c>
      <c r="D39" s="133" t="s">
        <v>1021</v>
      </c>
      <c r="E39" s="134"/>
      <c r="F39" s="135" t="s">
        <v>13</v>
      </c>
    </row>
    <row r="40" spans="2:6">
      <c r="B40" s="1228">
        <v>34</v>
      </c>
      <c r="C40" s="132" t="s">
        <v>1222</v>
      </c>
      <c r="D40" s="133" t="s">
        <v>1022</v>
      </c>
      <c r="E40" s="134" t="s">
        <v>15</v>
      </c>
      <c r="F40" s="135"/>
    </row>
    <row r="41" spans="2:6">
      <c r="B41" s="1228">
        <v>35</v>
      </c>
      <c r="C41" s="132" t="s">
        <v>1223</v>
      </c>
      <c r="D41" s="133" t="s">
        <v>1030</v>
      </c>
      <c r="E41" s="134" t="s">
        <v>15</v>
      </c>
      <c r="F41" s="135"/>
    </row>
    <row r="42" spans="2:6">
      <c r="B42" s="1228">
        <v>36</v>
      </c>
      <c r="C42" s="132" t="s">
        <v>1033</v>
      </c>
      <c r="D42" s="133" t="s">
        <v>1031</v>
      </c>
      <c r="E42" s="130" t="s">
        <v>44</v>
      </c>
      <c r="F42" s="131" t="s">
        <v>15</v>
      </c>
    </row>
    <row r="43" spans="2:6">
      <c r="B43" s="1228">
        <v>37</v>
      </c>
      <c r="C43" s="132" t="s">
        <v>1198</v>
      </c>
      <c r="D43" s="133" t="s">
        <v>1023</v>
      </c>
      <c r="E43" s="134" t="s">
        <v>15</v>
      </c>
      <c r="F43" s="135"/>
    </row>
    <row r="44" spans="2:6">
      <c r="B44" s="1228">
        <v>38</v>
      </c>
      <c r="C44" s="132" t="s">
        <v>1199</v>
      </c>
      <c r="D44" s="133" t="s">
        <v>1024</v>
      </c>
      <c r="E44" s="134" t="s">
        <v>15</v>
      </c>
      <c r="F44" s="131"/>
    </row>
    <row r="45" spans="2:6">
      <c r="B45" s="1228">
        <v>39</v>
      </c>
      <c r="C45" s="132" t="s">
        <v>1200</v>
      </c>
      <c r="D45" s="133" t="s">
        <v>1025</v>
      </c>
      <c r="E45" s="134" t="s">
        <v>15</v>
      </c>
      <c r="F45" s="135"/>
    </row>
    <row r="46" spans="2:6">
      <c r="B46" s="1228">
        <v>40</v>
      </c>
      <c r="C46" s="132" t="s">
        <v>1201</v>
      </c>
      <c r="D46" s="133" t="s">
        <v>1027</v>
      </c>
      <c r="E46" s="134" t="s">
        <v>15</v>
      </c>
      <c r="F46" s="135"/>
    </row>
    <row r="47" spans="2:6">
      <c r="B47" s="1228">
        <v>41</v>
      </c>
      <c r="C47" s="132" t="s">
        <v>1202</v>
      </c>
      <c r="D47" s="133" t="s">
        <v>1028</v>
      </c>
      <c r="E47" s="134" t="s">
        <v>15</v>
      </c>
      <c r="F47" s="135"/>
    </row>
    <row r="48" spans="2:6">
      <c r="B48" s="1228">
        <v>42</v>
      </c>
      <c r="C48" s="132" t="s">
        <v>1203</v>
      </c>
      <c r="D48" s="133" t="s">
        <v>1029</v>
      </c>
      <c r="E48" s="134" t="s">
        <v>15</v>
      </c>
      <c r="F48" s="135"/>
    </row>
    <row r="49" spans="2:6">
      <c r="B49" s="1228">
        <v>43</v>
      </c>
      <c r="C49" s="132" t="s">
        <v>1204</v>
      </c>
      <c r="D49" s="133" t="s">
        <v>1032</v>
      </c>
      <c r="E49" s="134" t="s">
        <v>15</v>
      </c>
      <c r="F49" s="135"/>
    </row>
    <row r="50" spans="2:6">
      <c r="B50" s="1228">
        <v>44</v>
      </c>
      <c r="C50" s="132" t="s">
        <v>1205</v>
      </c>
      <c r="D50" s="133" t="s">
        <v>1034</v>
      </c>
      <c r="E50" s="134" t="s">
        <v>15</v>
      </c>
      <c r="F50" s="135"/>
    </row>
    <row r="51" spans="2:6">
      <c r="B51" s="1228">
        <v>45</v>
      </c>
      <c r="C51" s="132" t="s">
        <v>1132</v>
      </c>
      <c r="D51" s="133" t="s">
        <v>1035</v>
      </c>
      <c r="E51" s="134"/>
      <c r="F51" s="135" t="s">
        <v>13</v>
      </c>
    </row>
    <row r="52" spans="2:6">
      <c r="B52" s="1228">
        <v>46</v>
      </c>
      <c r="C52" s="132" t="s">
        <v>1206</v>
      </c>
      <c r="D52" s="133" t="s">
        <v>1036</v>
      </c>
      <c r="E52" s="134" t="s">
        <v>15</v>
      </c>
      <c r="F52" s="135"/>
    </row>
    <row r="53" spans="2:6">
      <c r="B53" s="1228">
        <v>47</v>
      </c>
      <c r="C53" s="132" t="s">
        <v>1134</v>
      </c>
      <c r="D53" s="133" t="s">
        <v>1037</v>
      </c>
      <c r="E53" s="134"/>
      <c r="F53" s="135" t="s">
        <v>13</v>
      </c>
    </row>
    <row r="54" spans="2:6">
      <c r="B54" s="1228">
        <v>48</v>
      </c>
      <c r="C54" s="132" t="s">
        <v>1207</v>
      </c>
      <c r="D54" s="133" t="s">
        <v>1038</v>
      </c>
      <c r="E54" s="134" t="s">
        <v>15</v>
      </c>
      <c r="F54" s="135"/>
    </row>
    <row r="55" spans="2:6">
      <c r="B55" s="1228">
        <v>49</v>
      </c>
      <c r="C55" s="132" t="s">
        <v>1208</v>
      </c>
      <c r="D55" s="133" t="s">
        <v>1039</v>
      </c>
      <c r="E55" s="134" t="s">
        <v>15</v>
      </c>
      <c r="F55" s="135"/>
    </row>
    <row r="56" spans="2:6">
      <c r="B56" s="1228">
        <v>50</v>
      </c>
      <c r="C56" s="132" t="s">
        <v>1209</v>
      </c>
      <c r="D56" s="133" t="s">
        <v>1040</v>
      </c>
      <c r="E56" s="134" t="s">
        <v>15</v>
      </c>
      <c r="F56" s="135"/>
    </row>
    <row r="57" spans="2:6">
      <c r="B57" s="1228">
        <v>51</v>
      </c>
      <c r="C57" s="132" t="s">
        <v>1210</v>
      </c>
      <c r="D57" s="133" t="s">
        <v>1041</v>
      </c>
      <c r="E57" s="134" t="s">
        <v>15</v>
      </c>
      <c r="F57" s="135"/>
    </row>
    <row r="58" spans="2:6">
      <c r="B58" s="1228">
        <v>52</v>
      </c>
      <c r="C58" s="132" t="s">
        <v>1137</v>
      </c>
      <c r="D58" s="133" t="s">
        <v>1042</v>
      </c>
      <c r="E58" s="130" t="s">
        <v>44</v>
      </c>
      <c r="F58" s="131" t="s">
        <v>15</v>
      </c>
    </row>
    <row r="59" spans="2:6">
      <c r="B59" s="1228">
        <v>53</v>
      </c>
      <c r="C59" s="132" t="s">
        <v>1140</v>
      </c>
      <c r="D59" s="133" t="s">
        <v>1043</v>
      </c>
      <c r="E59" s="134"/>
      <c r="F59" s="135" t="s">
        <v>13</v>
      </c>
    </row>
    <row r="60" spans="2:6">
      <c r="B60" s="1228">
        <v>54</v>
      </c>
      <c r="C60" s="132" t="s">
        <v>1145</v>
      </c>
      <c r="D60" s="133" t="s">
        <v>1044</v>
      </c>
      <c r="E60" s="134"/>
      <c r="F60" s="135" t="s">
        <v>13</v>
      </c>
    </row>
    <row r="61" spans="2:6">
      <c r="B61" s="1228">
        <v>55</v>
      </c>
      <c r="C61" s="132" t="s">
        <v>1211</v>
      </c>
      <c r="D61" s="133" t="s">
        <v>1045</v>
      </c>
      <c r="E61" s="134" t="s">
        <v>15</v>
      </c>
      <c r="F61" s="135"/>
    </row>
    <row r="62" spans="2:6">
      <c r="B62" s="1228">
        <v>56</v>
      </c>
      <c r="C62" s="132" t="s">
        <v>1212</v>
      </c>
      <c r="D62" s="133" t="s">
        <v>1046</v>
      </c>
      <c r="E62" s="134" t="s">
        <v>15</v>
      </c>
      <c r="F62" s="135"/>
    </row>
    <row r="63" spans="2:6">
      <c r="B63" s="1228">
        <v>57</v>
      </c>
      <c r="C63" s="132" t="s">
        <v>1213</v>
      </c>
      <c r="D63" s="133" t="s">
        <v>1047</v>
      </c>
      <c r="E63" s="134"/>
      <c r="F63" s="135" t="s">
        <v>13</v>
      </c>
    </row>
    <row r="64" spans="2:6">
      <c r="B64" s="1228">
        <v>58</v>
      </c>
      <c r="C64" s="132" t="s">
        <v>1214</v>
      </c>
      <c r="D64" s="133" t="s">
        <v>1048</v>
      </c>
      <c r="E64" s="134" t="s">
        <v>15</v>
      </c>
      <c r="F64" s="135"/>
    </row>
    <row r="65" spans="2:6">
      <c r="B65" s="1228">
        <v>59</v>
      </c>
      <c r="C65" s="132" t="s">
        <v>1215</v>
      </c>
      <c r="D65" s="133" t="s">
        <v>1049</v>
      </c>
      <c r="E65" s="134" t="s">
        <v>15</v>
      </c>
      <c r="F65" s="135"/>
    </row>
    <row r="66" spans="2:6">
      <c r="B66" s="1228">
        <v>60</v>
      </c>
      <c r="C66" s="132" t="s">
        <v>1148</v>
      </c>
      <c r="D66" s="133" t="s">
        <v>1051</v>
      </c>
      <c r="E66" s="134"/>
      <c r="F66" s="135" t="s">
        <v>13</v>
      </c>
    </row>
    <row r="67" spans="2:6">
      <c r="B67" s="1228">
        <v>61</v>
      </c>
      <c r="C67" s="132" t="s">
        <v>1150</v>
      </c>
      <c r="D67" s="133" t="s">
        <v>1050</v>
      </c>
      <c r="E67" s="134"/>
      <c r="F67" s="135" t="s">
        <v>13</v>
      </c>
    </row>
    <row r="68" spans="2:6">
      <c r="B68" s="1228">
        <v>62</v>
      </c>
      <c r="C68" s="132" t="s">
        <v>1216</v>
      </c>
      <c r="D68" s="133" t="s">
        <v>1052</v>
      </c>
      <c r="E68" s="134" t="s">
        <v>15</v>
      </c>
      <c r="F68" s="135"/>
    </row>
    <row r="69" spans="2:6">
      <c r="B69" s="1228">
        <v>63</v>
      </c>
      <c r="C69" s="132" t="s">
        <v>1217</v>
      </c>
      <c r="D69" s="133" t="s">
        <v>1053</v>
      </c>
      <c r="E69" s="134" t="s">
        <v>15</v>
      </c>
      <c r="F69" s="135"/>
    </row>
    <row r="70" spans="2:6">
      <c r="B70" s="1228">
        <v>64</v>
      </c>
      <c r="C70" s="132" t="s">
        <v>1218</v>
      </c>
      <c r="D70" s="133" t="s">
        <v>1054</v>
      </c>
      <c r="E70" s="134" t="s">
        <v>15</v>
      </c>
      <c r="F70" s="135"/>
    </row>
    <row r="71" spans="2:6">
      <c r="B71" s="1228">
        <v>65</v>
      </c>
      <c r="C71" s="132" t="s">
        <v>1192</v>
      </c>
      <c r="D71" s="133" t="s">
        <v>1055</v>
      </c>
      <c r="E71" s="134" t="s">
        <v>15</v>
      </c>
      <c r="F71" s="135"/>
    </row>
    <row r="72" spans="2:6">
      <c r="B72" s="1228">
        <v>66</v>
      </c>
      <c r="C72" s="132" t="s">
        <v>1193</v>
      </c>
      <c r="D72" s="133" t="s">
        <v>1056</v>
      </c>
      <c r="E72" s="134" t="s">
        <v>15</v>
      </c>
      <c r="F72" s="135"/>
    </row>
    <row r="73" spans="2:6">
      <c r="B73" s="1228">
        <v>67</v>
      </c>
      <c r="C73" s="132" t="s">
        <v>1194</v>
      </c>
      <c r="D73" s="133" t="s">
        <v>1057</v>
      </c>
      <c r="E73" s="134" t="s">
        <v>15</v>
      </c>
      <c r="F73" s="135"/>
    </row>
    <row r="74" spans="2:6">
      <c r="B74" s="1228">
        <v>68</v>
      </c>
      <c r="C74" s="132" t="s">
        <v>1152</v>
      </c>
      <c r="D74" s="133" t="s">
        <v>1058</v>
      </c>
      <c r="E74" s="134"/>
      <c r="F74" s="135" t="s">
        <v>13</v>
      </c>
    </row>
    <row r="75" spans="2:6">
      <c r="B75" s="1228">
        <v>69</v>
      </c>
      <c r="C75" s="132" t="s">
        <v>1155</v>
      </c>
      <c r="D75" s="133" t="s">
        <v>1059</v>
      </c>
      <c r="E75" s="134"/>
      <c r="F75" s="135" t="s">
        <v>13</v>
      </c>
    </row>
    <row r="76" spans="2:6">
      <c r="B76" s="1228">
        <v>70</v>
      </c>
      <c r="C76" s="132" t="s">
        <v>1157</v>
      </c>
      <c r="D76" s="133" t="s">
        <v>1060</v>
      </c>
      <c r="E76" s="134"/>
      <c r="F76" s="135" t="s">
        <v>13</v>
      </c>
    </row>
    <row r="77" spans="2:6">
      <c r="B77" s="1228">
        <v>71</v>
      </c>
      <c r="C77" s="132" t="s">
        <v>1158</v>
      </c>
      <c r="D77" s="133" t="s">
        <v>1061</v>
      </c>
      <c r="E77" s="134"/>
      <c r="F77" s="135" t="s">
        <v>13</v>
      </c>
    </row>
    <row r="78" spans="2:6">
      <c r="B78" s="1228">
        <v>72</v>
      </c>
      <c r="C78" s="132" t="s">
        <v>1180</v>
      </c>
      <c r="D78" s="133" t="s">
        <v>1062</v>
      </c>
      <c r="E78" s="134"/>
      <c r="F78" s="135" t="s">
        <v>13</v>
      </c>
    </row>
    <row r="79" spans="2:6">
      <c r="B79" s="1228">
        <v>73</v>
      </c>
      <c r="C79" s="132" t="s">
        <v>1177</v>
      </c>
      <c r="D79" s="133" t="s">
        <v>1063</v>
      </c>
      <c r="E79" s="134"/>
      <c r="F79" s="135" t="s">
        <v>13</v>
      </c>
    </row>
    <row r="80" spans="2:6">
      <c r="B80" s="1228">
        <v>74</v>
      </c>
      <c r="C80" s="132" t="s">
        <v>1174</v>
      </c>
      <c r="D80" s="133" t="s">
        <v>1064</v>
      </c>
      <c r="E80" s="134"/>
      <c r="F80" s="135" t="s">
        <v>13</v>
      </c>
    </row>
    <row r="81" spans="2:6">
      <c r="B81" s="1228">
        <v>75</v>
      </c>
      <c r="C81" s="132" t="s">
        <v>1172</v>
      </c>
      <c r="D81" s="133" t="s">
        <v>1065</v>
      </c>
      <c r="E81" s="134"/>
      <c r="F81" s="135" t="s">
        <v>13</v>
      </c>
    </row>
    <row r="82" spans="2:6">
      <c r="B82" s="1228">
        <v>76</v>
      </c>
      <c r="C82" s="132" t="s">
        <v>1169</v>
      </c>
      <c r="D82" s="133" t="s">
        <v>1066</v>
      </c>
      <c r="E82" s="134"/>
      <c r="F82" s="135" t="s">
        <v>13</v>
      </c>
    </row>
    <row r="83" spans="2:6">
      <c r="B83" s="1228">
        <v>77</v>
      </c>
      <c r="C83" s="132" t="s">
        <v>1167</v>
      </c>
      <c r="D83" s="133" t="s">
        <v>1067</v>
      </c>
      <c r="E83" s="134"/>
      <c r="F83" s="135" t="s">
        <v>13</v>
      </c>
    </row>
    <row r="84" spans="2:6">
      <c r="B84" s="1228">
        <v>78</v>
      </c>
      <c r="C84" s="132" t="s">
        <v>1164</v>
      </c>
      <c r="D84" s="133" t="s">
        <v>1068</v>
      </c>
      <c r="E84" s="134"/>
      <c r="F84" s="135" t="s">
        <v>13</v>
      </c>
    </row>
    <row r="85" spans="2:6">
      <c r="B85" s="1228">
        <v>79</v>
      </c>
      <c r="C85" s="132" t="s">
        <v>1195</v>
      </c>
      <c r="D85" s="133" t="s">
        <v>1069</v>
      </c>
      <c r="E85" s="134" t="s">
        <v>15</v>
      </c>
      <c r="F85" s="135"/>
    </row>
    <row r="86" spans="2:6">
      <c r="B86" s="1228">
        <v>80</v>
      </c>
      <c r="C86" s="132" t="s">
        <v>1163</v>
      </c>
      <c r="D86" s="133" t="s">
        <v>1070</v>
      </c>
      <c r="E86" s="134"/>
      <c r="F86" s="135" t="s">
        <v>13</v>
      </c>
    </row>
    <row r="87" spans="2:6">
      <c r="B87" s="1228">
        <v>81</v>
      </c>
      <c r="C87" s="132" t="s">
        <v>1196</v>
      </c>
      <c r="D87" s="133" t="s">
        <v>1071</v>
      </c>
      <c r="E87" s="134" t="s">
        <v>15</v>
      </c>
      <c r="F87" s="135"/>
    </row>
    <row r="88" spans="2:6">
      <c r="B88" s="1228">
        <v>82</v>
      </c>
      <c r="C88" s="132" t="s">
        <v>1197</v>
      </c>
      <c r="D88" s="133" t="s">
        <v>1072</v>
      </c>
      <c r="E88" s="134" t="s">
        <v>15</v>
      </c>
      <c r="F88" s="135"/>
    </row>
    <row r="89" spans="2:6">
      <c r="B89" s="1228">
        <v>83</v>
      </c>
      <c r="C89" s="132" t="s">
        <v>1162</v>
      </c>
      <c r="D89" s="133" t="s">
        <v>1073</v>
      </c>
      <c r="E89" s="134"/>
      <c r="F89" s="135" t="s">
        <v>13</v>
      </c>
    </row>
    <row r="90" spans="2:6">
      <c r="B90" s="1228">
        <v>84</v>
      </c>
      <c r="C90" s="132" t="s">
        <v>1161</v>
      </c>
      <c r="D90" s="133" t="s">
        <v>1074</v>
      </c>
      <c r="E90" s="134"/>
      <c r="F90" s="135" t="s">
        <v>13</v>
      </c>
    </row>
    <row r="91" spans="2:6">
      <c r="B91" s="1228">
        <v>85</v>
      </c>
      <c r="C91" s="132" t="s">
        <v>1183</v>
      </c>
      <c r="D91" s="133" t="s">
        <v>1075</v>
      </c>
      <c r="E91" s="134"/>
      <c r="F91" s="135" t="s">
        <v>13</v>
      </c>
    </row>
    <row r="92" spans="2:6">
      <c r="B92" s="1228">
        <v>86</v>
      </c>
      <c r="C92" s="128" t="s">
        <v>1191</v>
      </c>
      <c r="D92" s="129" t="s">
        <v>1076</v>
      </c>
      <c r="E92" s="130" t="s">
        <v>15</v>
      </c>
      <c r="F92" s="131"/>
    </row>
    <row r="93" spans="2:6">
      <c r="B93" s="1228">
        <v>87</v>
      </c>
      <c r="C93" s="128" t="s">
        <v>1189</v>
      </c>
      <c r="D93" s="129" t="s">
        <v>1077</v>
      </c>
      <c r="E93" s="130" t="s">
        <v>15</v>
      </c>
      <c r="F93" s="131"/>
    </row>
    <row r="94" spans="2:6">
      <c r="B94" s="1228">
        <v>88</v>
      </c>
      <c r="C94" s="128" t="s">
        <v>1190</v>
      </c>
      <c r="D94" s="129" t="s">
        <v>248</v>
      </c>
      <c r="E94" s="130" t="s">
        <v>13</v>
      </c>
      <c r="F94" s="131"/>
    </row>
    <row r="95" spans="2:6">
      <c r="B95" s="1228">
        <v>89</v>
      </c>
      <c r="C95" s="128" t="s">
        <v>1186</v>
      </c>
      <c r="D95" s="129" t="s">
        <v>1079</v>
      </c>
      <c r="E95" s="130" t="s">
        <v>13</v>
      </c>
      <c r="F95" s="1229"/>
    </row>
    <row r="96" spans="2:6">
      <c r="B96" s="1228">
        <v>90</v>
      </c>
      <c r="C96" s="132" t="s">
        <v>1187</v>
      </c>
      <c r="D96" s="1309" t="s">
        <v>1228</v>
      </c>
      <c r="E96" s="130" t="s">
        <v>13</v>
      </c>
      <c r="F96" s="135" t="s">
        <v>13</v>
      </c>
    </row>
    <row r="97" spans="2:6">
      <c r="B97" s="1228">
        <v>91</v>
      </c>
      <c r="C97" s="132" t="s">
        <v>1188</v>
      </c>
      <c r="D97" s="1309" t="s">
        <v>1229</v>
      </c>
      <c r="E97" s="130" t="s">
        <v>13</v>
      </c>
      <c r="F97" s="135" t="s">
        <v>13</v>
      </c>
    </row>
    <row r="98" spans="2:6">
      <c r="B98" s="1228">
        <v>92</v>
      </c>
      <c r="C98" s="132" t="s">
        <v>1231</v>
      </c>
      <c r="D98" s="1309" t="s">
        <v>1230</v>
      </c>
      <c r="E98" s="130" t="s">
        <v>13</v>
      </c>
      <c r="F98" s="135" t="s">
        <v>13</v>
      </c>
    </row>
    <row r="99" spans="2:6">
      <c r="B99" s="1230">
        <v>93</v>
      </c>
      <c r="C99" s="630" t="s">
        <v>1185</v>
      </c>
      <c r="D99" s="631" t="s">
        <v>249</v>
      </c>
      <c r="E99" s="632" t="s">
        <v>15</v>
      </c>
      <c r="F99" s="633"/>
    </row>
    <row r="100" spans="2:6">
      <c r="B100" s="122" t="s">
        <v>49</v>
      </c>
    </row>
  </sheetData>
  <mergeCells count="4">
    <mergeCell ref="B5:B6"/>
    <mergeCell ref="C5:C6"/>
    <mergeCell ref="D5:D6"/>
    <mergeCell ref="E5:F5"/>
  </mergeCells>
  <phoneticPr fontId="12"/>
  <printOptions horizontalCentered="1"/>
  <pageMargins left="0.59055118110236227" right="0.59055118110236227" top="0.39370078740157483" bottom="0.19685039370078741" header="0.31496062992125984" footer="0.31496062992125984"/>
  <pageSetup paperSize="9" scale="7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topLeftCell="A19" zoomScale="70" zoomScaleNormal="70" workbookViewId="0">
      <selection activeCell="G32" sqref="G32"/>
    </sheetView>
  </sheetViews>
  <sheetFormatPr defaultColWidth="8" defaultRowHeight="11.25"/>
  <cols>
    <col min="1" max="1" width="2.625" style="1019" customWidth="1"/>
    <col min="2" max="2" width="3.75" style="1019" customWidth="1"/>
    <col min="3" max="4" width="2.625" style="1019" customWidth="1"/>
    <col min="5" max="5" width="35.375" style="1019" customWidth="1"/>
    <col min="6" max="25" width="14.625" style="1019" customWidth="1"/>
    <col min="26" max="26" width="2.625" style="1019" customWidth="1"/>
    <col min="27" max="27" width="10.25" style="1019" customWidth="1"/>
    <col min="28" max="251" width="8" style="1019"/>
    <col min="252" max="252" width="2.625" style="1019" customWidth="1"/>
    <col min="253" max="253" width="3.75" style="1019" customWidth="1"/>
    <col min="254" max="255" width="2.625" style="1019" customWidth="1"/>
    <col min="256" max="256" width="35.375" style="1019" customWidth="1"/>
    <col min="257" max="280" width="14.625" style="1019" customWidth="1"/>
    <col min="281" max="281" width="15.625" style="1019" customWidth="1"/>
    <col min="282" max="282" width="2.625" style="1019" customWidth="1"/>
    <col min="283" max="283" width="10.25" style="1019" customWidth="1"/>
    <col min="284" max="507" width="8" style="1019"/>
    <col min="508" max="508" width="2.625" style="1019" customWidth="1"/>
    <col min="509" max="509" width="3.75" style="1019" customWidth="1"/>
    <col min="510" max="511" width="2.625" style="1019" customWidth="1"/>
    <col min="512" max="512" width="35.375" style="1019" customWidth="1"/>
    <col min="513" max="536" width="14.625" style="1019" customWidth="1"/>
    <col min="537" max="537" width="15.625" style="1019" customWidth="1"/>
    <col min="538" max="538" width="2.625" style="1019" customWidth="1"/>
    <col min="539" max="539" width="10.25" style="1019" customWidth="1"/>
    <col min="540" max="763" width="8" style="1019"/>
    <col min="764" max="764" width="2.625" style="1019" customWidth="1"/>
    <col min="765" max="765" width="3.75" style="1019" customWidth="1"/>
    <col min="766" max="767" width="2.625" style="1019" customWidth="1"/>
    <col min="768" max="768" width="35.375" style="1019" customWidth="1"/>
    <col min="769" max="792" width="14.625" style="1019" customWidth="1"/>
    <col min="793" max="793" width="15.625" style="1019" customWidth="1"/>
    <col min="794" max="794" width="2.625" style="1019" customWidth="1"/>
    <col min="795" max="795" width="10.25" style="1019" customWidth="1"/>
    <col min="796" max="1019" width="8" style="1019"/>
    <col min="1020" max="1020" width="2.625" style="1019" customWidth="1"/>
    <col min="1021" max="1021" width="3.75" style="1019" customWidth="1"/>
    <col min="1022" max="1023" width="2.625" style="1019" customWidth="1"/>
    <col min="1024" max="1024" width="35.375" style="1019" customWidth="1"/>
    <col min="1025" max="1048" width="14.625" style="1019" customWidth="1"/>
    <col min="1049" max="1049" width="15.625" style="1019" customWidth="1"/>
    <col min="1050" max="1050" width="2.625" style="1019" customWidth="1"/>
    <col min="1051" max="1051" width="10.25" style="1019" customWidth="1"/>
    <col min="1052" max="1275" width="8" style="1019"/>
    <col min="1276" max="1276" width="2.625" style="1019" customWidth="1"/>
    <col min="1277" max="1277" width="3.75" style="1019" customWidth="1"/>
    <col min="1278" max="1279" width="2.625" style="1019" customWidth="1"/>
    <col min="1280" max="1280" width="35.375" style="1019" customWidth="1"/>
    <col min="1281" max="1304" width="14.625" style="1019" customWidth="1"/>
    <col min="1305" max="1305" width="15.625" style="1019" customWidth="1"/>
    <col min="1306" max="1306" width="2.625" style="1019" customWidth="1"/>
    <col min="1307" max="1307" width="10.25" style="1019" customWidth="1"/>
    <col min="1308" max="1531" width="8" style="1019"/>
    <col min="1532" max="1532" width="2.625" style="1019" customWidth="1"/>
    <col min="1533" max="1533" width="3.75" style="1019" customWidth="1"/>
    <col min="1534" max="1535" width="2.625" style="1019" customWidth="1"/>
    <col min="1536" max="1536" width="35.375" style="1019" customWidth="1"/>
    <col min="1537" max="1560" width="14.625" style="1019" customWidth="1"/>
    <col min="1561" max="1561" width="15.625" style="1019" customWidth="1"/>
    <col min="1562" max="1562" width="2.625" style="1019" customWidth="1"/>
    <col min="1563" max="1563" width="10.25" style="1019" customWidth="1"/>
    <col min="1564" max="1787" width="8" style="1019"/>
    <col min="1788" max="1788" width="2.625" style="1019" customWidth="1"/>
    <col min="1789" max="1789" width="3.75" style="1019" customWidth="1"/>
    <col min="1790" max="1791" width="2.625" style="1019" customWidth="1"/>
    <col min="1792" max="1792" width="35.375" style="1019" customWidth="1"/>
    <col min="1793" max="1816" width="14.625" style="1019" customWidth="1"/>
    <col min="1817" max="1817" width="15.625" style="1019" customWidth="1"/>
    <col min="1818" max="1818" width="2.625" style="1019" customWidth="1"/>
    <col min="1819" max="1819" width="10.25" style="1019" customWidth="1"/>
    <col min="1820" max="2043" width="8" style="1019"/>
    <col min="2044" max="2044" width="2.625" style="1019" customWidth="1"/>
    <col min="2045" max="2045" width="3.75" style="1019" customWidth="1"/>
    <col min="2046" max="2047" width="2.625" style="1019" customWidth="1"/>
    <col min="2048" max="2048" width="35.375" style="1019" customWidth="1"/>
    <col min="2049" max="2072" width="14.625" style="1019" customWidth="1"/>
    <col min="2073" max="2073" width="15.625" style="1019" customWidth="1"/>
    <col min="2074" max="2074" width="2.625" style="1019" customWidth="1"/>
    <col min="2075" max="2075" width="10.25" style="1019" customWidth="1"/>
    <col min="2076" max="2299" width="8" style="1019"/>
    <col min="2300" max="2300" width="2.625" style="1019" customWidth="1"/>
    <col min="2301" max="2301" width="3.75" style="1019" customWidth="1"/>
    <col min="2302" max="2303" width="2.625" style="1019" customWidth="1"/>
    <col min="2304" max="2304" width="35.375" style="1019" customWidth="1"/>
    <col min="2305" max="2328" width="14.625" style="1019" customWidth="1"/>
    <col min="2329" max="2329" width="15.625" style="1019" customWidth="1"/>
    <col min="2330" max="2330" width="2.625" style="1019" customWidth="1"/>
    <col min="2331" max="2331" width="10.25" style="1019" customWidth="1"/>
    <col min="2332" max="2555" width="8" style="1019"/>
    <col min="2556" max="2556" width="2.625" style="1019" customWidth="1"/>
    <col min="2557" max="2557" width="3.75" style="1019" customWidth="1"/>
    <col min="2558" max="2559" width="2.625" style="1019" customWidth="1"/>
    <col min="2560" max="2560" width="35.375" style="1019" customWidth="1"/>
    <col min="2561" max="2584" width="14.625" style="1019" customWidth="1"/>
    <col min="2585" max="2585" width="15.625" style="1019" customWidth="1"/>
    <col min="2586" max="2586" width="2.625" style="1019" customWidth="1"/>
    <col min="2587" max="2587" width="10.25" style="1019" customWidth="1"/>
    <col min="2588" max="2811" width="8" style="1019"/>
    <col min="2812" max="2812" width="2.625" style="1019" customWidth="1"/>
    <col min="2813" max="2813" width="3.75" style="1019" customWidth="1"/>
    <col min="2814" max="2815" width="2.625" style="1019" customWidth="1"/>
    <col min="2816" max="2816" width="35.375" style="1019" customWidth="1"/>
    <col min="2817" max="2840" width="14.625" style="1019" customWidth="1"/>
    <col min="2841" max="2841" width="15.625" style="1019" customWidth="1"/>
    <col min="2842" max="2842" width="2.625" style="1019" customWidth="1"/>
    <col min="2843" max="2843" width="10.25" style="1019" customWidth="1"/>
    <col min="2844" max="3067" width="8" style="1019"/>
    <col min="3068" max="3068" width="2.625" style="1019" customWidth="1"/>
    <col min="3069" max="3069" width="3.75" style="1019" customWidth="1"/>
    <col min="3070" max="3071" width="2.625" style="1019" customWidth="1"/>
    <col min="3072" max="3072" width="35.375" style="1019" customWidth="1"/>
    <col min="3073" max="3096" width="14.625" style="1019" customWidth="1"/>
    <col min="3097" max="3097" width="15.625" style="1019" customWidth="1"/>
    <col min="3098" max="3098" width="2.625" style="1019" customWidth="1"/>
    <col min="3099" max="3099" width="10.25" style="1019" customWidth="1"/>
    <col min="3100" max="3323" width="8" style="1019"/>
    <col min="3324" max="3324" width="2.625" style="1019" customWidth="1"/>
    <col min="3325" max="3325" width="3.75" style="1019" customWidth="1"/>
    <col min="3326" max="3327" width="2.625" style="1019" customWidth="1"/>
    <col min="3328" max="3328" width="35.375" style="1019" customWidth="1"/>
    <col min="3329" max="3352" width="14.625" style="1019" customWidth="1"/>
    <col min="3353" max="3353" width="15.625" style="1019" customWidth="1"/>
    <col min="3354" max="3354" width="2.625" style="1019" customWidth="1"/>
    <col min="3355" max="3355" width="10.25" style="1019" customWidth="1"/>
    <col min="3356" max="3579" width="8" style="1019"/>
    <col min="3580" max="3580" width="2.625" style="1019" customWidth="1"/>
    <col min="3581" max="3581" width="3.75" style="1019" customWidth="1"/>
    <col min="3582" max="3583" width="2.625" style="1019" customWidth="1"/>
    <col min="3584" max="3584" width="35.375" style="1019" customWidth="1"/>
    <col min="3585" max="3608" width="14.625" style="1019" customWidth="1"/>
    <col min="3609" max="3609" width="15.625" style="1019" customWidth="1"/>
    <col min="3610" max="3610" width="2.625" style="1019" customWidth="1"/>
    <col min="3611" max="3611" width="10.25" style="1019" customWidth="1"/>
    <col min="3612" max="3835" width="8" style="1019"/>
    <col min="3836" max="3836" width="2.625" style="1019" customWidth="1"/>
    <col min="3837" max="3837" width="3.75" style="1019" customWidth="1"/>
    <col min="3838" max="3839" width="2.625" style="1019" customWidth="1"/>
    <col min="3840" max="3840" width="35.375" style="1019" customWidth="1"/>
    <col min="3841" max="3864" width="14.625" style="1019" customWidth="1"/>
    <col min="3865" max="3865" width="15.625" style="1019" customWidth="1"/>
    <col min="3866" max="3866" width="2.625" style="1019" customWidth="1"/>
    <col min="3867" max="3867" width="10.25" style="1019" customWidth="1"/>
    <col min="3868" max="4091" width="8" style="1019"/>
    <col min="4092" max="4092" width="2.625" style="1019" customWidth="1"/>
    <col min="4093" max="4093" width="3.75" style="1019" customWidth="1"/>
    <col min="4094" max="4095" width="2.625" style="1019" customWidth="1"/>
    <col min="4096" max="4096" width="35.375" style="1019" customWidth="1"/>
    <col min="4097" max="4120" width="14.625" style="1019" customWidth="1"/>
    <col min="4121" max="4121" width="15.625" style="1019" customWidth="1"/>
    <col min="4122" max="4122" width="2.625" style="1019" customWidth="1"/>
    <col min="4123" max="4123" width="10.25" style="1019" customWidth="1"/>
    <col min="4124" max="4347" width="8" style="1019"/>
    <col min="4348" max="4348" width="2.625" style="1019" customWidth="1"/>
    <col min="4349" max="4349" width="3.75" style="1019" customWidth="1"/>
    <col min="4350" max="4351" width="2.625" style="1019" customWidth="1"/>
    <col min="4352" max="4352" width="35.375" style="1019" customWidth="1"/>
    <col min="4353" max="4376" width="14.625" style="1019" customWidth="1"/>
    <col min="4377" max="4377" width="15.625" style="1019" customWidth="1"/>
    <col min="4378" max="4378" width="2.625" style="1019" customWidth="1"/>
    <col min="4379" max="4379" width="10.25" style="1019" customWidth="1"/>
    <col min="4380" max="4603" width="8" style="1019"/>
    <col min="4604" max="4604" width="2.625" style="1019" customWidth="1"/>
    <col min="4605" max="4605" width="3.75" style="1019" customWidth="1"/>
    <col min="4606" max="4607" width="2.625" style="1019" customWidth="1"/>
    <col min="4608" max="4608" width="35.375" style="1019" customWidth="1"/>
    <col min="4609" max="4632" width="14.625" style="1019" customWidth="1"/>
    <col min="4633" max="4633" width="15.625" style="1019" customWidth="1"/>
    <col min="4634" max="4634" width="2.625" style="1019" customWidth="1"/>
    <col min="4635" max="4635" width="10.25" style="1019" customWidth="1"/>
    <col min="4636" max="4859" width="8" style="1019"/>
    <col min="4860" max="4860" width="2.625" style="1019" customWidth="1"/>
    <col min="4861" max="4861" width="3.75" style="1019" customWidth="1"/>
    <col min="4862" max="4863" width="2.625" style="1019" customWidth="1"/>
    <col min="4864" max="4864" width="35.375" style="1019" customWidth="1"/>
    <col min="4865" max="4888" width="14.625" style="1019" customWidth="1"/>
    <col min="4889" max="4889" width="15.625" style="1019" customWidth="1"/>
    <col min="4890" max="4890" width="2.625" style="1019" customWidth="1"/>
    <col min="4891" max="4891" width="10.25" style="1019" customWidth="1"/>
    <col min="4892" max="5115" width="8" style="1019"/>
    <col min="5116" max="5116" width="2.625" style="1019" customWidth="1"/>
    <col min="5117" max="5117" width="3.75" style="1019" customWidth="1"/>
    <col min="5118" max="5119" width="2.625" style="1019" customWidth="1"/>
    <col min="5120" max="5120" width="35.375" style="1019" customWidth="1"/>
    <col min="5121" max="5144" width="14.625" style="1019" customWidth="1"/>
    <col min="5145" max="5145" width="15.625" style="1019" customWidth="1"/>
    <col min="5146" max="5146" width="2.625" style="1019" customWidth="1"/>
    <col min="5147" max="5147" width="10.25" style="1019" customWidth="1"/>
    <col min="5148" max="5371" width="8" style="1019"/>
    <col min="5372" max="5372" width="2.625" style="1019" customWidth="1"/>
    <col min="5373" max="5373" width="3.75" style="1019" customWidth="1"/>
    <col min="5374" max="5375" width="2.625" style="1019" customWidth="1"/>
    <col min="5376" max="5376" width="35.375" style="1019" customWidth="1"/>
    <col min="5377" max="5400" width="14.625" style="1019" customWidth="1"/>
    <col min="5401" max="5401" width="15.625" style="1019" customWidth="1"/>
    <col min="5402" max="5402" width="2.625" style="1019" customWidth="1"/>
    <col min="5403" max="5403" width="10.25" style="1019" customWidth="1"/>
    <col min="5404" max="5627" width="8" style="1019"/>
    <col min="5628" max="5628" width="2.625" style="1019" customWidth="1"/>
    <col min="5629" max="5629" width="3.75" style="1019" customWidth="1"/>
    <col min="5630" max="5631" width="2.625" style="1019" customWidth="1"/>
    <col min="5632" max="5632" width="35.375" style="1019" customWidth="1"/>
    <col min="5633" max="5656" width="14.625" style="1019" customWidth="1"/>
    <col min="5657" max="5657" width="15.625" style="1019" customWidth="1"/>
    <col min="5658" max="5658" width="2.625" style="1019" customWidth="1"/>
    <col min="5659" max="5659" width="10.25" style="1019" customWidth="1"/>
    <col min="5660" max="5883" width="8" style="1019"/>
    <col min="5884" max="5884" width="2.625" style="1019" customWidth="1"/>
    <col min="5885" max="5885" width="3.75" style="1019" customWidth="1"/>
    <col min="5886" max="5887" width="2.625" style="1019" customWidth="1"/>
    <col min="5888" max="5888" width="35.375" style="1019" customWidth="1"/>
    <col min="5889" max="5912" width="14.625" style="1019" customWidth="1"/>
    <col min="5913" max="5913" width="15.625" style="1019" customWidth="1"/>
    <col min="5914" max="5914" width="2.625" style="1019" customWidth="1"/>
    <col min="5915" max="5915" width="10.25" style="1019" customWidth="1"/>
    <col min="5916" max="6139" width="8" style="1019"/>
    <col min="6140" max="6140" width="2.625" style="1019" customWidth="1"/>
    <col min="6141" max="6141" width="3.75" style="1019" customWidth="1"/>
    <col min="6142" max="6143" width="2.625" style="1019" customWidth="1"/>
    <col min="6144" max="6144" width="35.375" style="1019" customWidth="1"/>
    <col min="6145" max="6168" width="14.625" style="1019" customWidth="1"/>
    <col min="6169" max="6169" width="15.625" style="1019" customWidth="1"/>
    <col min="6170" max="6170" width="2.625" style="1019" customWidth="1"/>
    <col min="6171" max="6171" width="10.25" style="1019" customWidth="1"/>
    <col min="6172" max="6395" width="8" style="1019"/>
    <col min="6396" max="6396" width="2.625" style="1019" customWidth="1"/>
    <col min="6397" max="6397" width="3.75" style="1019" customWidth="1"/>
    <col min="6398" max="6399" width="2.625" style="1019" customWidth="1"/>
    <col min="6400" max="6400" width="35.375" style="1019" customWidth="1"/>
    <col min="6401" max="6424" width="14.625" style="1019" customWidth="1"/>
    <col min="6425" max="6425" width="15.625" style="1019" customWidth="1"/>
    <col min="6426" max="6426" width="2.625" style="1019" customWidth="1"/>
    <col min="6427" max="6427" width="10.25" style="1019" customWidth="1"/>
    <col min="6428" max="6651" width="8" style="1019"/>
    <col min="6652" max="6652" width="2.625" style="1019" customWidth="1"/>
    <col min="6653" max="6653" width="3.75" style="1019" customWidth="1"/>
    <col min="6654" max="6655" width="2.625" style="1019" customWidth="1"/>
    <col min="6656" max="6656" width="35.375" style="1019" customWidth="1"/>
    <col min="6657" max="6680" width="14.625" style="1019" customWidth="1"/>
    <col min="6681" max="6681" width="15.625" style="1019" customWidth="1"/>
    <col min="6682" max="6682" width="2.625" style="1019" customWidth="1"/>
    <col min="6683" max="6683" width="10.25" style="1019" customWidth="1"/>
    <col min="6684" max="6907" width="8" style="1019"/>
    <col min="6908" max="6908" width="2.625" style="1019" customWidth="1"/>
    <col min="6909" max="6909" width="3.75" style="1019" customWidth="1"/>
    <col min="6910" max="6911" width="2.625" style="1019" customWidth="1"/>
    <col min="6912" max="6912" width="35.375" style="1019" customWidth="1"/>
    <col min="6913" max="6936" width="14.625" style="1019" customWidth="1"/>
    <col min="6937" max="6937" width="15.625" style="1019" customWidth="1"/>
    <col min="6938" max="6938" width="2.625" style="1019" customWidth="1"/>
    <col min="6939" max="6939" width="10.25" style="1019" customWidth="1"/>
    <col min="6940" max="7163" width="8" style="1019"/>
    <col min="7164" max="7164" width="2.625" style="1019" customWidth="1"/>
    <col min="7165" max="7165" width="3.75" style="1019" customWidth="1"/>
    <col min="7166" max="7167" width="2.625" style="1019" customWidth="1"/>
    <col min="7168" max="7168" width="35.375" style="1019" customWidth="1"/>
    <col min="7169" max="7192" width="14.625" style="1019" customWidth="1"/>
    <col min="7193" max="7193" width="15.625" style="1019" customWidth="1"/>
    <col min="7194" max="7194" width="2.625" style="1019" customWidth="1"/>
    <col min="7195" max="7195" width="10.25" style="1019" customWidth="1"/>
    <col min="7196" max="7419" width="8" style="1019"/>
    <col min="7420" max="7420" width="2.625" style="1019" customWidth="1"/>
    <col min="7421" max="7421" width="3.75" style="1019" customWidth="1"/>
    <col min="7422" max="7423" width="2.625" style="1019" customWidth="1"/>
    <col min="7424" max="7424" width="35.375" style="1019" customWidth="1"/>
    <col min="7425" max="7448" width="14.625" style="1019" customWidth="1"/>
    <col min="7449" max="7449" width="15.625" style="1019" customWidth="1"/>
    <col min="7450" max="7450" width="2.625" style="1019" customWidth="1"/>
    <col min="7451" max="7451" width="10.25" style="1019" customWidth="1"/>
    <col min="7452" max="7675" width="8" style="1019"/>
    <col min="7676" max="7676" width="2.625" style="1019" customWidth="1"/>
    <col min="7677" max="7677" width="3.75" style="1019" customWidth="1"/>
    <col min="7678" max="7679" width="2.625" style="1019" customWidth="1"/>
    <col min="7680" max="7680" width="35.375" style="1019" customWidth="1"/>
    <col min="7681" max="7704" width="14.625" style="1019" customWidth="1"/>
    <col min="7705" max="7705" width="15.625" style="1019" customWidth="1"/>
    <col min="7706" max="7706" width="2.625" style="1019" customWidth="1"/>
    <col min="7707" max="7707" width="10.25" style="1019" customWidth="1"/>
    <col min="7708" max="7931" width="8" style="1019"/>
    <col min="7932" max="7932" width="2.625" style="1019" customWidth="1"/>
    <col min="7933" max="7933" width="3.75" style="1019" customWidth="1"/>
    <col min="7934" max="7935" width="2.625" style="1019" customWidth="1"/>
    <col min="7936" max="7936" width="35.375" style="1019" customWidth="1"/>
    <col min="7937" max="7960" width="14.625" style="1019" customWidth="1"/>
    <col min="7961" max="7961" width="15.625" style="1019" customWidth="1"/>
    <col min="7962" max="7962" width="2.625" style="1019" customWidth="1"/>
    <col min="7963" max="7963" width="10.25" style="1019" customWidth="1"/>
    <col min="7964" max="8187" width="8" style="1019"/>
    <col min="8188" max="8188" width="2.625" style="1019" customWidth="1"/>
    <col min="8189" max="8189" width="3.75" style="1019" customWidth="1"/>
    <col min="8190" max="8191" width="2.625" style="1019" customWidth="1"/>
    <col min="8192" max="8192" width="35.375" style="1019" customWidth="1"/>
    <col min="8193" max="8216" width="14.625" style="1019" customWidth="1"/>
    <col min="8217" max="8217" width="15.625" style="1019" customWidth="1"/>
    <col min="8218" max="8218" width="2.625" style="1019" customWidth="1"/>
    <col min="8219" max="8219" width="10.25" style="1019" customWidth="1"/>
    <col min="8220" max="8443" width="8" style="1019"/>
    <col min="8444" max="8444" width="2.625" style="1019" customWidth="1"/>
    <col min="8445" max="8445" width="3.75" style="1019" customWidth="1"/>
    <col min="8446" max="8447" width="2.625" style="1019" customWidth="1"/>
    <col min="8448" max="8448" width="35.375" style="1019" customWidth="1"/>
    <col min="8449" max="8472" width="14.625" style="1019" customWidth="1"/>
    <col min="8473" max="8473" width="15.625" style="1019" customWidth="1"/>
    <col min="8474" max="8474" width="2.625" style="1019" customWidth="1"/>
    <col min="8475" max="8475" width="10.25" style="1019" customWidth="1"/>
    <col min="8476" max="8699" width="8" style="1019"/>
    <col min="8700" max="8700" width="2.625" style="1019" customWidth="1"/>
    <col min="8701" max="8701" width="3.75" style="1019" customWidth="1"/>
    <col min="8702" max="8703" width="2.625" style="1019" customWidth="1"/>
    <col min="8704" max="8704" width="35.375" style="1019" customWidth="1"/>
    <col min="8705" max="8728" width="14.625" style="1019" customWidth="1"/>
    <col min="8729" max="8729" width="15.625" style="1019" customWidth="1"/>
    <col min="8730" max="8730" width="2.625" style="1019" customWidth="1"/>
    <col min="8731" max="8731" width="10.25" style="1019" customWidth="1"/>
    <col min="8732" max="8955" width="8" style="1019"/>
    <col min="8956" max="8956" width="2.625" style="1019" customWidth="1"/>
    <col min="8957" max="8957" width="3.75" style="1019" customWidth="1"/>
    <col min="8958" max="8959" width="2.625" style="1019" customWidth="1"/>
    <col min="8960" max="8960" width="35.375" style="1019" customWidth="1"/>
    <col min="8961" max="8984" width="14.625" style="1019" customWidth="1"/>
    <col min="8985" max="8985" width="15.625" style="1019" customWidth="1"/>
    <col min="8986" max="8986" width="2.625" style="1019" customWidth="1"/>
    <col min="8987" max="8987" width="10.25" style="1019" customWidth="1"/>
    <col min="8988" max="9211" width="8" style="1019"/>
    <col min="9212" max="9212" width="2.625" style="1019" customWidth="1"/>
    <col min="9213" max="9213" width="3.75" style="1019" customWidth="1"/>
    <col min="9214" max="9215" width="2.625" style="1019" customWidth="1"/>
    <col min="9216" max="9216" width="35.375" style="1019" customWidth="1"/>
    <col min="9217" max="9240" width="14.625" style="1019" customWidth="1"/>
    <col min="9241" max="9241" width="15.625" style="1019" customWidth="1"/>
    <col min="9242" max="9242" width="2.625" style="1019" customWidth="1"/>
    <col min="9243" max="9243" width="10.25" style="1019" customWidth="1"/>
    <col min="9244" max="9467" width="8" style="1019"/>
    <col min="9468" max="9468" width="2.625" style="1019" customWidth="1"/>
    <col min="9469" max="9469" width="3.75" style="1019" customWidth="1"/>
    <col min="9470" max="9471" width="2.625" style="1019" customWidth="1"/>
    <col min="9472" max="9472" width="35.375" style="1019" customWidth="1"/>
    <col min="9473" max="9496" width="14.625" style="1019" customWidth="1"/>
    <col min="9497" max="9497" width="15.625" style="1019" customWidth="1"/>
    <col min="9498" max="9498" width="2.625" style="1019" customWidth="1"/>
    <col min="9499" max="9499" width="10.25" style="1019" customWidth="1"/>
    <col min="9500" max="9723" width="8" style="1019"/>
    <col min="9724" max="9724" width="2.625" style="1019" customWidth="1"/>
    <col min="9725" max="9725" width="3.75" style="1019" customWidth="1"/>
    <col min="9726" max="9727" width="2.625" style="1019" customWidth="1"/>
    <col min="9728" max="9728" width="35.375" style="1019" customWidth="1"/>
    <col min="9729" max="9752" width="14.625" style="1019" customWidth="1"/>
    <col min="9753" max="9753" width="15.625" style="1019" customWidth="1"/>
    <col min="9754" max="9754" width="2.625" style="1019" customWidth="1"/>
    <col min="9755" max="9755" width="10.25" style="1019" customWidth="1"/>
    <col min="9756" max="9979" width="8" style="1019"/>
    <col min="9980" max="9980" width="2.625" style="1019" customWidth="1"/>
    <col min="9981" max="9981" width="3.75" style="1019" customWidth="1"/>
    <col min="9982" max="9983" width="2.625" style="1019" customWidth="1"/>
    <col min="9984" max="9984" width="35.375" style="1019" customWidth="1"/>
    <col min="9985" max="10008" width="14.625" style="1019" customWidth="1"/>
    <col min="10009" max="10009" width="15.625" style="1019" customWidth="1"/>
    <col min="10010" max="10010" width="2.625" style="1019" customWidth="1"/>
    <col min="10011" max="10011" width="10.25" style="1019" customWidth="1"/>
    <col min="10012" max="10235" width="8" style="1019"/>
    <col min="10236" max="10236" width="2.625" style="1019" customWidth="1"/>
    <col min="10237" max="10237" width="3.75" style="1019" customWidth="1"/>
    <col min="10238" max="10239" width="2.625" style="1019" customWidth="1"/>
    <col min="10240" max="10240" width="35.375" style="1019" customWidth="1"/>
    <col min="10241" max="10264" width="14.625" style="1019" customWidth="1"/>
    <col min="10265" max="10265" width="15.625" style="1019" customWidth="1"/>
    <col min="10266" max="10266" width="2.625" style="1019" customWidth="1"/>
    <col min="10267" max="10267" width="10.25" style="1019" customWidth="1"/>
    <col min="10268" max="10491" width="8" style="1019"/>
    <col min="10492" max="10492" width="2.625" style="1019" customWidth="1"/>
    <col min="10493" max="10493" width="3.75" style="1019" customWidth="1"/>
    <col min="10494" max="10495" width="2.625" style="1019" customWidth="1"/>
    <col min="10496" max="10496" width="35.375" style="1019" customWidth="1"/>
    <col min="10497" max="10520" width="14.625" style="1019" customWidth="1"/>
    <col min="10521" max="10521" width="15.625" style="1019" customWidth="1"/>
    <col min="10522" max="10522" width="2.625" style="1019" customWidth="1"/>
    <col min="10523" max="10523" width="10.25" style="1019" customWidth="1"/>
    <col min="10524" max="10747" width="8" style="1019"/>
    <col min="10748" max="10748" width="2.625" style="1019" customWidth="1"/>
    <col min="10749" max="10749" width="3.75" style="1019" customWidth="1"/>
    <col min="10750" max="10751" width="2.625" style="1019" customWidth="1"/>
    <col min="10752" max="10752" width="35.375" style="1019" customWidth="1"/>
    <col min="10753" max="10776" width="14.625" style="1019" customWidth="1"/>
    <col min="10777" max="10777" width="15.625" style="1019" customWidth="1"/>
    <col min="10778" max="10778" width="2.625" style="1019" customWidth="1"/>
    <col min="10779" max="10779" width="10.25" style="1019" customWidth="1"/>
    <col min="10780" max="11003" width="8" style="1019"/>
    <col min="11004" max="11004" width="2.625" style="1019" customWidth="1"/>
    <col min="11005" max="11005" width="3.75" style="1019" customWidth="1"/>
    <col min="11006" max="11007" width="2.625" style="1019" customWidth="1"/>
    <col min="11008" max="11008" width="35.375" style="1019" customWidth="1"/>
    <col min="11009" max="11032" width="14.625" style="1019" customWidth="1"/>
    <col min="11033" max="11033" width="15.625" style="1019" customWidth="1"/>
    <col min="11034" max="11034" width="2.625" style="1019" customWidth="1"/>
    <col min="11035" max="11035" width="10.25" style="1019" customWidth="1"/>
    <col min="11036" max="11259" width="8" style="1019"/>
    <col min="11260" max="11260" width="2.625" style="1019" customWidth="1"/>
    <col min="11261" max="11261" width="3.75" style="1019" customWidth="1"/>
    <col min="11262" max="11263" width="2.625" style="1019" customWidth="1"/>
    <col min="11264" max="11264" width="35.375" style="1019" customWidth="1"/>
    <col min="11265" max="11288" width="14.625" style="1019" customWidth="1"/>
    <col min="11289" max="11289" width="15.625" style="1019" customWidth="1"/>
    <col min="11290" max="11290" width="2.625" style="1019" customWidth="1"/>
    <col min="11291" max="11291" width="10.25" style="1019" customWidth="1"/>
    <col min="11292" max="11515" width="8" style="1019"/>
    <col min="11516" max="11516" width="2.625" style="1019" customWidth="1"/>
    <col min="11517" max="11517" width="3.75" style="1019" customWidth="1"/>
    <col min="11518" max="11519" width="2.625" style="1019" customWidth="1"/>
    <col min="11520" max="11520" width="35.375" style="1019" customWidth="1"/>
    <col min="11521" max="11544" width="14.625" style="1019" customWidth="1"/>
    <col min="11545" max="11545" width="15.625" style="1019" customWidth="1"/>
    <col min="11546" max="11546" width="2.625" style="1019" customWidth="1"/>
    <col min="11547" max="11547" width="10.25" style="1019" customWidth="1"/>
    <col min="11548" max="11771" width="8" style="1019"/>
    <col min="11772" max="11772" width="2.625" style="1019" customWidth="1"/>
    <col min="11773" max="11773" width="3.75" style="1019" customWidth="1"/>
    <col min="11774" max="11775" width="2.625" style="1019" customWidth="1"/>
    <col min="11776" max="11776" width="35.375" style="1019" customWidth="1"/>
    <col min="11777" max="11800" width="14.625" style="1019" customWidth="1"/>
    <col min="11801" max="11801" width="15.625" style="1019" customWidth="1"/>
    <col min="11802" max="11802" width="2.625" style="1019" customWidth="1"/>
    <col min="11803" max="11803" width="10.25" style="1019" customWidth="1"/>
    <col min="11804" max="12027" width="8" style="1019"/>
    <col min="12028" max="12028" width="2.625" style="1019" customWidth="1"/>
    <col min="12029" max="12029" width="3.75" style="1019" customWidth="1"/>
    <col min="12030" max="12031" width="2.625" style="1019" customWidth="1"/>
    <col min="12032" max="12032" width="35.375" style="1019" customWidth="1"/>
    <col min="12033" max="12056" width="14.625" style="1019" customWidth="1"/>
    <col min="12057" max="12057" width="15.625" style="1019" customWidth="1"/>
    <col min="12058" max="12058" width="2.625" style="1019" customWidth="1"/>
    <col min="12059" max="12059" width="10.25" style="1019" customWidth="1"/>
    <col min="12060" max="12283" width="8" style="1019"/>
    <col min="12284" max="12284" width="2.625" style="1019" customWidth="1"/>
    <col min="12285" max="12285" width="3.75" style="1019" customWidth="1"/>
    <col min="12286" max="12287" width="2.625" style="1019" customWidth="1"/>
    <col min="12288" max="12288" width="35.375" style="1019" customWidth="1"/>
    <col min="12289" max="12312" width="14.625" style="1019" customWidth="1"/>
    <col min="12313" max="12313" width="15.625" style="1019" customWidth="1"/>
    <col min="12314" max="12314" width="2.625" style="1019" customWidth="1"/>
    <col min="12315" max="12315" width="10.25" style="1019" customWidth="1"/>
    <col min="12316" max="12539" width="8" style="1019"/>
    <col min="12540" max="12540" width="2.625" style="1019" customWidth="1"/>
    <col min="12541" max="12541" width="3.75" style="1019" customWidth="1"/>
    <col min="12542" max="12543" width="2.625" style="1019" customWidth="1"/>
    <col min="12544" max="12544" width="35.375" style="1019" customWidth="1"/>
    <col min="12545" max="12568" width="14.625" style="1019" customWidth="1"/>
    <col min="12569" max="12569" width="15.625" style="1019" customWidth="1"/>
    <col min="12570" max="12570" width="2.625" style="1019" customWidth="1"/>
    <col min="12571" max="12571" width="10.25" style="1019" customWidth="1"/>
    <col min="12572" max="12795" width="8" style="1019"/>
    <col min="12796" max="12796" width="2.625" style="1019" customWidth="1"/>
    <col min="12797" max="12797" width="3.75" style="1019" customWidth="1"/>
    <col min="12798" max="12799" width="2.625" style="1019" customWidth="1"/>
    <col min="12800" max="12800" width="35.375" style="1019" customWidth="1"/>
    <col min="12801" max="12824" width="14.625" style="1019" customWidth="1"/>
    <col min="12825" max="12825" width="15.625" style="1019" customWidth="1"/>
    <col min="12826" max="12826" width="2.625" style="1019" customWidth="1"/>
    <col min="12827" max="12827" width="10.25" style="1019" customWidth="1"/>
    <col min="12828" max="13051" width="8" style="1019"/>
    <col min="13052" max="13052" width="2.625" style="1019" customWidth="1"/>
    <col min="13053" max="13053" width="3.75" style="1019" customWidth="1"/>
    <col min="13054" max="13055" width="2.625" style="1019" customWidth="1"/>
    <col min="13056" max="13056" width="35.375" style="1019" customWidth="1"/>
    <col min="13057" max="13080" width="14.625" style="1019" customWidth="1"/>
    <col min="13081" max="13081" width="15.625" style="1019" customWidth="1"/>
    <col min="13082" max="13082" width="2.625" style="1019" customWidth="1"/>
    <col min="13083" max="13083" width="10.25" style="1019" customWidth="1"/>
    <col min="13084" max="13307" width="8" style="1019"/>
    <col min="13308" max="13308" width="2.625" style="1019" customWidth="1"/>
    <col min="13309" max="13309" width="3.75" style="1019" customWidth="1"/>
    <col min="13310" max="13311" width="2.625" style="1019" customWidth="1"/>
    <col min="13312" max="13312" width="35.375" style="1019" customWidth="1"/>
    <col min="13313" max="13336" width="14.625" style="1019" customWidth="1"/>
    <col min="13337" max="13337" width="15.625" style="1019" customWidth="1"/>
    <col min="13338" max="13338" width="2.625" style="1019" customWidth="1"/>
    <col min="13339" max="13339" width="10.25" style="1019" customWidth="1"/>
    <col min="13340" max="13563" width="8" style="1019"/>
    <col min="13564" max="13564" width="2.625" style="1019" customWidth="1"/>
    <col min="13565" max="13565" width="3.75" style="1019" customWidth="1"/>
    <col min="13566" max="13567" width="2.625" style="1019" customWidth="1"/>
    <col min="13568" max="13568" width="35.375" style="1019" customWidth="1"/>
    <col min="13569" max="13592" width="14.625" style="1019" customWidth="1"/>
    <col min="13593" max="13593" width="15.625" style="1019" customWidth="1"/>
    <col min="13594" max="13594" width="2.625" style="1019" customWidth="1"/>
    <col min="13595" max="13595" width="10.25" style="1019" customWidth="1"/>
    <col min="13596" max="13819" width="8" style="1019"/>
    <col min="13820" max="13820" width="2.625" style="1019" customWidth="1"/>
    <col min="13821" max="13821" width="3.75" style="1019" customWidth="1"/>
    <col min="13822" max="13823" width="2.625" style="1019" customWidth="1"/>
    <col min="13824" max="13824" width="35.375" style="1019" customWidth="1"/>
    <col min="13825" max="13848" width="14.625" style="1019" customWidth="1"/>
    <col min="13849" max="13849" width="15.625" style="1019" customWidth="1"/>
    <col min="13850" max="13850" width="2.625" style="1019" customWidth="1"/>
    <col min="13851" max="13851" width="10.25" style="1019" customWidth="1"/>
    <col min="13852" max="14075" width="8" style="1019"/>
    <col min="14076" max="14076" width="2.625" style="1019" customWidth="1"/>
    <col min="14077" max="14077" width="3.75" style="1019" customWidth="1"/>
    <col min="14078" max="14079" width="2.625" style="1019" customWidth="1"/>
    <col min="14080" max="14080" width="35.375" style="1019" customWidth="1"/>
    <col min="14081" max="14104" width="14.625" style="1019" customWidth="1"/>
    <col min="14105" max="14105" width="15.625" style="1019" customWidth="1"/>
    <col min="14106" max="14106" width="2.625" style="1019" customWidth="1"/>
    <col min="14107" max="14107" width="10.25" style="1019" customWidth="1"/>
    <col min="14108" max="14331" width="8" style="1019"/>
    <col min="14332" max="14332" width="2.625" style="1019" customWidth="1"/>
    <col min="14333" max="14333" width="3.75" style="1019" customWidth="1"/>
    <col min="14334" max="14335" width="2.625" style="1019" customWidth="1"/>
    <col min="14336" max="14336" width="35.375" style="1019" customWidth="1"/>
    <col min="14337" max="14360" width="14.625" style="1019" customWidth="1"/>
    <col min="14361" max="14361" width="15.625" style="1019" customWidth="1"/>
    <col min="14362" max="14362" width="2.625" style="1019" customWidth="1"/>
    <col min="14363" max="14363" width="10.25" style="1019" customWidth="1"/>
    <col min="14364" max="14587" width="8" style="1019"/>
    <col min="14588" max="14588" width="2.625" style="1019" customWidth="1"/>
    <col min="14589" max="14589" width="3.75" style="1019" customWidth="1"/>
    <col min="14590" max="14591" width="2.625" style="1019" customWidth="1"/>
    <col min="14592" max="14592" width="35.375" style="1019" customWidth="1"/>
    <col min="14593" max="14616" width="14.625" style="1019" customWidth="1"/>
    <col min="14617" max="14617" width="15.625" style="1019" customWidth="1"/>
    <col min="14618" max="14618" width="2.625" style="1019" customWidth="1"/>
    <col min="14619" max="14619" width="10.25" style="1019" customWidth="1"/>
    <col min="14620" max="14843" width="8" style="1019"/>
    <col min="14844" max="14844" width="2.625" style="1019" customWidth="1"/>
    <col min="14845" max="14845" width="3.75" style="1019" customWidth="1"/>
    <col min="14846" max="14847" width="2.625" style="1019" customWidth="1"/>
    <col min="14848" max="14848" width="35.375" style="1019" customWidth="1"/>
    <col min="14849" max="14872" width="14.625" style="1019" customWidth="1"/>
    <col min="14873" max="14873" width="15.625" style="1019" customWidth="1"/>
    <col min="14874" max="14874" width="2.625" style="1019" customWidth="1"/>
    <col min="14875" max="14875" width="10.25" style="1019" customWidth="1"/>
    <col min="14876" max="15099" width="8" style="1019"/>
    <col min="15100" max="15100" width="2.625" style="1019" customWidth="1"/>
    <col min="15101" max="15101" width="3.75" style="1019" customWidth="1"/>
    <col min="15102" max="15103" width="2.625" style="1019" customWidth="1"/>
    <col min="15104" max="15104" width="35.375" style="1019" customWidth="1"/>
    <col min="15105" max="15128" width="14.625" style="1019" customWidth="1"/>
    <col min="15129" max="15129" width="15.625" style="1019" customWidth="1"/>
    <col min="15130" max="15130" width="2.625" style="1019" customWidth="1"/>
    <col min="15131" max="15131" width="10.25" style="1019" customWidth="1"/>
    <col min="15132" max="15355" width="8" style="1019"/>
    <col min="15356" max="15356" width="2.625" style="1019" customWidth="1"/>
    <col min="15357" max="15357" width="3.75" style="1019" customWidth="1"/>
    <col min="15358" max="15359" width="2.625" style="1019" customWidth="1"/>
    <col min="15360" max="15360" width="35.375" style="1019" customWidth="1"/>
    <col min="15361" max="15384" width="14.625" style="1019" customWidth="1"/>
    <col min="15385" max="15385" width="15.625" style="1019" customWidth="1"/>
    <col min="15386" max="15386" width="2.625" style="1019" customWidth="1"/>
    <col min="15387" max="15387" width="10.25" style="1019" customWidth="1"/>
    <col min="15388" max="15611" width="8" style="1019"/>
    <col min="15612" max="15612" width="2.625" style="1019" customWidth="1"/>
    <col min="15613" max="15613" width="3.75" style="1019" customWidth="1"/>
    <col min="15614" max="15615" width="2.625" style="1019" customWidth="1"/>
    <col min="15616" max="15616" width="35.375" style="1019" customWidth="1"/>
    <col min="15617" max="15640" width="14.625" style="1019" customWidth="1"/>
    <col min="15641" max="15641" width="15.625" style="1019" customWidth="1"/>
    <col min="15642" max="15642" width="2.625" style="1019" customWidth="1"/>
    <col min="15643" max="15643" width="10.25" style="1019" customWidth="1"/>
    <col min="15644" max="15867" width="8" style="1019"/>
    <col min="15868" max="15868" width="2.625" style="1019" customWidth="1"/>
    <col min="15869" max="15869" width="3.75" style="1019" customWidth="1"/>
    <col min="15870" max="15871" width="2.625" style="1019" customWidth="1"/>
    <col min="15872" max="15872" width="35.375" style="1019" customWidth="1"/>
    <col min="15873" max="15896" width="14.625" style="1019" customWidth="1"/>
    <col min="15897" max="15897" width="15.625" style="1019" customWidth="1"/>
    <col min="15898" max="15898" width="2.625" style="1019" customWidth="1"/>
    <col min="15899" max="15899" width="10.25" style="1019" customWidth="1"/>
    <col min="15900" max="16123" width="8" style="1019"/>
    <col min="16124" max="16124" width="2.625" style="1019" customWidth="1"/>
    <col min="16125" max="16125" width="3.75" style="1019" customWidth="1"/>
    <col min="16126" max="16127" width="2.625" style="1019" customWidth="1"/>
    <col min="16128" max="16128" width="35.375" style="1019" customWidth="1"/>
    <col min="16129" max="16152" width="14.625" style="1019" customWidth="1"/>
    <col min="16153" max="16153" width="15.625" style="1019" customWidth="1"/>
    <col min="16154" max="16154" width="2.625" style="1019" customWidth="1"/>
    <col min="16155" max="16155" width="10.25" style="1019" customWidth="1"/>
    <col min="16156" max="16384" width="8" style="1019"/>
  </cols>
  <sheetData>
    <row r="1" spans="1:25" ht="18.75" customHeight="1">
      <c r="B1" s="1395" t="s">
        <v>1153</v>
      </c>
      <c r="C1" s="1396"/>
      <c r="D1" s="1396"/>
      <c r="E1" s="1396"/>
      <c r="F1" s="1396"/>
      <c r="G1" s="1396"/>
      <c r="H1" s="1396"/>
      <c r="I1" s="1396"/>
      <c r="J1" s="1396"/>
      <c r="K1" s="1396"/>
      <c r="L1" s="1396"/>
      <c r="M1" s="1396"/>
      <c r="N1" s="1396"/>
      <c r="O1" s="1396"/>
      <c r="P1" s="1396"/>
      <c r="Q1" s="1396"/>
      <c r="R1" s="1396"/>
      <c r="S1" s="1396"/>
      <c r="T1" s="1396"/>
      <c r="U1" s="1396"/>
      <c r="V1" s="1396"/>
      <c r="W1" s="1396"/>
      <c r="X1" s="1396"/>
      <c r="Y1" s="1396"/>
    </row>
    <row r="2" spans="1:25" ht="9.9499999999999993" customHeight="1">
      <c r="A2" s="1184"/>
      <c r="B2" s="956"/>
      <c r="C2" s="956"/>
      <c r="D2" s="956"/>
      <c r="E2" s="956"/>
      <c r="F2" s="956"/>
      <c r="G2" s="956"/>
      <c r="H2" s="956"/>
      <c r="I2" s="956"/>
      <c r="J2" s="956"/>
      <c r="K2" s="956"/>
      <c r="Y2" s="403"/>
    </row>
    <row r="3" spans="1:25" ht="20.100000000000001" customHeight="1">
      <c r="B3" s="1509" t="s">
        <v>833</v>
      </c>
      <c r="C3" s="1510"/>
      <c r="D3" s="1510"/>
      <c r="E3" s="1510"/>
      <c r="F3" s="1510"/>
      <c r="G3" s="1510"/>
      <c r="H3" s="1510"/>
      <c r="I3" s="1510"/>
      <c r="J3" s="1510"/>
      <c r="K3" s="1510"/>
      <c r="L3" s="1510"/>
      <c r="M3" s="1510"/>
      <c r="N3" s="1510"/>
      <c r="O3" s="1510"/>
      <c r="P3" s="1510"/>
      <c r="Q3" s="1510"/>
      <c r="R3" s="1510"/>
      <c r="S3" s="1510"/>
      <c r="T3" s="1510"/>
      <c r="U3" s="1510"/>
      <c r="V3" s="1510"/>
      <c r="W3" s="1510"/>
      <c r="X3" s="1510"/>
      <c r="Y3" s="1510"/>
    </row>
    <row r="4" spans="1:25" ht="8.25" customHeight="1">
      <c r="B4" s="405"/>
      <c r="C4" s="406"/>
      <c r="D4" s="406"/>
      <c r="E4" s="406"/>
      <c r="F4" s="406"/>
      <c r="G4" s="406"/>
      <c r="H4" s="406"/>
      <c r="I4" s="406"/>
      <c r="J4" s="406"/>
      <c r="K4" s="406"/>
      <c r="L4" s="406"/>
      <c r="M4" s="406"/>
      <c r="N4" s="406"/>
      <c r="O4" s="406"/>
      <c r="P4" s="406"/>
      <c r="Q4" s="406"/>
      <c r="R4" s="406"/>
      <c r="S4" s="406"/>
      <c r="T4" s="406"/>
      <c r="U4" s="406"/>
      <c r="V4" s="406"/>
      <c r="W4" s="406"/>
      <c r="X4" s="406"/>
      <c r="Y4" s="406"/>
    </row>
    <row r="5" spans="1:25" s="1189" customFormat="1" ht="20.25" customHeight="1" thickBot="1">
      <c r="B5" s="430" t="s">
        <v>834</v>
      </c>
      <c r="C5" s="431" t="s">
        <v>835</v>
      </c>
      <c r="D5" s="956"/>
      <c r="E5" s="956"/>
      <c r="F5" s="1212"/>
      <c r="G5" s="1212"/>
      <c r="H5" s="1212"/>
      <c r="I5" s="1212"/>
      <c r="J5" s="1212"/>
      <c r="K5" s="1212"/>
      <c r="L5" s="1212"/>
      <c r="M5" s="1212"/>
      <c r="N5" s="1212"/>
      <c r="O5" s="1212"/>
      <c r="P5" s="1212"/>
      <c r="Q5" s="1212"/>
      <c r="R5" s="1212"/>
      <c r="S5" s="1212"/>
      <c r="T5" s="1212"/>
      <c r="U5" s="1212"/>
      <c r="V5" s="1212"/>
      <c r="W5" s="1212"/>
      <c r="X5" s="1212"/>
      <c r="Y5" s="432" t="s">
        <v>489</v>
      </c>
    </row>
    <row r="6" spans="1:25" s="439" customFormat="1" ht="20.25" customHeight="1">
      <c r="A6" s="433"/>
      <c r="B6" s="1774" t="s">
        <v>836</v>
      </c>
      <c r="C6" s="1775"/>
      <c r="D6" s="1775"/>
      <c r="E6" s="1775"/>
      <c r="F6" s="1790" t="s">
        <v>521</v>
      </c>
      <c r="G6" s="1780"/>
      <c r="H6" s="1780"/>
      <c r="I6" s="1780"/>
      <c r="J6" s="1780"/>
      <c r="K6" s="1140"/>
      <c r="L6" s="1141"/>
      <c r="M6" s="1780" t="s">
        <v>539</v>
      </c>
      <c r="N6" s="1780"/>
      <c r="O6" s="1780"/>
      <c r="P6" s="1780"/>
      <c r="Q6" s="1780"/>
      <c r="R6" s="1780"/>
      <c r="S6" s="1780"/>
      <c r="T6" s="1780"/>
      <c r="U6" s="1780"/>
      <c r="V6" s="1780"/>
      <c r="W6" s="1780"/>
      <c r="X6" s="1780"/>
      <c r="Y6" s="1781"/>
    </row>
    <row r="7" spans="1:25" s="439" customFormat="1" ht="20.25" customHeight="1">
      <c r="A7" s="433"/>
      <c r="B7" s="1776"/>
      <c r="C7" s="1777"/>
      <c r="D7" s="1777"/>
      <c r="E7" s="1777"/>
      <c r="F7" s="1791"/>
      <c r="G7" s="1782"/>
      <c r="H7" s="1782"/>
      <c r="I7" s="1782"/>
      <c r="J7" s="1782"/>
      <c r="K7" s="1142"/>
      <c r="L7" s="1143"/>
      <c r="M7" s="1782"/>
      <c r="N7" s="1782"/>
      <c r="O7" s="1782"/>
      <c r="P7" s="1782"/>
      <c r="Q7" s="1782"/>
      <c r="R7" s="1782"/>
      <c r="S7" s="1782"/>
      <c r="T7" s="1782"/>
      <c r="U7" s="1782"/>
      <c r="V7" s="1782"/>
      <c r="W7" s="1782"/>
      <c r="X7" s="1782"/>
      <c r="Y7" s="1783"/>
    </row>
    <row r="8" spans="1:25" s="439" customFormat="1" ht="20.25" customHeight="1" thickBot="1">
      <c r="A8" s="433"/>
      <c r="B8" s="1778"/>
      <c r="C8" s="1779"/>
      <c r="D8" s="1779"/>
      <c r="E8" s="1779"/>
      <c r="F8" s="611" t="s">
        <v>763</v>
      </c>
      <c r="G8" s="612" t="s">
        <v>764</v>
      </c>
      <c r="H8" s="612" t="s">
        <v>765</v>
      </c>
      <c r="I8" s="613" t="s">
        <v>766</v>
      </c>
      <c r="J8" s="612" t="s">
        <v>767</v>
      </c>
      <c r="K8" s="1144" t="s">
        <v>768</v>
      </c>
      <c r="L8" s="1144" t="s">
        <v>769</v>
      </c>
      <c r="M8" s="1144" t="s">
        <v>770</v>
      </c>
      <c r="N8" s="1144" t="s">
        <v>771</v>
      </c>
      <c r="O8" s="1144" t="s">
        <v>772</v>
      </c>
      <c r="P8" s="1144" t="s">
        <v>773</v>
      </c>
      <c r="Q8" s="1144" t="s">
        <v>774</v>
      </c>
      <c r="R8" s="1144" t="s">
        <v>775</v>
      </c>
      <c r="S8" s="1144" t="s">
        <v>776</v>
      </c>
      <c r="T8" s="1144" t="s">
        <v>777</v>
      </c>
      <c r="U8" s="1144" t="s">
        <v>778</v>
      </c>
      <c r="V8" s="1144" t="s">
        <v>779</v>
      </c>
      <c r="W8" s="1144" t="s">
        <v>780</v>
      </c>
      <c r="X8" s="1144" t="s">
        <v>781</v>
      </c>
      <c r="Y8" s="615" t="s">
        <v>782</v>
      </c>
    </row>
    <row r="9" spans="1:25" s="439" customFormat="1" ht="20.25" customHeight="1">
      <c r="A9" s="433"/>
      <c r="B9" s="434" t="s">
        <v>837</v>
      </c>
      <c r="C9" s="1785" t="s">
        <v>838</v>
      </c>
      <c r="D9" s="1816"/>
      <c r="E9" s="1816"/>
      <c r="F9" s="435">
        <f t="shared" ref="F9:M9" si="0">SUM(F10,F15)</f>
        <v>0</v>
      </c>
      <c r="G9" s="436">
        <f t="shared" si="0"/>
        <v>0</v>
      </c>
      <c r="H9" s="436">
        <f t="shared" si="0"/>
        <v>0</v>
      </c>
      <c r="I9" s="437">
        <f t="shared" si="0"/>
        <v>0</v>
      </c>
      <c r="J9" s="436">
        <f t="shared" si="0"/>
        <v>0</v>
      </c>
      <c r="K9" s="438">
        <f t="shared" si="0"/>
        <v>0</v>
      </c>
      <c r="L9" s="438">
        <f t="shared" si="0"/>
        <v>0</v>
      </c>
      <c r="M9" s="438">
        <f t="shared" si="0"/>
        <v>0</v>
      </c>
      <c r="N9" s="438">
        <f t="shared" ref="N9:X9" si="1">SUM(N10,N15)</f>
        <v>0</v>
      </c>
      <c r="O9" s="438">
        <f t="shared" si="1"/>
        <v>0</v>
      </c>
      <c r="P9" s="438">
        <f t="shared" si="1"/>
        <v>0</v>
      </c>
      <c r="Q9" s="438">
        <f t="shared" si="1"/>
        <v>0</v>
      </c>
      <c r="R9" s="438">
        <f t="shared" si="1"/>
        <v>0</v>
      </c>
      <c r="S9" s="438">
        <f t="shared" si="1"/>
        <v>0</v>
      </c>
      <c r="T9" s="438">
        <f t="shared" si="1"/>
        <v>0</v>
      </c>
      <c r="U9" s="438">
        <f t="shared" si="1"/>
        <v>0</v>
      </c>
      <c r="V9" s="438">
        <f t="shared" si="1"/>
        <v>0</v>
      </c>
      <c r="W9" s="438">
        <f t="shared" si="1"/>
        <v>0</v>
      </c>
      <c r="X9" s="438">
        <f t="shared" si="1"/>
        <v>0</v>
      </c>
      <c r="Y9" s="1269">
        <f>SUM(Y10,Y15)</f>
        <v>0</v>
      </c>
    </row>
    <row r="10" spans="1:25" s="439" customFormat="1" ht="20.25" customHeight="1">
      <c r="A10" s="433"/>
      <c r="B10" s="440"/>
      <c r="C10" s="441" t="s">
        <v>523</v>
      </c>
      <c r="D10" s="1818" t="s">
        <v>957</v>
      </c>
      <c r="E10" s="1812"/>
      <c r="F10" s="442">
        <f t="shared" ref="F10:M10" si="2">SUM(F11,F12)</f>
        <v>0</v>
      </c>
      <c r="G10" s="443">
        <f t="shared" si="2"/>
        <v>0</v>
      </c>
      <c r="H10" s="443">
        <f t="shared" si="2"/>
        <v>0</v>
      </c>
      <c r="I10" s="444">
        <f t="shared" si="2"/>
        <v>0</v>
      </c>
      <c r="J10" s="443">
        <f t="shared" si="2"/>
        <v>0</v>
      </c>
      <c r="K10" s="443">
        <f t="shared" si="2"/>
        <v>0</v>
      </c>
      <c r="L10" s="443">
        <f t="shared" si="2"/>
        <v>0</v>
      </c>
      <c r="M10" s="443">
        <f t="shared" si="2"/>
        <v>0</v>
      </c>
      <c r="N10" s="443">
        <f t="shared" ref="N10:X10" si="3">SUM(N11,N12)</f>
        <v>0</v>
      </c>
      <c r="O10" s="443">
        <f t="shared" si="3"/>
        <v>0</v>
      </c>
      <c r="P10" s="443">
        <f t="shared" si="3"/>
        <v>0</v>
      </c>
      <c r="Q10" s="443">
        <f t="shared" si="3"/>
        <v>0</v>
      </c>
      <c r="R10" s="443">
        <f t="shared" si="3"/>
        <v>0</v>
      </c>
      <c r="S10" s="443">
        <f t="shared" si="3"/>
        <v>0</v>
      </c>
      <c r="T10" s="443">
        <f t="shared" si="3"/>
        <v>0</v>
      </c>
      <c r="U10" s="443">
        <f t="shared" si="3"/>
        <v>0</v>
      </c>
      <c r="V10" s="443">
        <f t="shared" si="3"/>
        <v>0</v>
      </c>
      <c r="W10" s="443">
        <f t="shared" si="3"/>
        <v>0</v>
      </c>
      <c r="X10" s="443">
        <f t="shared" si="3"/>
        <v>0</v>
      </c>
      <c r="Y10" s="1270">
        <f>SUM(Y11,Y12)</f>
        <v>0</v>
      </c>
    </row>
    <row r="11" spans="1:25" s="439" customFormat="1" ht="20.25" customHeight="1">
      <c r="A11" s="433"/>
      <c r="B11" s="440"/>
      <c r="C11" s="445"/>
      <c r="D11" s="1817" t="s">
        <v>749</v>
      </c>
      <c r="E11" s="1812"/>
      <c r="F11" s="442">
        <v>0</v>
      </c>
      <c r="G11" s="443">
        <v>0</v>
      </c>
      <c r="H11" s="443">
        <v>0</v>
      </c>
      <c r="I11" s="444">
        <v>0</v>
      </c>
      <c r="J11" s="443">
        <v>0</v>
      </c>
      <c r="K11" s="446"/>
      <c r="L11" s="446"/>
      <c r="M11" s="446"/>
      <c r="N11" s="446"/>
      <c r="O11" s="446"/>
      <c r="P11" s="446"/>
      <c r="Q11" s="446"/>
      <c r="R11" s="446"/>
      <c r="S11" s="446"/>
      <c r="T11" s="446"/>
      <c r="U11" s="446"/>
      <c r="V11" s="446"/>
      <c r="W11" s="446"/>
      <c r="X11" s="446"/>
      <c r="Y11" s="1271"/>
    </row>
    <row r="12" spans="1:25" s="439" customFormat="1" ht="20.25" customHeight="1">
      <c r="A12" s="433"/>
      <c r="B12" s="440"/>
      <c r="C12" s="445"/>
      <c r="D12" s="1813" t="s">
        <v>788</v>
      </c>
      <c r="E12" s="1807"/>
      <c r="F12" s="435">
        <f>SUM(F13:F14)</f>
        <v>0</v>
      </c>
      <c r="G12" s="438">
        <f>SUM(G13:G14)</f>
        <v>0</v>
      </c>
      <c r="H12" s="438">
        <f>SUM(H13:H14)</f>
        <v>0</v>
      </c>
      <c r="I12" s="437">
        <f>SUM(I13:I14)</f>
        <v>0</v>
      </c>
      <c r="J12" s="438">
        <f>SUM(J13:J14)</f>
        <v>0</v>
      </c>
      <c r="K12" s="438">
        <f t="shared" ref="K12:Y12" si="4">SUM(K13:K14)</f>
        <v>0</v>
      </c>
      <c r="L12" s="438">
        <f t="shared" si="4"/>
        <v>0</v>
      </c>
      <c r="M12" s="438">
        <f t="shared" si="4"/>
        <v>0</v>
      </c>
      <c r="N12" s="438">
        <f t="shared" ref="N12:X12" si="5">SUM(N13:N14)</f>
        <v>0</v>
      </c>
      <c r="O12" s="438">
        <f t="shared" si="5"/>
        <v>0</v>
      </c>
      <c r="P12" s="438">
        <f t="shared" si="5"/>
        <v>0</v>
      </c>
      <c r="Q12" s="438">
        <f t="shared" si="5"/>
        <v>0</v>
      </c>
      <c r="R12" s="438">
        <f t="shared" si="5"/>
        <v>0</v>
      </c>
      <c r="S12" s="438">
        <f t="shared" si="5"/>
        <v>0</v>
      </c>
      <c r="T12" s="438">
        <f t="shared" si="5"/>
        <v>0</v>
      </c>
      <c r="U12" s="438">
        <f t="shared" si="5"/>
        <v>0</v>
      </c>
      <c r="V12" s="438">
        <f t="shared" si="5"/>
        <v>0</v>
      </c>
      <c r="W12" s="438">
        <f t="shared" si="5"/>
        <v>0</v>
      </c>
      <c r="X12" s="438">
        <f t="shared" si="5"/>
        <v>0</v>
      </c>
      <c r="Y12" s="1269">
        <f t="shared" si="4"/>
        <v>0</v>
      </c>
    </row>
    <row r="13" spans="1:25" s="439" customFormat="1" ht="20.25" customHeight="1">
      <c r="A13" s="433"/>
      <c r="B13" s="440"/>
      <c r="C13" s="445"/>
      <c r="D13" s="445"/>
      <c r="E13" s="429" t="s">
        <v>839</v>
      </c>
      <c r="F13" s="447">
        <v>0</v>
      </c>
      <c r="G13" s="448">
        <v>0</v>
      </c>
      <c r="H13" s="448">
        <v>0</v>
      </c>
      <c r="I13" s="449">
        <v>0</v>
      </c>
      <c r="J13" s="448">
        <v>0</v>
      </c>
      <c r="K13" s="450"/>
      <c r="L13" s="450"/>
      <c r="M13" s="450"/>
      <c r="N13" s="450"/>
      <c r="O13" s="450"/>
      <c r="P13" s="450"/>
      <c r="Q13" s="450"/>
      <c r="R13" s="450"/>
      <c r="S13" s="450"/>
      <c r="T13" s="450"/>
      <c r="U13" s="450"/>
      <c r="V13" s="450"/>
      <c r="W13" s="450"/>
      <c r="X13" s="450"/>
      <c r="Y13" s="1272"/>
    </row>
    <row r="14" spans="1:25" s="439" customFormat="1" ht="20.25" customHeight="1">
      <c r="A14" s="433"/>
      <c r="B14" s="451"/>
      <c r="C14" s="445"/>
      <c r="D14" s="452"/>
      <c r="E14" s="913" t="s">
        <v>840</v>
      </c>
      <c r="F14" s="435">
        <v>0</v>
      </c>
      <c r="G14" s="438">
        <v>0</v>
      </c>
      <c r="H14" s="438">
        <v>0</v>
      </c>
      <c r="I14" s="437">
        <v>0</v>
      </c>
      <c r="J14" s="438">
        <v>0</v>
      </c>
      <c r="K14" s="914"/>
      <c r="L14" s="914"/>
      <c r="M14" s="914"/>
      <c r="N14" s="914"/>
      <c r="O14" s="914"/>
      <c r="P14" s="914"/>
      <c r="Q14" s="914"/>
      <c r="R14" s="914"/>
      <c r="S14" s="914"/>
      <c r="T14" s="914"/>
      <c r="U14" s="914"/>
      <c r="V14" s="914"/>
      <c r="W14" s="914"/>
      <c r="X14" s="914"/>
      <c r="Y14" s="1273"/>
    </row>
    <row r="15" spans="1:25" s="439" customFormat="1" ht="20.25" customHeight="1">
      <c r="A15" s="433"/>
      <c r="B15" s="440"/>
      <c r="C15" s="453" t="s">
        <v>523</v>
      </c>
      <c r="D15" s="1818" t="s">
        <v>955</v>
      </c>
      <c r="E15" s="1812"/>
      <c r="F15" s="442">
        <f t="shared" ref="F15:M15" si="6">SUM(F16,F17)</f>
        <v>0</v>
      </c>
      <c r="G15" s="443">
        <f t="shared" si="6"/>
        <v>0</v>
      </c>
      <c r="H15" s="443">
        <f t="shared" si="6"/>
        <v>0</v>
      </c>
      <c r="I15" s="444">
        <f t="shared" si="6"/>
        <v>0</v>
      </c>
      <c r="J15" s="443">
        <f t="shared" si="6"/>
        <v>0</v>
      </c>
      <c r="K15" s="443">
        <f t="shared" si="6"/>
        <v>0</v>
      </c>
      <c r="L15" s="443">
        <f t="shared" si="6"/>
        <v>0</v>
      </c>
      <c r="M15" s="443">
        <f t="shared" si="6"/>
        <v>0</v>
      </c>
      <c r="N15" s="443">
        <f t="shared" ref="N15:X15" si="7">SUM(N16,N17)</f>
        <v>0</v>
      </c>
      <c r="O15" s="443">
        <f t="shared" si="7"/>
        <v>0</v>
      </c>
      <c r="P15" s="443">
        <f t="shared" si="7"/>
        <v>0</v>
      </c>
      <c r="Q15" s="443">
        <f t="shared" si="7"/>
        <v>0</v>
      </c>
      <c r="R15" s="443">
        <f t="shared" si="7"/>
        <v>0</v>
      </c>
      <c r="S15" s="443">
        <f t="shared" si="7"/>
        <v>0</v>
      </c>
      <c r="T15" s="443">
        <f t="shared" si="7"/>
        <v>0</v>
      </c>
      <c r="U15" s="443">
        <f t="shared" si="7"/>
        <v>0</v>
      </c>
      <c r="V15" s="443">
        <f t="shared" si="7"/>
        <v>0</v>
      </c>
      <c r="W15" s="443">
        <f t="shared" si="7"/>
        <v>0</v>
      </c>
      <c r="X15" s="443">
        <f t="shared" si="7"/>
        <v>0</v>
      </c>
      <c r="Y15" s="1270">
        <f>SUM(Y16,Y17)</f>
        <v>0</v>
      </c>
    </row>
    <row r="16" spans="1:25" s="439" customFormat="1" ht="20.25" customHeight="1">
      <c r="A16" s="433"/>
      <c r="B16" s="440"/>
      <c r="C16" s="445"/>
      <c r="D16" s="1817" t="s">
        <v>759</v>
      </c>
      <c r="E16" s="1812"/>
      <c r="F16" s="442">
        <v>0</v>
      </c>
      <c r="G16" s="443">
        <v>0</v>
      </c>
      <c r="H16" s="443">
        <v>0</v>
      </c>
      <c r="I16" s="444">
        <v>0</v>
      </c>
      <c r="J16" s="443">
        <v>0</v>
      </c>
      <c r="K16" s="446"/>
      <c r="L16" s="446"/>
      <c r="M16" s="446"/>
      <c r="N16" s="446"/>
      <c r="O16" s="446"/>
      <c r="P16" s="446"/>
      <c r="Q16" s="446"/>
      <c r="R16" s="446"/>
      <c r="S16" s="446"/>
      <c r="T16" s="446"/>
      <c r="U16" s="446"/>
      <c r="V16" s="446"/>
      <c r="W16" s="446"/>
      <c r="X16" s="446"/>
      <c r="Y16" s="1271"/>
    </row>
    <row r="17" spans="1:25" s="439" customFormat="1" ht="20.25" customHeight="1">
      <c r="A17" s="433"/>
      <c r="B17" s="440"/>
      <c r="C17" s="445"/>
      <c r="D17" s="1813" t="s">
        <v>789</v>
      </c>
      <c r="E17" s="1807"/>
      <c r="F17" s="435">
        <f>SUM(F18:F19)</f>
        <v>0</v>
      </c>
      <c r="G17" s="438">
        <f>SUM(G18:G19)</f>
        <v>0</v>
      </c>
      <c r="H17" s="438">
        <f>SUM(H18:H19)</f>
        <v>0</v>
      </c>
      <c r="I17" s="437">
        <f>SUM(I18:I19)</f>
        <v>0</v>
      </c>
      <c r="J17" s="438">
        <f>SUM(J18:J19)</f>
        <v>0</v>
      </c>
      <c r="K17" s="438">
        <f t="shared" ref="K17:Y17" si="8">SUM(K18:K19)</f>
        <v>0</v>
      </c>
      <c r="L17" s="438">
        <f t="shared" si="8"/>
        <v>0</v>
      </c>
      <c r="M17" s="438">
        <f t="shared" si="8"/>
        <v>0</v>
      </c>
      <c r="N17" s="438">
        <f t="shared" ref="N17:X17" si="9">SUM(N18:N19)</f>
        <v>0</v>
      </c>
      <c r="O17" s="438">
        <f t="shared" si="9"/>
        <v>0</v>
      </c>
      <c r="P17" s="438">
        <f t="shared" si="9"/>
        <v>0</v>
      </c>
      <c r="Q17" s="438">
        <f t="shared" si="9"/>
        <v>0</v>
      </c>
      <c r="R17" s="438">
        <f t="shared" si="9"/>
        <v>0</v>
      </c>
      <c r="S17" s="438">
        <f t="shared" si="9"/>
        <v>0</v>
      </c>
      <c r="T17" s="438">
        <f t="shared" si="9"/>
        <v>0</v>
      </c>
      <c r="U17" s="438">
        <f t="shared" si="9"/>
        <v>0</v>
      </c>
      <c r="V17" s="438">
        <f t="shared" si="9"/>
        <v>0</v>
      </c>
      <c r="W17" s="438">
        <f t="shared" si="9"/>
        <v>0</v>
      </c>
      <c r="X17" s="438">
        <f t="shared" si="9"/>
        <v>0</v>
      </c>
      <c r="Y17" s="1269">
        <f t="shared" si="8"/>
        <v>0</v>
      </c>
    </row>
    <row r="18" spans="1:25" s="439" customFormat="1" ht="20.25" customHeight="1">
      <c r="A18" s="433"/>
      <c r="B18" s="440"/>
      <c r="C18" s="445"/>
      <c r="D18" s="445"/>
      <c r="E18" s="429" t="s">
        <v>839</v>
      </c>
      <c r="F18" s="447">
        <v>0</v>
      </c>
      <c r="G18" s="448">
        <v>0</v>
      </c>
      <c r="H18" s="448">
        <v>0</v>
      </c>
      <c r="I18" s="449">
        <v>0</v>
      </c>
      <c r="J18" s="448">
        <v>0</v>
      </c>
      <c r="K18" s="450"/>
      <c r="L18" s="450"/>
      <c r="M18" s="450"/>
      <c r="N18" s="450"/>
      <c r="O18" s="450"/>
      <c r="P18" s="450"/>
      <c r="Q18" s="450"/>
      <c r="R18" s="450"/>
      <c r="S18" s="450"/>
      <c r="T18" s="450"/>
      <c r="U18" s="450"/>
      <c r="V18" s="450"/>
      <c r="W18" s="450"/>
      <c r="X18" s="450"/>
      <c r="Y18" s="1272"/>
    </row>
    <row r="19" spans="1:25" s="439" customFormat="1" ht="20.25" customHeight="1">
      <c r="A19" s="433"/>
      <c r="B19" s="451"/>
      <c r="C19" s="445"/>
      <c r="D19" s="452"/>
      <c r="E19" s="913" t="s">
        <v>840</v>
      </c>
      <c r="F19" s="435">
        <v>0</v>
      </c>
      <c r="G19" s="438">
        <v>0</v>
      </c>
      <c r="H19" s="438">
        <v>0</v>
      </c>
      <c r="I19" s="437">
        <v>0</v>
      </c>
      <c r="J19" s="438">
        <v>0</v>
      </c>
      <c r="K19" s="914"/>
      <c r="L19" s="914"/>
      <c r="M19" s="914"/>
      <c r="N19" s="914"/>
      <c r="O19" s="914"/>
      <c r="P19" s="914"/>
      <c r="Q19" s="914"/>
      <c r="R19" s="914"/>
      <c r="S19" s="914"/>
      <c r="T19" s="914"/>
      <c r="U19" s="914"/>
      <c r="V19" s="914"/>
      <c r="W19" s="914"/>
      <c r="X19" s="914"/>
      <c r="Y19" s="1273"/>
    </row>
    <row r="20" spans="1:25" s="439" customFormat="1" ht="20.25" customHeight="1">
      <c r="A20" s="433"/>
      <c r="B20" s="883" t="s">
        <v>841</v>
      </c>
      <c r="C20" s="1788" t="s">
        <v>842</v>
      </c>
      <c r="D20" s="1788"/>
      <c r="E20" s="1788"/>
      <c r="F20" s="442">
        <f t="shared" ref="F20:Y20" si="10">F21</f>
        <v>0</v>
      </c>
      <c r="G20" s="443">
        <f t="shared" si="10"/>
        <v>0</v>
      </c>
      <c r="H20" s="443">
        <f t="shared" si="10"/>
        <v>0</v>
      </c>
      <c r="I20" s="444">
        <f t="shared" si="10"/>
        <v>0</v>
      </c>
      <c r="J20" s="443">
        <f t="shared" si="10"/>
        <v>0</v>
      </c>
      <c r="K20" s="443">
        <f t="shared" si="10"/>
        <v>0</v>
      </c>
      <c r="L20" s="443">
        <f t="shared" si="10"/>
        <v>0</v>
      </c>
      <c r="M20" s="443">
        <f t="shared" si="10"/>
        <v>0</v>
      </c>
      <c r="N20" s="443">
        <f t="shared" si="10"/>
        <v>0</v>
      </c>
      <c r="O20" s="443">
        <f t="shared" si="10"/>
        <v>0</v>
      </c>
      <c r="P20" s="443">
        <f t="shared" si="10"/>
        <v>0</v>
      </c>
      <c r="Q20" s="443">
        <f t="shared" si="10"/>
        <v>0</v>
      </c>
      <c r="R20" s="443">
        <f t="shared" si="10"/>
        <v>0</v>
      </c>
      <c r="S20" s="443">
        <f t="shared" si="10"/>
        <v>0</v>
      </c>
      <c r="T20" s="443">
        <f t="shared" si="10"/>
        <v>0</v>
      </c>
      <c r="U20" s="443">
        <f t="shared" si="10"/>
        <v>0</v>
      </c>
      <c r="V20" s="443">
        <f t="shared" si="10"/>
        <v>0</v>
      </c>
      <c r="W20" s="443">
        <f t="shared" si="10"/>
        <v>0</v>
      </c>
      <c r="X20" s="443">
        <f t="shared" si="10"/>
        <v>0</v>
      </c>
      <c r="Y20" s="1270">
        <f t="shared" si="10"/>
        <v>0</v>
      </c>
    </row>
    <row r="21" spans="1:25" s="439" customFormat="1" ht="20.25" customHeight="1">
      <c r="A21" s="433"/>
      <c r="B21" s="440"/>
      <c r="C21" s="453" t="s">
        <v>843</v>
      </c>
      <c r="D21" s="1814" t="s">
        <v>844</v>
      </c>
      <c r="E21" s="1814"/>
      <c r="F21" s="454">
        <f t="shared" ref="F21:Y21" si="11">SUM(F22:F23)</f>
        <v>0</v>
      </c>
      <c r="G21" s="455">
        <f t="shared" si="11"/>
        <v>0</v>
      </c>
      <c r="H21" s="455">
        <f t="shared" si="11"/>
        <v>0</v>
      </c>
      <c r="I21" s="455">
        <f t="shared" si="11"/>
        <v>0</v>
      </c>
      <c r="J21" s="455">
        <f t="shared" ref="J21" si="12">SUM(J22:J23)</f>
        <v>0</v>
      </c>
      <c r="K21" s="455">
        <f t="shared" si="11"/>
        <v>0</v>
      </c>
      <c r="L21" s="455">
        <f t="shared" si="11"/>
        <v>0</v>
      </c>
      <c r="M21" s="455">
        <f t="shared" si="11"/>
        <v>0</v>
      </c>
      <c r="N21" s="455">
        <f t="shared" ref="N21:X21" si="13">SUM(N22:N23)</f>
        <v>0</v>
      </c>
      <c r="O21" s="455">
        <f t="shared" si="13"/>
        <v>0</v>
      </c>
      <c r="P21" s="455">
        <f t="shared" si="13"/>
        <v>0</v>
      </c>
      <c r="Q21" s="455">
        <f t="shared" si="13"/>
        <v>0</v>
      </c>
      <c r="R21" s="455">
        <f t="shared" si="13"/>
        <v>0</v>
      </c>
      <c r="S21" s="455">
        <f t="shared" si="13"/>
        <v>0</v>
      </c>
      <c r="T21" s="455">
        <f t="shared" si="13"/>
        <v>0</v>
      </c>
      <c r="U21" s="455">
        <f t="shared" si="13"/>
        <v>0</v>
      </c>
      <c r="V21" s="455">
        <f t="shared" si="13"/>
        <v>0</v>
      </c>
      <c r="W21" s="455">
        <f t="shared" si="13"/>
        <v>0</v>
      </c>
      <c r="X21" s="455">
        <f t="shared" si="13"/>
        <v>0</v>
      </c>
      <c r="Y21" s="1274">
        <f t="shared" si="11"/>
        <v>0</v>
      </c>
    </row>
    <row r="22" spans="1:25" s="439" customFormat="1" ht="20.25" customHeight="1">
      <c r="A22" s="433"/>
      <c r="B22" s="440"/>
      <c r="C22" s="445"/>
      <c r="D22" s="1814" t="s">
        <v>958</v>
      </c>
      <c r="E22" s="1814"/>
      <c r="F22" s="456"/>
      <c r="G22" s="446"/>
      <c r="H22" s="446"/>
      <c r="I22" s="457"/>
      <c r="J22" s="446"/>
      <c r="K22" s="446"/>
      <c r="L22" s="446"/>
      <c r="M22" s="446"/>
      <c r="N22" s="446"/>
      <c r="O22" s="446"/>
      <c r="P22" s="446"/>
      <c r="Q22" s="446"/>
      <c r="R22" s="446"/>
      <c r="S22" s="446"/>
      <c r="T22" s="446"/>
      <c r="U22" s="446"/>
      <c r="V22" s="446"/>
      <c r="W22" s="446"/>
      <c r="X22" s="446"/>
      <c r="Y22" s="1271"/>
    </row>
    <row r="23" spans="1:25" s="439" customFormat="1" ht="20.25" customHeight="1">
      <c r="A23" s="433"/>
      <c r="B23" s="915"/>
      <c r="C23" s="445"/>
      <c r="D23" s="916" t="s">
        <v>742</v>
      </c>
      <c r="E23" s="916"/>
      <c r="F23" s="475"/>
      <c r="G23" s="476"/>
      <c r="H23" s="476"/>
      <c r="I23" s="477"/>
      <c r="J23" s="476"/>
      <c r="K23" s="476"/>
      <c r="L23" s="476"/>
      <c r="M23" s="476"/>
      <c r="N23" s="476"/>
      <c r="O23" s="476"/>
      <c r="P23" s="476"/>
      <c r="Q23" s="476"/>
      <c r="R23" s="476"/>
      <c r="S23" s="476"/>
      <c r="T23" s="476"/>
      <c r="U23" s="476"/>
      <c r="V23" s="476"/>
      <c r="W23" s="476"/>
      <c r="X23" s="476"/>
      <c r="Y23" s="1275"/>
    </row>
    <row r="24" spans="1:25" s="439" customFormat="1" ht="20.25" customHeight="1" thickBot="1">
      <c r="A24" s="433"/>
      <c r="B24" s="879" t="s">
        <v>845</v>
      </c>
      <c r="C24" s="1769" t="s">
        <v>846</v>
      </c>
      <c r="D24" s="1808"/>
      <c r="E24" s="1808"/>
      <c r="F24" s="458">
        <f t="shared" ref="F24:M24" si="14">F9-F20</f>
        <v>0</v>
      </c>
      <c r="G24" s="428">
        <f t="shared" si="14"/>
        <v>0</v>
      </c>
      <c r="H24" s="428">
        <f t="shared" si="14"/>
        <v>0</v>
      </c>
      <c r="I24" s="459">
        <f t="shared" si="14"/>
        <v>0</v>
      </c>
      <c r="J24" s="428">
        <f t="shared" ref="J24" si="15">J9-J20</f>
        <v>0</v>
      </c>
      <c r="K24" s="428">
        <f t="shared" si="14"/>
        <v>0</v>
      </c>
      <c r="L24" s="428">
        <f t="shared" si="14"/>
        <v>0</v>
      </c>
      <c r="M24" s="428">
        <f t="shared" si="14"/>
        <v>0</v>
      </c>
      <c r="N24" s="428">
        <f t="shared" ref="N24:X24" si="16">N9-N20</f>
        <v>0</v>
      </c>
      <c r="O24" s="428">
        <f t="shared" si="16"/>
        <v>0</v>
      </c>
      <c r="P24" s="428">
        <f t="shared" si="16"/>
        <v>0</v>
      </c>
      <c r="Q24" s="428">
        <f t="shared" si="16"/>
        <v>0</v>
      </c>
      <c r="R24" s="428">
        <f t="shared" si="16"/>
        <v>0</v>
      </c>
      <c r="S24" s="428">
        <f t="shared" si="16"/>
        <v>0</v>
      </c>
      <c r="T24" s="428">
        <f t="shared" si="16"/>
        <v>0</v>
      </c>
      <c r="U24" s="428">
        <f t="shared" si="16"/>
        <v>0</v>
      </c>
      <c r="V24" s="428">
        <f t="shared" si="16"/>
        <v>0</v>
      </c>
      <c r="W24" s="428">
        <f t="shared" si="16"/>
        <v>0</v>
      </c>
      <c r="X24" s="428">
        <f t="shared" si="16"/>
        <v>0</v>
      </c>
      <c r="Y24" s="1258">
        <f t="shared" ref="Y24" si="17">Y9-Y20</f>
        <v>0</v>
      </c>
    </row>
    <row r="25" spans="1:25" s="439" customFormat="1" ht="20.25" customHeight="1">
      <c r="A25" s="433"/>
      <c r="B25" s="882" t="s">
        <v>847</v>
      </c>
      <c r="C25" s="1815" t="s">
        <v>848</v>
      </c>
      <c r="D25" s="1815"/>
      <c r="E25" s="1815"/>
      <c r="F25" s="460">
        <f>SUM(F26)</f>
        <v>0</v>
      </c>
      <c r="G25" s="436">
        <f t="shared" ref="G25:Y25" si="18">SUM(G26)</f>
        <v>0</v>
      </c>
      <c r="H25" s="436">
        <f t="shared" si="18"/>
        <v>0</v>
      </c>
      <c r="I25" s="461">
        <f>SUM(I26)</f>
        <v>0</v>
      </c>
      <c r="J25" s="436">
        <f t="shared" si="18"/>
        <v>0</v>
      </c>
      <c r="K25" s="436">
        <f t="shared" si="18"/>
        <v>0</v>
      </c>
      <c r="L25" s="436">
        <f t="shared" si="18"/>
        <v>0</v>
      </c>
      <c r="M25" s="436">
        <f t="shared" si="18"/>
        <v>0</v>
      </c>
      <c r="N25" s="436">
        <f t="shared" si="18"/>
        <v>0</v>
      </c>
      <c r="O25" s="436">
        <f t="shared" si="18"/>
        <v>0</v>
      </c>
      <c r="P25" s="436">
        <f t="shared" si="18"/>
        <v>0</v>
      </c>
      <c r="Q25" s="436">
        <f t="shared" si="18"/>
        <v>0</v>
      </c>
      <c r="R25" s="436">
        <f t="shared" si="18"/>
        <v>0</v>
      </c>
      <c r="S25" s="436">
        <f t="shared" si="18"/>
        <v>0</v>
      </c>
      <c r="T25" s="436">
        <f t="shared" si="18"/>
        <v>0</v>
      </c>
      <c r="U25" s="436">
        <f t="shared" si="18"/>
        <v>0</v>
      </c>
      <c r="V25" s="436">
        <f t="shared" si="18"/>
        <v>0</v>
      </c>
      <c r="W25" s="436">
        <f t="shared" si="18"/>
        <v>0</v>
      </c>
      <c r="X25" s="436">
        <f t="shared" si="18"/>
        <v>0</v>
      </c>
      <c r="Y25" s="1276">
        <f t="shared" si="18"/>
        <v>0</v>
      </c>
    </row>
    <row r="26" spans="1:25" s="439" customFormat="1" ht="20.25" customHeight="1">
      <c r="A26" s="433"/>
      <c r="B26" s="462"/>
      <c r="C26" s="463" t="s">
        <v>523</v>
      </c>
      <c r="D26" s="1788" t="s">
        <v>849</v>
      </c>
      <c r="E26" s="1812"/>
      <c r="F26" s="464"/>
      <c r="G26" s="465"/>
      <c r="H26" s="465"/>
      <c r="I26" s="466"/>
      <c r="J26" s="465"/>
      <c r="K26" s="465"/>
      <c r="L26" s="465"/>
      <c r="M26" s="465"/>
      <c r="N26" s="465"/>
      <c r="O26" s="465"/>
      <c r="P26" s="465"/>
      <c r="Q26" s="465"/>
      <c r="R26" s="465"/>
      <c r="S26" s="465"/>
      <c r="T26" s="465"/>
      <c r="U26" s="465"/>
      <c r="V26" s="465"/>
      <c r="W26" s="465"/>
      <c r="X26" s="465"/>
      <c r="Y26" s="1277"/>
    </row>
    <row r="27" spans="1:25" s="439" customFormat="1" ht="20.25" customHeight="1">
      <c r="A27" s="433"/>
      <c r="B27" s="467" t="s">
        <v>283</v>
      </c>
      <c r="C27" s="1788" t="s">
        <v>850</v>
      </c>
      <c r="D27" s="1788"/>
      <c r="E27" s="1788"/>
      <c r="F27" s="456"/>
      <c r="G27" s="446"/>
      <c r="H27" s="446"/>
      <c r="I27" s="457"/>
      <c r="J27" s="446"/>
      <c r="K27" s="446"/>
      <c r="L27" s="446"/>
      <c r="M27" s="446"/>
      <c r="N27" s="446"/>
      <c r="O27" s="446"/>
      <c r="P27" s="446"/>
      <c r="Q27" s="446"/>
      <c r="R27" s="446"/>
      <c r="S27" s="446"/>
      <c r="T27" s="446"/>
      <c r="U27" s="446"/>
      <c r="V27" s="446"/>
      <c r="W27" s="446"/>
      <c r="X27" s="446"/>
      <c r="Y27" s="1271"/>
    </row>
    <row r="28" spans="1:25" s="439" customFormat="1" ht="20.25" customHeight="1" thickBot="1">
      <c r="A28" s="433"/>
      <c r="B28" s="879" t="s">
        <v>284</v>
      </c>
      <c r="C28" s="1769" t="s">
        <v>851</v>
      </c>
      <c r="D28" s="1769"/>
      <c r="E28" s="1769"/>
      <c r="F28" s="468">
        <f>F25-F27</f>
        <v>0</v>
      </c>
      <c r="G28" s="469">
        <f>G25-G27</f>
        <v>0</v>
      </c>
      <c r="H28" s="469">
        <f>H25-H27</f>
        <v>0</v>
      </c>
      <c r="I28" s="470">
        <f t="shared" ref="I28:Y28" si="19">I25-I27</f>
        <v>0</v>
      </c>
      <c r="J28" s="469">
        <f>J25-J27</f>
        <v>0</v>
      </c>
      <c r="K28" s="469">
        <f t="shared" si="19"/>
        <v>0</v>
      </c>
      <c r="L28" s="469">
        <f t="shared" si="19"/>
        <v>0</v>
      </c>
      <c r="M28" s="469">
        <f t="shared" si="19"/>
        <v>0</v>
      </c>
      <c r="N28" s="469">
        <f t="shared" ref="N28:X28" si="20">N25-N27</f>
        <v>0</v>
      </c>
      <c r="O28" s="469">
        <f t="shared" si="20"/>
        <v>0</v>
      </c>
      <c r="P28" s="469">
        <f t="shared" si="20"/>
        <v>0</v>
      </c>
      <c r="Q28" s="469">
        <f t="shared" si="20"/>
        <v>0</v>
      </c>
      <c r="R28" s="469">
        <f t="shared" si="20"/>
        <v>0</v>
      </c>
      <c r="S28" s="469">
        <f t="shared" si="20"/>
        <v>0</v>
      </c>
      <c r="T28" s="469">
        <f t="shared" si="20"/>
        <v>0</v>
      </c>
      <c r="U28" s="469">
        <f t="shared" si="20"/>
        <v>0</v>
      </c>
      <c r="V28" s="469">
        <f t="shared" si="20"/>
        <v>0</v>
      </c>
      <c r="W28" s="469">
        <f t="shared" si="20"/>
        <v>0</v>
      </c>
      <c r="X28" s="469">
        <f t="shared" si="20"/>
        <v>0</v>
      </c>
      <c r="Y28" s="1278">
        <f t="shared" si="19"/>
        <v>0</v>
      </c>
    </row>
    <row r="29" spans="1:25" s="439" customFormat="1" ht="20.25" customHeight="1">
      <c r="A29" s="433"/>
      <c r="B29" s="880" t="s">
        <v>285</v>
      </c>
      <c r="C29" s="1815" t="s">
        <v>852</v>
      </c>
      <c r="D29" s="1816"/>
      <c r="E29" s="1816"/>
      <c r="F29" s="471">
        <f>F24+F28</f>
        <v>0</v>
      </c>
      <c r="G29" s="472">
        <f>G24+G28</f>
        <v>0</v>
      </c>
      <c r="H29" s="472">
        <f>H24+H28</f>
        <v>0</v>
      </c>
      <c r="I29" s="473">
        <f t="shared" ref="I29:Y29" si="21">I24+I28</f>
        <v>0</v>
      </c>
      <c r="J29" s="472">
        <f>J24+J28</f>
        <v>0</v>
      </c>
      <c r="K29" s="472">
        <f t="shared" si="21"/>
        <v>0</v>
      </c>
      <c r="L29" s="472">
        <f t="shared" si="21"/>
        <v>0</v>
      </c>
      <c r="M29" s="472">
        <f t="shared" si="21"/>
        <v>0</v>
      </c>
      <c r="N29" s="472">
        <f t="shared" ref="N29:X29" si="22">N24+N28</f>
        <v>0</v>
      </c>
      <c r="O29" s="472">
        <f t="shared" si="22"/>
        <v>0</v>
      </c>
      <c r="P29" s="472">
        <f t="shared" si="22"/>
        <v>0</v>
      </c>
      <c r="Q29" s="472">
        <f t="shared" si="22"/>
        <v>0</v>
      </c>
      <c r="R29" s="472">
        <f t="shared" si="22"/>
        <v>0</v>
      </c>
      <c r="S29" s="472">
        <f t="shared" si="22"/>
        <v>0</v>
      </c>
      <c r="T29" s="472">
        <f t="shared" si="22"/>
        <v>0</v>
      </c>
      <c r="U29" s="472">
        <f t="shared" si="22"/>
        <v>0</v>
      </c>
      <c r="V29" s="472">
        <f t="shared" si="22"/>
        <v>0</v>
      </c>
      <c r="W29" s="472">
        <f t="shared" si="22"/>
        <v>0</v>
      </c>
      <c r="X29" s="472">
        <f t="shared" si="22"/>
        <v>0</v>
      </c>
      <c r="Y29" s="1279">
        <f t="shared" si="21"/>
        <v>0</v>
      </c>
    </row>
    <row r="30" spans="1:25" s="439" customFormat="1" ht="20.25" customHeight="1">
      <c r="A30" s="433"/>
      <c r="B30" s="883" t="s">
        <v>853</v>
      </c>
      <c r="C30" s="1788" t="s">
        <v>854</v>
      </c>
      <c r="D30" s="1788"/>
      <c r="E30" s="1788"/>
      <c r="F30" s="454">
        <f>SUM(F31:F32)</f>
        <v>0</v>
      </c>
      <c r="G30" s="455">
        <f t="shared" ref="G30:Y30" si="23">SUM(G31:G32)</f>
        <v>0</v>
      </c>
      <c r="H30" s="455">
        <f t="shared" si="23"/>
        <v>0</v>
      </c>
      <c r="I30" s="474">
        <f t="shared" si="23"/>
        <v>0</v>
      </c>
      <c r="J30" s="455">
        <f t="shared" ref="J30" si="24">SUM(J31:J32)</f>
        <v>0</v>
      </c>
      <c r="K30" s="455">
        <f t="shared" si="23"/>
        <v>0</v>
      </c>
      <c r="L30" s="455">
        <f t="shared" si="23"/>
        <v>0</v>
      </c>
      <c r="M30" s="455">
        <f t="shared" si="23"/>
        <v>0</v>
      </c>
      <c r="N30" s="455">
        <f t="shared" ref="N30:X30" si="25">SUM(N31:N32)</f>
        <v>0</v>
      </c>
      <c r="O30" s="455">
        <f t="shared" si="25"/>
        <v>0</v>
      </c>
      <c r="P30" s="455">
        <f t="shared" si="25"/>
        <v>0</v>
      </c>
      <c r="Q30" s="455">
        <f t="shared" si="25"/>
        <v>0</v>
      </c>
      <c r="R30" s="455">
        <f t="shared" si="25"/>
        <v>0</v>
      </c>
      <c r="S30" s="455">
        <f t="shared" si="25"/>
        <v>0</v>
      </c>
      <c r="T30" s="455">
        <f t="shared" si="25"/>
        <v>0</v>
      </c>
      <c r="U30" s="455">
        <f t="shared" si="25"/>
        <v>0</v>
      </c>
      <c r="V30" s="455">
        <f t="shared" si="25"/>
        <v>0</v>
      </c>
      <c r="W30" s="455">
        <f t="shared" si="25"/>
        <v>0</v>
      </c>
      <c r="X30" s="455">
        <f t="shared" si="25"/>
        <v>0</v>
      </c>
      <c r="Y30" s="1274">
        <f t="shared" si="23"/>
        <v>0</v>
      </c>
    </row>
    <row r="31" spans="1:25" s="439" customFormat="1" ht="20.25" customHeight="1">
      <c r="A31" s="433"/>
      <c r="B31" s="451"/>
      <c r="C31" s="1811" t="s">
        <v>855</v>
      </c>
      <c r="D31" s="1812"/>
      <c r="E31" s="1812"/>
      <c r="F31" s="475"/>
      <c r="G31" s="476"/>
      <c r="H31" s="476"/>
      <c r="I31" s="477"/>
      <c r="J31" s="476"/>
      <c r="K31" s="476"/>
      <c r="L31" s="476"/>
      <c r="M31" s="476"/>
      <c r="N31" s="476"/>
      <c r="O31" s="476"/>
      <c r="P31" s="476"/>
      <c r="Q31" s="476"/>
      <c r="R31" s="476"/>
      <c r="S31" s="476"/>
      <c r="T31" s="476"/>
      <c r="U31" s="476"/>
      <c r="V31" s="476"/>
      <c r="W31" s="476"/>
      <c r="X31" s="476"/>
      <c r="Y31" s="1275"/>
    </row>
    <row r="32" spans="1:25" s="439" customFormat="1" ht="20.25" customHeight="1">
      <c r="A32" s="433"/>
      <c r="B32" s="462"/>
      <c r="C32" s="1811" t="s">
        <v>856</v>
      </c>
      <c r="D32" s="1812"/>
      <c r="E32" s="1812"/>
      <c r="F32" s="475"/>
      <c r="G32" s="476"/>
      <c r="H32" s="476"/>
      <c r="I32" s="477"/>
      <c r="J32" s="476"/>
      <c r="K32" s="476"/>
      <c r="L32" s="476"/>
      <c r="M32" s="476"/>
      <c r="N32" s="476"/>
      <c r="O32" s="476"/>
      <c r="P32" s="476"/>
      <c r="Q32" s="476"/>
      <c r="R32" s="476"/>
      <c r="S32" s="476"/>
      <c r="T32" s="476"/>
      <c r="U32" s="476"/>
      <c r="V32" s="476"/>
      <c r="W32" s="476"/>
      <c r="X32" s="476"/>
      <c r="Y32" s="1275"/>
    </row>
    <row r="33" spans="1:25" s="439" customFormat="1" ht="20.25" customHeight="1" thickBot="1">
      <c r="A33" s="433"/>
      <c r="B33" s="478" t="s">
        <v>857</v>
      </c>
      <c r="C33" s="1769" t="s">
        <v>858</v>
      </c>
      <c r="D33" s="1808"/>
      <c r="E33" s="1808"/>
      <c r="F33" s="458">
        <f>F29-F30</f>
        <v>0</v>
      </c>
      <c r="G33" s="428">
        <f>G29-G30</f>
        <v>0</v>
      </c>
      <c r="H33" s="428">
        <f>H29-H30</f>
        <v>0</v>
      </c>
      <c r="I33" s="459">
        <f t="shared" ref="I33:Y33" si="26">I29-I30</f>
        <v>0</v>
      </c>
      <c r="J33" s="428">
        <f>J29-J30</f>
        <v>0</v>
      </c>
      <c r="K33" s="428">
        <f t="shared" si="26"/>
        <v>0</v>
      </c>
      <c r="L33" s="428">
        <f t="shared" si="26"/>
        <v>0</v>
      </c>
      <c r="M33" s="428">
        <f t="shared" si="26"/>
        <v>0</v>
      </c>
      <c r="N33" s="428">
        <f t="shared" ref="N33:X33" si="27">N29-N30</f>
        <v>0</v>
      </c>
      <c r="O33" s="428">
        <f t="shared" si="27"/>
        <v>0</v>
      </c>
      <c r="P33" s="428">
        <f t="shared" si="27"/>
        <v>0</v>
      </c>
      <c r="Q33" s="428">
        <f t="shared" si="27"/>
        <v>0</v>
      </c>
      <c r="R33" s="428">
        <f t="shared" si="27"/>
        <v>0</v>
      </c>
      <c r="S33" s="428">
        <f t="shared" si="27"/>
        <v>0</v>
      </c>
      <c r="T33" s="428">
        <f t="shared" si="27"/>
        <v>0</v>
      </c>
      <c r="U33" s="428">
        <f t="shared" si="27"/>
        <v>0</v>
      </c>
      <c r="V33" s="428">
        <f t="shared" si="27"/>
        <v>0</v>
      </c>
      <c r="W33" s="428">
        <f t="shared" si="27"/>
        <v>0</v>
      </c>
      <c r="X33" s="428">
        <f t="shared" si="27"/>
        <v>0</v>
      </c>
      <c r="Y33" s="1258">
        <f t="shared" si="26"/>
        <v>0</v>
      </c>
    </row>
    <row r="34" spans="1:25" s="439" customFormat="1" ht="20.25" customHeight="1">
      <c r="B34" s="1213"/>
      <c r="C34" s="915"/>
      <c r="D34" s="915"/>
      <c r="E34" s="915"/>
      <c r="F34" s="915"/>
      <c r="G34" s="915"/>
      <c r="H34" s="915"/>
      <c r="I34" s="915"/>
      <c r="J34" s="915"/>
      <c r="K34" s="915"/>
      <c r="L34" s="915"/>
      <c r="M34" s="915"/>
      <c r="N34" s="915"/>
      <c r="O34" s="915"/>
      <c r="P34" s="915"/>
      <c r="Q34" s="915"/>
      <c r="R34" s="915"/>
      <c r="S34" s="915"/>
      <c r="T34" s="915"/>
      <c r="U34" s="915"/>
      <c r="V34" s="915"/>
      <c r="W34" s="915"/>
      <c r="X34" s="915"/>
      <c r="Y34" s="915"/>
    </row>
    <row r="35" spans="1:25" s="439" customFormat="1" ht="20.25" customHeight="1" thickBot="1">
      <c r="B35" s="430" t="s">
        <v>859</v>
      </c>
      <c r="C35" s="431" t="s">
        <v>860</v>
      </c>
      <c r="D35" s="956"/>
      <c r="E35" s="915"/>
      <c r="F35" s="915"/>
      <c r="G35" s="915"/>
      <c r="H35" s="915"/>
      <c r="I35" s="915"/>
      <c r="J35" s="915"/>
      <c r="K35" s="915"/>
      <c r="L35" s="915"/>
      <c r="M35" s="915"/>
      <c r="N35" s="915"/>
      <c r="O35" s="915"/>
      <c r="P35" s="915"/>
      <c r="Q35" s="915"/>
      <c r="R35" s="915"/>
      <c r="S35" s="915"/>
      <c r="T35" s="915"/>
      <c r="U35" s="915"/>
      <c r="V35" s="915"/>
      <c r="W35" s="915"/>
      <c r="X35" s="915"/>
      <c r="Y35" s="432" t="s">
        <v>489</v>
      </c>
    </row>
    <row r="36" spans="1:25" s="439" customFormat="1" ht="20.25" customHeight="1">
      <c r="A36" s="433"/>
      <c r="B36" s="1774" t="s">
        <v>836</v>
      </c>
      <c r="C36" s="1775"/>
      <c r="D36" s="1775"/>
      <c r="E36" s="1775"/>
      <c r="F36" s="1790" t="s">
        <v>521</v>
      </c>
      <c r="G36" s="1780"/>
      <c r="H36" s="1780"/>
      <c r="I36" s="1780"/>
      <c r="J36" s="1780"/>
      <c r="K36" s="1140"/>
      <c r="L36" s="1141"/>
      <c r="M36" s="1780" t="s">
        <v>539</v>
      </c>
      <c r="N36" s="1780"/>
      <c r="O36" s="1780"/>
      <c r="P36" s="1780"/>
      <c r="Q36" s="1780"/>
      <c r="R36" s="1780"/>
      <c r="S36" s="1780"/>
      <c r="T36" s="1780"/>
      <c r="U36" s="1780"/>
      <c r="V36" s="1780"/>
      <c r="W36" s="1780"/>
      <c r="X36" s="1780"/>
      <c r="Y36" s="1781"/>
    </row>
    <row r="37" spans="1:25" s="439" customFormat="1" ht="20.25" customHeight="1">
      <c r="A37" s="433"/>
      <c r="B37" s="1776"/>
      <c r="C37" s="1777"/>
      <c r="D37" s="1777"/>
      <c r="E37" s="1777"/>
      <c r="F37" s="1791"/>
      <c r="G37" s="1782"/>
      <c r="H37" s="1782"/>
      <c r="I37" s="1782"/>
      <c r="J37" s="1782"/>
      <c r="K37" s="1142"/>
      <c r="L37" s="1143"/>
      <c r="M37" s="1782"/>
      <c r="N37" s="1782"/>
      <c r="O37" s="1782"/>
      <c r="P37" s="1782"/>
      <c r="Q37" s="1782"/>
      <c r="R37" s="1782"/>
      <c r="S37" s="1782"/>
      <c r="T37" s="1782"/>
      <c r="U37" s="1782"/>
      <c r="V37" s="1782"/>
      <c r="W37" s="1782"/>
      <c r="X37" s="1782"/>
      <c r="Y37" s="1783"/>
    </row>
    <row r="38" spans="1:25" s="439" customFormat="1" ht="20.25" customHeight="1" thickBot="1">
      <c r="A38" s="433"/>
      <c r="B38" s="1778"/>
      <c r="C38" s="1779"/>
      <c r="D38" s="1779"/>
      <c r="E38" s="1779"/>
      <c r="F38" s="611" t="s">
        <v>763</v>
      </c>
      <c r="G38" s="612" t="s">
        <v>764</v>
      </c>
      <c r="H38" s="612" t="s">
        <v>765</v>
      </c>
      <c r="I38" s="613" t="s">
        <v>766</v>
      </c>
      <c r="J38" s="612" t="s">
        <v>767</v>
      </c>
      <c r="K38" s="1144" t="s">
        <v>768</v>
      </c>
      <c r="L38" s="1144" t="s">
        <v>769</v>
      </c>
      <c r="M38" s="1144" t="s">
        <v>770</v>
      </c>
      <c r="N38" s="1144" t="s">
        <v>771</v>
      </c>
      <c r="O38" s="1144" t="s">
        <v>772</v>
      </c>
      <c r="P38" s="1144" t="s">
        <v>773</v>
      </c>
      <c r="Q38" s="1144" t="s">
        <v>774</v>
      </c>
      <c r="R38" s="1144" t="s">
        <v>775</v>
      </c>
      <c r="S38" s="1144" t="s">
        <v>776</v>
      </c>
      <c r="T38" s="1144" t="s">
        <v>777</v>
      </c>
      <c r="U38" s="1144" t="s">
        <v>778</v>
      </c>
      <c r="V38" s="1144" t="s">
        <v>779</v>
      </c>
      <c r="W38" s="1144" t="s">
        <v>780</v>
      </c>
      <c r="X38" s="1144" t="s">
        <v>781</v>
      </c>
      <c r="Y38" s="615" t="s">
        <v>782</v>
      </c>
    </row>
    <row r="39" spans="1:25" s="439" customFormat="1" ht="20.25" customHeight="1">
      <c r="A39" s="433"/>
      <c r="B39" s="1800" t="s">
        <v>861</v>
      </c>
      <c r="C39" s="1795"/>
      <c r="D39" s="1795"/>
      <c r="E39" s="1795"/>
      <c r="F39" s="917"/>
      <c r="G39" s="918"/>
      <c r="H39" s="918"/>
      <c r="I39" s="919"/>
      <c r="J39" s="918"/>
      <c r="K39" s="918"/>
      <c r="L39" s="918"/>
      <c r="M39" s="918"/>
      <c r="N39" s="918"/>
      <c r="O39" s="918"/>
      <c r="P39" s="918"/>
      <c r="Q39" s="918"/>
      <c r="R39" s="918"/>
      <c r="S39" s="918"/>
      <c r="T39" s="918"/>
      <c r="U39" s="918"/>
      <c r="V39" s="918"/>
      <c r="W39" s="918"/>
      <c r="X39" s="918"/>
      <c r="Y39" s="1259"/>
    </row>
    <row r="40" spans="1:25" s="439" customFormat="1" ht="20.25" customHeight="1">
      <c r="A40" s="433"/>
      <c r="B40" s="440"/>
      <c r="C40" s="479" t="s">
        <v>523</v>
      </c>
      <c r="D40" s="1801" t="s">
        <v>862</v>
      </c>
      <c r="E40" s="1802"/>
      <c r="F40" s="920"/>
      <c r="G40" s="921"/>
      <c r="H40" s="921"/>
      <c r="I40" s="922"/>
      <c r="J40" s="921"/>
      <c r="K40" s="921"/>
      <c r="L40" s="921"/>
      <c r="M40" s="921"/>
      <c r="N40" s="921"/>
      <c r="O40" s="921"/>
      <c r="P40" s="921"/>
      <c r="Q40" s="921"/>
      <c r="R40" s="921"/>
      <c r="S40" s="921"/>
      <c r="T40" s="921"/>
      <c r="U40" s="921"/>
      <c r="V40" s="921"/>
      <c r="W40" s="921"/>
      <c r="X40" s="921"/>
      <c r="Y40" s="1260"/>
    </row>
    <row r="41" spans="1:25" s="439" customFormat="1" ht="20.25" customHeight="1">
      <c r="A41" s="433"/>
      <c r="B41" s="440"/>
      <c r="C41" s="480" t="s">
        <v>523</v>
      </c>
      <c r="D41" s="1803" t="s">
        <v>863</v>
      </c>
      <c r="E41" s="1799"/>
      <c r="F41" s="923"/>
      <c r="G41" s="924"/>
      <c r="H41" s="924"/>
      <c r="I41" s="925"/>
      <c r="J41" s="924"/>
      <c r="K41" s="924"/>
      <c r="L41" s="924"/>
      <c r="M41" s="924"/>
      <c r="N41" s="924"/>
      <c r="O41" s="924"/>
      <c r="P41" s="924"/>
      <c r="Q41" s="924"/>
      <c r="R41" s="924"/>
      <c r="S41" s="924"/>
      <c r="T41" s="924"/>
      <c r="U41" s="924"/>
      <c r="V41" s="924"/>
      <c r="W41" s="924"/>
      <c r="X41" s="924"/>
      <c r="Y41" s="1261"/>
    </row>
    <row r="42" spans="1:25" s="439" customFormat="1" ht="20.25" customHeight="1">
      <c r="A42" s="433"/>
      <c r="B42" s="440"/>
      <c r="C42" s="480" t="s">
        <v>523</v>
      </c>
      <c r="D42" s="1803" t="s">
        <v>864</v>
      </c>
      <c r="E42" s="1799"/>
      <c r="F42" s="923"/>
      <c r="G42" s="924"/>
      <c r="H42" s="924"/>
      <c r="I42" s="925"/>
      <c r="J42" s="924"/>
      <c r="K42" s="924"/>
      <c r="L42" s="924"/>
      <c r="M42" s="924"/>
      <c r="N42" s="924"/>
      <c r="O42" s="924"/>
      <c r="P42" s="924"/>
      <c r="Q42" s="924"/>
      <c r="R42" s="924"/>
      <c r="S42" s="924"/>
      <c r="T42" s="924"/>
      <c r="U42" s="924"/>
      <c r="V42" s="924"/>
      <c r="W42" s="924"/>
      <c r="X42" s="924"/>
      <c r="Y42" s="1261"/>
    </row>
    <row r="43" spans="1:25" s="439" customFormat="1" ht="20.25" customHeight="1">
      <c r="A43" s="433"/>
      <c r="B43" s="440"/>
      <c r="C43" s="434" t="s">
        <v>523</v>
      </c>
      <c r="D43" s="1804" t="s">
        <v>865</v>
      </c>
      <c r="E43" s="1805"/>
      <c r="F43" s="926"/>
      <c r="G43" s="927"/>
      <c r="H43" s="927"/>
      <c r="I43" s="928"/>
      <c r="J43" s="927"/>
      <c r="K43" s="927"/>
      <c r="L43" s="927"/>
      <c r="M43" s="927"/>
      <c r="N43" s="927"/>
      <c r="O43" s="927"/>
      <c r="P43" s="927"/>
      <c r="Q43" s="927"/>
      <c r="R43" s="927"/>
      <c r="S43" s="927"/>
      <c r="T43" s="927"/>
      <c r="U43" s="927"/>
      <c r="V43" s="927"/>
      <c r="W43" s="927"/>
      <c r="X43" s="927"/>
      <c r="Y43" s="1262"/>
    </row>
    <row r="44" spans="1:25" s="439" customFormat="1" ht="20.25" customHeight="1">
      <c r="A44" s="433"/>
      <c r="B44" s="1806" t="s">
        <v>866</v>
      </c>
      <c r="C44" s="1807"/>
      <c r="D44" s="1807"/>
      <c r="E44" s="1807"/>
      <c r="F44" s="929"/>
      <c r="G44" s="930"/>
      <c r="H44" s="930"/>
      <c r="I44" s="931"/>
      <c r="J44" s="930"/>
      <c r="K44" s="930"/>
      <c r="L44" s="930"/>
      <c r="M44" s="930"/>
      <c r="N44" s="930"/>
      <c r="O44" s="930"/>
      <c r="P44" s="930"/>
      <c r="Q44" s="930"/>
      <c r="R44" s="930"/>
      <c r="S44" s="930"/>
      <c r="T44" s="930"/>
      <c r="U44" s="930"/>
      <c r="V44" s="930"/>
      <c r="W44" s="930"/>
      <c r="X44" s="930"/>
      <c r="Y44" s="1263"/>
    </row>
    <row r="45" spans="1:25" s="439" customFormat="1" ht="20.25" customHeight="1">
      <c r="A45" s="433"/>
      <c r="B45" s="440"/>
      <c r="C45" s="479" t="s">
        <v>523</v>
      </c>
      <c r="D45" s="1801" t="s">
        <v>867</v>
      </c>
      <c r="E45" s="1802"/>
      <c r="F45" s="920"/>
      <c r="G45" s="921"/>
      <c r="H45" s="921"/>
      <c r="I45" s="922"/>
      <c r="J45" s="921"/>
      <c r="K45" s="921"/>
      <c r="L45" s="921"/>
      <c r="M45" s="921"/>
      <c r="N45" s="921"/>
      <c r="O45" s="921"/>
      <c r="P45" s="921"/>
      <c r="Q45" s="921"/>
      <c r="R45" s="921"/>
      <c r="S45" s="921"/>
      <c r="T45" s="921"/>
      <c r="U45" s="921"/>
      <c r="V45" s="921"/>
      <c r="W45" s="921"/>
      <c r="X45" s="921"/>
      <c r="Y45" s="1260"/>
    </row>
    <row r="46" spans="1:25" s="439" customFormat="1" ht="20.25" customHeight="1">
      <c r="A46" s="433"/>
      <c r="B46" s="440"/>
      <c r="C46" s="480" t="s">
        <v>523</v>
      </c>
      <c r="D46" s="1803" t="s">
        <v>864</v>
      </c>
      <c r="E46" s="1799"/>
      <c r="F46" s="923"/>
      <c r="G46" s="924"/>
      <c r="H46" s="924"/>
      <c r="I46" s="925"/>
      <c r="J46" s="924"/>
      <c r="K46" s="932"/>
      <c r="L46" s="932"/>
      <c r="M46" s="932"/>
      <c r="N46" s="932"/>
      <c r="O46" s="932"/>
      <c r="P46" s="932"/>
      <c r="Q46" s="932"/>
      <c r="R46" s="932"/>
      <c r="S46" s="932"/>
      <c r="T46" s="932"/>
      <c r="U46" s="932"/>
      <c r="V46" s="932"/>
      <c r="W46" s="932"/>
      <c r="X46" s="932"/>
      <c r="Y46" s="1264"/>
    </row>
    <row r="47" spans="1:25" s="439" customFormat="1" ht="20.25" customHeight="1">
      <c r="A47" s="433"/>
      <c r="B47" s="1214"/>
      <c r="C47" s="434" t="s">
        <v>523</v>
      </c>
      <c r="D47" s="1804" t="s">
        <v>865</v>
      </c>
      <c r="E47" s="1805"/>
      <c r="F47" s="933"/>
      <c r="G47" s="934"/>
      <c r="H47" s="934"/>
      <c r="I47" s="928"/>
      <c r="J47" s="927"/>
      <c r="K47" s="935"/>
      <c r="L47" s="935"/>
      <c r="M47" s="935"/>
      <c r="N47" s="935"/>
      <c r="O47" s="935"/>
      <c r="P47" s="935"/>
      <c r="Q47" s="935"/>
      <c r="R47" s="935"/>
      <c r="S47" s="935"/>
      <c r="T47" s="935"/>
      <c r="U47" s="935"/>
      <c r="V47" s="935"/>
      <c r="W47" s="935"/>
      <c r="X47" s="935"/>
      <c r="Y47" s="1265"/>
    </row>
    <row r="48" spans="1:25" s="439" customFormat="1" ht="20.25" customHeight="1" thickBot="1">
      <c r="A48" s="433"/>
      <c r="B48" s="1768" t="s">
        <v>868</v>
      </c>
      <c r="C48" s="1808"/>
      <c r="D48" s="1808"/>
      <c r="E48" s="1808"/>
      <c r="F48" s="936"/>
      <c r="G48" s="937"/>
      <c r="H48" s="937"/>
      <c r="I48" s="938"/>
      <c r="J48" s="937"/>
      <c r="K48" s="937"/>
      <c r="L48" s="937"/>
      <c r="M48" s="937"/>
      <c r="N48" s="937"/>
      <c r="O48" s="937"/>
      <c r="P48" s="937"/>
      <c r="Q48" s="937"/>
      <c r="R48" s="937"/>
      <c r="S48" s="937"/>
      <c r="T48" s="937"/>
      <c r="U48" s="937"/>
      <c r="V48" s="937"/>
      <c r="W48" s="937"/>
      <c r="X48" s="937"/>
      <c r="Y48" s="1266"/>
    </row>
    <row r="49" spans="1:25" s="439" customFormat="1" ht="20.25" customHeight="1">
      <c r="A49" s="433"/>
      <c r="B49" s="1809" t="s">
        <v>869</v>
      </c>
      <c r="C49" s="1810"/>
      <c r="D49" s="1810"/>
      <c r="E49" s="1810"/>
      <c r="F49" s="939"/>
      <c r="G49" s="940"/>
      <c r="H49" s="940"/>
      <c r="I49" s="941"/>
      <c r="J49" s="940"/>
      <c r="K49" s="940"/>
      <c r="L49" s="940"/>
      <c r="M49" s="940"/>
      <c r="N49" s="940"/>
      <c r="O49" s="940"/>
      <c r="P49" s="940"/>
      <c r="Q49" s="940"/>
      <c r="R49" s="940"/>
      <c r="S49" s="940"/>
      <c r="T49" s="940"/>
      <c r="U49" s="940"/>
      <c r="V49" s="940"/>
      <c r="W49" s="940"/>
      <c r="X49" s="940"/>
      <c r="Y49" s="1267"/>
    </row>
    <row r="50" spans="1:25" s="439" customFormat="1" ht="20.25" customHeight="1">
      <c r="A50" s="433"/>
      <c r="B50" s="1798" t="s">
        <v>870</v>
      </c>
      <c r="C50" s="1799"/>
      <c r="D50" s="1799"/>
      <c r="E50" s="1799"/>
      <c r="F50" s="923"/>
      <c r="G50" s="924"/>
      <c r="H50" s="924"/>
      <c r="I50" s="925"/>
      <c r="J50" s="924"/>
      <c r="K50" s="924"/>
      <c r="L50" s="924"/>
      <c r="M50" s="924"/>
      <c r="N50" s="924"/>
      <c r="O50" s="924"/>
      <c r="P50" s="924"/>
      <c r="Q50" s="924"/>
      <c r="R50" s="924"/>
      <c r="S50" s="924"/>
      <c r="T50" s="924"/>
      <c r="U50" s="924"/>
      <c r="V50" s="924"/>
      <c r="W50" s="924"/>
      <c r="X50" s="924"/>
      <c r="Y50" s="1261"/>
    </row>
    <row r="51" spans="1:25" s="439" customFormat="1" ht="20.25" customHeight="1" thickBot="1">
      <c r="A51" s="433"/>
      <c r="B51" s="1792" t="s">
        <v>871</v>
      </c>
      <c r="C51" s="1793"/>
      <c r="D51" s="1793"/>
      <c r="E51" s="1793"/>
      <c r="F51" s="942"/>
      <c r="G51" s="943"/>
      <c r="H51" s="943"/>
      <c r="I51" s="944"/>
      <c r="J51" s="943"/>
      <c r="K51" s="943"/>
      <c r="L51" s="943"/>
      <c r="M51" s="943"/>
      <c r="N51" s="943"/>
      <c r="O51" s="943"/>
      <c r="P51" s="943"/>
      <c r="Q51" s="943"/>
      <c r="R51" s="943"/>
      <c r="S51" s="943"/>
      <c r="T51" s="943"/>
      <c r="U51" s="943"/>
      <c r="V51" s="943"/>
      <c r="W51" s="943"/>
      <c r="X51" s="943"/>
      <c r="Y51" s="1268"/>
    </row>
    <row r="52" spans="1:25" s="439" customFormat="1" ht="20.25" customHeight="1">
      <c r="B52" s="915"/>
      <c r="C52" s="915"/>
      <c r="D52" s="915"/>
      <c r="E52" s="915"/>
      <c r="F52" s="915"/>
      <c r="G52" s="915"/>
      <c r="H52" s="915"/>
      <c r="I52" s="915"/>
      <c r="J52" s="915"/>
      <c r="K52" s="915"/>
      <c r="L52" s="915"/>
      <c r="M52" s="915"/>
      <c r="N52" s="915"/>
      <c r="O52" s="915"/>
      <c r="P52" s="915"/>
      <c r="Q52" s="915"/>
      <c r="R52" s="915"/>
      <c r="S52" s="915"/>
      <c r="T52" s="915"/>
      <c r="U52" s="915"/>
      <c r="V52" s="915"/>
      <c r="W52" s="915"/>
      <c r="X52" s="915"/>
      <c r="Y52" s="915"/>
    </row>
    <row r="53" spans="1:25" s="439" customFormat="1" ht="20.25" customHeight="1" thickBot="1">
      <c r="B53" s="430" t="s">
        <v>859</v>
      </c>
      <c r="C53" s="431" t="s">
        <v>942</v>
      </c>
      <c r="D53" s="431"/>
      <c r="E53" s="915"/>
      <c r="F53" s="915"/>
      <c r="G53" s="915"/>
      <c r="H53" s="915"/>
      <c r="I53" s="915"/>
      <c r="J53" s="915"/>
      <c r="K53" s="915"/>
      <c r="L53" s="915"/>
      <c r="M53" s="915"/>
      <c r="N53" s="915"/>
      <c r="O53" s="915"/>
      <c r="P53" s="915"/>
      <c r="Q53" s="915"/>
      <c r="R53" s="915"/>
      <c r="S53" s="915"/>
      <c r="T53" s="915"/>
      <c r="U53" s="915"/>
      <c r="V53" s="915"/>
      <c r="W53" s="915"/>
      <c r="X53" s="915"/>
      <c r="Y53" s="915"/>
    </row>
    <row r="54" spans="1:25" s="439" customFormat="1" ht="20.25" customHeight="1">
      <c r="A54" s="433"/>
      <c r="B54" s="1774" t="s">
        <v>836</v>
      </c>
      <c r="C54" s="1775"/>
      <c r="D54" s="1775"/>
      <c r="E54" s="1775"/>
      <c r="F54" s="1790" t="s">
        <v>521</v>
      </c>
      <c r="G54" s="1780"/>
      <c r="H54" s="1780"/>
      <c r="I54" s="1780"/>
      <c r="J54" s="1780"/>
      <c r="K54" s="1140"/>
      <c r="L54" s="1141"/>
      <c r="M54" s="1780" t="s">
        <v>539</v>
      </c>
      <c r="N54" s="1780"/>
      <c r="O54" s="1780"/>
      <c r="P54" s="1780"/>
      <c r="Q54" s="1780"/>
      <c r="R54" s="1780"/>
      <c r="S54" s="1780"/>
      <c r="T54" s="1780"/>
      <c r="U54" s="1780"/>
      <c r="V54" s="1780"/>
      <c r="W54" s="1780"/>
      <c r="X54" s="1780"/>
      <c r="Y54" s="1781"/>
    </row>
    <row r="55" spans="1:25" s="439" customFormat="1" ht="20.25" customHeight="1">
      <c r="A55" s="433"/>
      <c r="B55" s="1776"/>
      <c r="C55" s="1777"/>
      <c r="D55" s="1777"/>
      <c r="E55" s="1777"/>
      <c r="F55" s="1791"/>
      <c r="G55" s="1782"/>
      <c r="H55" s="1782"/>
      <c r="I55" s="1782"/>
      <c r="J55" s="1782"/>
      <c r="K55" s="1142"/>
      <c r="L55" s="1143"/>
      <c r="M55" s="1782"/>
      <c r="N55" s="1782"/>
      <c r="O55" s="1782"/>
      <c r="P55" s="1782"/>
      <c r="Q55" s="1782"/>
      <c r="R55" s="1782"/>
      <c r="S55" s="1782"/>
      <c r="T55" s="1782"/>
      <c r="U55" s="1782"/>
      <c r="V55" s="1782"/>
      <c r="W55" s="1782"/>
      <c r="X55" s="1782"/>
      <c r="Y55" s="1783"/>
    </row>
    <row r="56" spans="1:25" s="439" customFormat="1" ht="20.25" customHeight="1" thickBot="1">
      <c r="A56" s="433"/>
      <c r="B56" s="1778"/>
      <c r="C56" s="1779"/>
      <c r="D56" s="1779"/>
      <c r="E56" s="1779"/>
      <c r="F56" s="611" t="s">
        <v>763</v>
      </c>
      <c r="G56" s="612" t="s">
        <v>764</v>
      </c>
      <c r="H56" s="612" t="s">
        <v>765</v>
      </c>
      <c r="I56" s="613" t="s">
        <v>766</v>
      </c>
      <c r="J56" s="612" t="s">
        <v>767</v>
      </c>
      <c r="K56" s="1144" t="s">
        <v>768</v>
      </c>
      <c r="L56" s="1144" t="s">
        <v>769</v>
      </c>
      <c r="M56" s="1144" t="s">
        <v>770</v>
      </c>
      <c r="N56" s="1144" t="s">
        <v>771</v>
      </c>
      <c r="O56" s="1144" t="s">
        <v>772</v>
      </c>
      <c r="P56" s="1144" t="s">
        <v>773</v>
      </c>
      <c r="Q56" s="1144" t="s">
        <v>774</v>
      </c>
      <c r="R56" s="1144" t="s">
        <v>775</v>
      </c>
      <c r="S56" s="1144" t="s">
        <v>776</v>
      </c>
      <c r="T56" s="1144" t="s">
        <v>777</v>
      </c>
      <c r="U56" s="1144" t="s">
        <v>778</v>
      </c>
      <c r="V56" s="1144" t="s">
        <v>779</v>
      </c>
      <c r="W56" s="1144" t="s">
        <v>780</v>
      </c>
      <c r="X56" s="1144" t="s">
        <v>781</v>
      </c>
      <c r="Y56" s="615" t="s">
        <v>782</v>
      </c>
    </row>
    <row r="57" spans="1:25" s="439" customFormat="1" ht="20.25" customHeight="1">
      <c r="A57" s="433"/>
      <c r="B57" s="1794" t="s">
        <v>872</v>
      </c>
      <c r="C57" s="1795"/>
      <c r="D57" s="1795"/>
      <c r="E57" s="1795"/>
      <c r="F57" s="945"/>
      <c r="G57" s="946"/>
      <c r="H57" s="946"/>
      <c r="I57" s="947"/>
      <c r="J57" s="946"/>
      <c r="K57" s="946"/>
      <c r="L57" s="946"/>
      <c r="M57" s="946"/>
      <c r="N57" s="946"/>
      <c r="O57" s="946"/>
      <c r="P57" s="946"/>
      <c r="Q57" s="946"/>
      <c r="R57" s="946"/>
      <c r="S57" s="946"/>
      <c r="T57" s="946"/>
      <c r="U57" s="946"/>
      <c r="V57" s="946"/>
      <c r="W57" s="946"/>
      <c r="X57" s="946"/>
      <c r="Y57" s="948"/>
    </row>
    <row r="58" spans="1:25" s="439" customFormat="1" ht="20.25" customHeight="1" thickBot="1">
      <c r="A58" s="433"/>
      <c r="B58" s="481"/>
      <c r="C58" s="1796" t="s">
        <v>873</v>
      </c>
      <c r="D58" s="1797"/>
      <c r="E58" s="1797"/>
      <c r="F58" s="949"/>
      <c r="G58" s="950"/>
      <c r="H58" s="951"/>
      <c r="I58" s="952"/>
      <c r="J58" s="951"/>
      <c r="K58" s="951"/>
      <c r="L58" s="951"/>
      <c r="M58" s="951"/>
      <c r="N58" s="951"/>
      <c r="O58" s="951"/>
      <c r="P58" s="951"/>
      <c r="Q58" s="951"/>
      <c r="R58" s="951"/>
      <c r="S58" s="951"/>
      <c r="T58" s="951"/>
      <c r="U58" s="951"/>
      <c r="V58" s="951"/>
      <c r="W58" s="951"/>
      <c r="X58" s="951"/>
      <c r="Y58" s="953"/>
    </row>
    <row r="59" spans="1:25" s="439" customFormat="1" ht="20.25" customHeight="1">
      <c r="B59" s="1213"/>
      <c r="C59" s="1213"/>
      <c r="D59" s="915"/>
      <c r="E59" s="915"/>
      <c r="F59" s="915"/>
      <c r="G59" s="915"/>
      <c r="H59" s="915"/>
      <c r="I59" s="915"/>
      <c r="J59" s="915"/>
      <c r="K59" s="915"/>
      <c r="L59" s="915"/>
      <c r="M59" s="915"/>
      <c r="N59" s="915"/>
      <c r="O59" s="915"/>
      <c r="P59" s="915"/>
      <c r="Q59" s="915"/>
      <c r="R59" s="915"/>
      <c r="S59" s="915"/>
      <c r="T59" s="915"/>
      <c r="U59" s="915"/>
      <c r="V59" s="915"/>
      <c r="W59" s="915"/>
      <c r="X59" s="915"/>
      <c r="Y59" s="915"/>
    </row>
    <row r="60" spans="1:25" s="1189" customFormat="1" ht="20.25" customHeight="1" thickBot="1">
      <c r="B60" s="430" t="s">
        <v>859</v>
      </c>
      <c r="C60" s="431" t="s">
        <v>963</v>
      </c>
      <c r="D60" s="956"/>
      <c r="E60" s="956"/>
      <c r="F60" s="1212"/>
      <c r="G60" s="1212"/>
      <c r="H60" s="1212"/>
      <c r="I60" s="1212"/>
      <c r="J60" s="1212"/>
      <c r="K60" s="1212"/>
      <c r="L60" s="1212"/>
      <c r="M60" s="1212"/>
      <c r="N60" s="1212"/>
      <c r="O60" s="1212"/>
      <c r="P60" s="1212"/>
      <c r="Q60" s="1212"/>
      <c r="R60" s="1212"/>
      <c r="S60" s="1212"/>
      <c r="T60" s="1212"/>
      <c r="U60" s="1212"/>
      <c r="V60" s="1212"/>
      <c r="W60" s="1212"/>
      <c r="X60" s="1212"/>
      <c r="Y60" s="432" t="s">
        <v>489</v>
      </c>
    </row>
    <row r="61" spans="1:25" s="439" customFormat="1" ht="20.25" customHeight="1">
      <c r="A61" s="433"/>
      <c r="B61" s="1774" t="s">
        <v>836</v>
      </c>
      <c r="C61" s="1775"/>
      <c r="D61" s="1775"/>
      <c r="E61" s="1775"/>
      <c r="F61" s="1790" t="s">
        <v>521</v>
      </c>
      <c r="G61" s="1780"/>
      <c r="H61" s="1780"/>
      <c r="I61" s="1780"/>
      <c r="J61" s="1780"/>
      <c r="K61" s="1140"/>
      <c r="L61" s="1141"/>
      <c r="M61" s="1780" t="s">
        <v>539</v>
      </c>
      <c r="N61" s="1780"/>
      <c r="O61" s="1780"/>
      <c r="P61" s="1780"/>
      <c r="Q61" s="1780"/>
      <c r="R61" s="1780"/>
      <c r="S61" s="1780"/>
      <c r="T61" s="1780"/>
      <c r="U61" s="1780"/>
      <c r="V61" s="1780"/>
      <c r="W61" s="1780"/>
      <c r="X61" s="1780"/>
      <c r="Y61" s="1781"/>
    </row>
    <row r="62" spans="1:25" s="439" customFormat="1" ht="20.25" customHeight="1">
      <c r="A62" s="433"/>
      <c r="B62" s="1776"/>
      <c r="C62" s="1777"/>
      <c r="D62" s="1777"/>
      <c r="E62" s="1777"/>
      <c r="F62" s="1791"/>
      <c r="G62" s="1782"/>
      <c r="H62" s="1782"/>
      <c r="I62" s="1782"/>
      <c r="J62" s="1782"/>
      <c r="K62" s="1142"/>
      <c r="L62" s="1143"/>
      <c r="M62" s="1782"/>
      <c r="N62" s="1782"/>
      <c r="O62" s="1782"/>
      <c r="P62" s="1782"/>
      <c r="Q62" s="1782"/>
      <c r="R62" s="1782"/>
      <c r="S62" s="1782"/>
      <c r="T62" s="1782"/>
      <c r="U62" s="1782"/>
      <c r="V62" s="1782"/>
      <c r="W62" s="1782"/>
      <c r="X62" s="1782"/>
      <c r="Y62" s="1783"/>
    </row>
    <row r="63" spans="1:25" s="439" customFormat="1" ht="20.25" customHeight="1" thickBot="1">
      <c r="A63" s="433"/>
      <c r="B63" s="1778"/>
      <c r="C63" s="1779"/>
      <c r="D63" s="1779"/>
      <c r="E63" s="1779"/>
      <c r="F63" s="611" t="s">
        <v>763</v>
      </c>
      <c r="G63" s="612" t="s">
        <v>764</v>
      </c>
      <c r="H63" s="612" t="s">
        <v>765</v>
      </c>
      <c r="I63" s="613" t="s">
        <v>766</v>
      </c>
      <c r="J63" s="612" t="s">
        <v>767</v>
      </c>
      <c r="K63" s="1144" t="s">
        <v>768</v>
      </c>
      <c r="L63" s="1144" t="s">
        <v>769</v>
      </c>
      <c r="M63" s="1144" t="s">
        <v>770</v>
      </c>
      <c r="N63" s="1144" t="s">
        <v>771</v>
      </c>
      <c r="O63" s="1144" t="s">
        <v>772</v>
      </c>
      <c r="P63" s="1144" t="s">
        <v>773</v>
      </c>
      <c r="Q63" s="1144" t="s">
        <v>774</v>
      </c>
      <c r="R63" s="1144" t="s">
        <v>775</v>
      </c>
      <c r="S63" s="1144" t="s">
        <v>776</v>
      </c>
      <c r="T63" s="1144" t="s">
        <v>777</v>
      </c>
      <c r="U63" s="1144" t="s">
        <v>778</v>
      </c>
      <c r="V63" s="1144" t="s">
        <v>779</v>
      </c>
      <c r="W63" s="1144" t="s">
        <v>780</v>
      </c>
      <c r="X63" s="1144" t="s">
        <v>781</v>
      </c>
      <c r="Y63" s="615" t="s">
        <v>782</v>
      </c>
    </row>
    <row r="64" spans="1:25" s="439" customFormat="1" ht="20.25" customHeight="1">
      <c r="A64" s="433"/>
      <c r="B64" s="1784" t="s">
        <v>964</v>
      </c>
      <c r="C64" s="1785"/>
      <c r="D64" s="1785"/>
      <c r="E64" s="1786"/>
      <c r="F64" s="435"/>
      <c r="G64" s="436"/>
      <c r="H64" s="436"/>
      <c r="I64" s="436"/>
      <c r="J64" s="437"/>
      <c r="K64" s="954"/>
      <c r="L64" s="954"/>
      <c r="M64" s="954"/>
      <c r="N64" s="954"/>
      <c r="O64" s="954"/>
      <c r="P64" s="954"/>
      <c r="Q64" s="954"/>
      <c r="R64" s="954"/>
      <c r="S64" s="954"/>
      <c r="T64" s="954"/>
      <c r="U64" s="954"/>
      <c r="V64" s="954"/>
      <c r="W64" s="954"/>
      <c r="X64" s="954"/>
      <c r="Y64" s="1256"/>
    </row>
    <row r="65" spans="1:25" s="439" customFormat="1" ht="20.25" customHeight="1">
      <c r="A65" s="433"/>
      <c r="B65" s="1787" t="s">
        <v>965</v>
      </c>
      <c r="C65" s="1788"/>
      <c r="D65" s="1788"/>
      <c r="E65" s="1789"/>
      <c r="F65" s="442"/>
      <c r="G65" s="443"/>
      <c r="H65" s="443"/>
      <c r="I65" s="443"/>
      <c r="J65" s="444"/>
      <c r="K65" s="955"/>
      <c r="L65" s="955"/>
      <c r="M65" s="955"/>
      <c r="N65" s="955"/>
      <c r="O65" s="955"/>
      <c r="P65" s="955"/>
      <c r="Q65" s="955"/>
      <c r="R65" s="955"/>
      <c r="S65" s="955"/>
      <c r="T65" s="955"/>
      <c r="U65" s="955"/>
      <c r="V65" s="955"/>
      <c r="W65" s="955"/>
      <c r="X65" s="955"/>
      <c r="Y65" s="1257"/>
    </row>
    <row r="66" spans="1:25" s="439" customFormat="1" ht="20.25" customHeight="1" thickBot="1">
      <c r="A66" s="433"/>
      <c r="B66" s="1768" t="s">
        <v>250</v>
      </c>
      <c r="C66" s="1769"/>
      <c r="D66" s="1769"/>
      <c r="E66" s="1770"/>
      <c r="F66" s="458">
        <f>SUM(F64:F65)</f>
        <v>0</v>
      </c>
      <c r="G66" s="428">
        <f t="shared" ref="G66:Y66" si="28">SUM(G64:G65)</f>
        <v>0</v>
      </c>
      <c r="H66" s="428">
        <f t="shared" si="28"/>
        <v>0</v>
      </c>
      <c r="I66" s="428">
        <f t="shared" si="28"/>
        <v>0</v>
      </c>
      <c r="J66" s="427">
        <f>SUM(J64:J65)</f>
        <v>0</v>
      </c>
      <c r="K66" s="428">
        <f t="shared" si="28"/>
        <v>0</v>
      </c>
      <c r="L66" s="428">
        <f t="shared" si="28"/>
        <v>0</v>
      </c>
      <c r="M66" s="428">
        <f t="shared" si="28"/>
        <v>0</v>
      </c>
      <c r="N66" s="428">
        <f t="shared" si="28"/>
        <v>0</v>
      </c>
      <c r="O66" s="428">
        <f t="shared" si="28"/>
        <v>0</v>
      </c>
      <c r="P66" s="428">
        <f t="shared" si="28"/>
        <v>0</v>
      </c>
      <c r="Q66" s="428">
        <f t="shared" si="28"/>
        <v>0</v>
      </c>
      <c r="R66" s="428">
        <f t="shared" si="28"/>
        <v>0</v>
      </c>
      <c r="S66" s="428">
        <f t="shared" si="28"/>
        <v>0</v>
      </c>
      <c r="T66" s="428">
        <f t="shared" si="28"/>
        <v>0</v>
      </c>
      <c r="U66" s="428">
        <f t="shared" si="28"/>
        <v>0</v>
      </c>
      <c r="V66" s="428">
        <f t="shared" si="28"/>
        <v>0</v>
      </c>
      <c r="W66" s="428">
        <f t="shared" si="28"/>
        <v>0</v>
      </c>
      <c r="X66" s="428">
        <f t="shared" si="28"/>
        <v>0</v>
      </c>
      <c r="Y66" s="1258">
        <f t="shared" si="28"/>
        <v>0</v>
      </c>
    </row>
    <row r="67" spans="1:25" s="439" customFormat="1" ht="8.25" customHeight="1">
      <c r="B67" s="915"/>
      <c r="C67" s="915"/>
      <c r="D67" s="915"/>
      <c r="E67" s="915"/>
      <c r="F67" s="915"/>
      <c r="G67" s="915"/>
      <c r="H67" s="915"/>
      <c r="I67" s="915"/>
      <c r="J67" s="915"/>
      <c r="K67" s="915"/>
      <c r="L67" s="915"/>
      <c r="M67" s="915"/>
      <c r="N67" s="915"/>
      <c r="O67" s="915"/>
      <c r="P67" s="915"/>
      <c r="Q67" s="915"/>
      <c r="R67" s="915"/>
      <c r="S67" s="915"/>
      <c r="T67" s="915"/>
      <c r="U67" s="915"/>
      <c r="V67" s="915"/>
      <c r="W67" s="915"/>
      <c r="X67" s="915"/>
      <c r="Y67" s="915"/>
    </row>
    <row r="68" spans="1:25" s="1215" customFormat="1" ht="14.25" customHeight="1">
      <c r="B68" s="1216" t="s">
        <v>425</v>
      </c>
      <c r="C68" s="1771" t="s">
        <v>874</v>
      </c>
      <c r="D68" s="1771"/>
      <c r="E68" s="1771"/>
      <c r="F68" s="1771"/>
      <c r="G68" s="1771"/>
      <c r="H68" s="1771"/>
      <c r="I68" s="1771"/>
      <c r="J68" s="1771"/>
      <c r="K68" s="1771"/>
      <c r="L68" s="1771"/>
      <c r="M68" s="1771"/>
      <c r="N68" s="1771"/>
      <c r="O68" s="1771"/>
      <c r="P68" s="1771"/>
      <c r="Q68" s="1771"/>
      <c r="R68" s="1771"/>
      <c r="S68" s="1771"/>
      <c r="T68" s="1771"/>
      <c r="U68" s="1771"/>
      <c r="V68" s="1771"/>
      <c r="W68" s="1771"/>
      <c r="X68" s="1771"/>
      <c r="Y68" s="1771"/>
    </row>
    <row r="69" spans="1:25" s="1215" customFormat="1" ht="14.25" customHeight="1">
      <c r="B69" s="1216" t="s">
        <v>427</v>
      </c>
      <c r="C69" s="1772" t="s">
        <v>943</v>
      </c>
      <c r="D69" s="1773"/>
      <c r="E69" s="1773"/>
      <c r="F69" s="1773"/>
      <c r="G69" s="1773"/>
      <c r="H69" s="1773"/>
      <c r="I69" s="1773"/>
      <c r="J69" s="1773"/>
      <c r="K69" s="1773"/>
      <c r="L69" s="1773"/>
      <c r="M69" s="1773"/>
      <c r="N69" s="1773"/>
      <c r="O69" s="1773"/>
      <c r="P69" s="1773"/>
      <c r="Q69" s="1773"/>
      <c r="R69" s="1773"/>
      <c r="S69" s="1773"/>
      <c r="T69" s="1773"/>
      <c r="U69" s="1773"/>
      <c r="V69" s="1773"/>
      <c r="W69" s="1773"/>
      <c r="X69" s="1773"/>
      <c r="Y69" s="1773"/>
    </row>
    <row r="70" spans="1:25" s="1215" customFormat="1" ht="14.25" customHeight="1">
      <c r="B70" s="1216" t="s">
        <v>117</v>
      </c>
      <c r="C70" s="1772" t="s">
        <v>944</v>
      </c>
      <c r="D70" s="1773"/>
      <c r="E70" s="1773"/>
      <c r="F70" s="1773"/>
      <c r="G70" s="1773"/>
      <c r="H70" s="1773"/>
      <c r="I70" s="1773"/>
      <c r="J70" s="1773"/>
      <c r="K70" s="1773"/>
      <c r="L70" s="1773"/>
      <c r="M70" s="1773"/>
      <c r="N70" s="1773"/>
      <c r="O70" s="1773"/>
      <c r="P70" s="1773"/>
      <c r="Q70" s="1773"/>
      <c r="R70" s="1773"/>
      <c r="S70" s="1773"/>
      <c r="T70" s="1773"/>
      <c r="U70" s="1773"/>
      <c r="V70" s="1773"/>
      <c r="W70" s="1773"/>
      <c r="X70" s="1773"/>
      <c r="Y70" s="1773"/>
    </row>
    <row r="71" spans="1:25" s="1215" customFormat="1" ht="14.25" customHeight="1">
      <c r="B71" s="1216" t="s">
        <v>106</v>
      </c>
      <c r="C71" s="1771" t="s">
        <v>960</v>
      </c>
      <c r="D71" s="1773"/>
      <c r="E71" s="1773"/>
      <c r="F71" s="1773"/>
      <c r="G71" s="1773"/>
      <c r="H71" s="1773"/>
      <c r="I71" s="1773"/>
      <c r="J71" s="1773"/>
      <c r="K71" s="1773"/>
      <c r="L71" s="1773"/>
      <c r="M71" s="1773"/>
      <c r="N71" s="1773"/>
      <c r="O71" s="1773"/>
      <c r="P71" s="1773"/>
      <c r="Q71" s="1773"/>
      <c r="R71" s="1773"/>
      <c r="S71" s="1773"/>
      <c r="T71" s="1773"/>
      <c r="U71" s="1773"/>
      <c r="V71" s="1773"/>
      <c r="W71" s="1773"/>
      <c r="X71" s="1773"/>
      <c r="Y71" s="1773"/>
    </row>
    <row r="72" spans="1:25" s="1215" customFormat="1" ht="14.25" customHeight="1">
      <c r="B72" s="1216" t="s">
        <v>121</v>
      </c>
      <c r="C72" s="1163" t="s">
        <v>1154</v>
      </c>
      <c r="D72" s="1163"/>
    </row>
    <row r="73" spans="1:25" s="1189" customFormat="1" ht="14.25" customHeight="1" thickBot="1">
      <c r="A73" s="418"/>
      <c r="B73" s="404"/>
      <c r="C73" s="404"/>
    </row>
    <row r="74" spans="1:25" s="1189" customFormat="1" ht="14.25" customHeight="1">
      <c r="A74" s="404"/>
      <c r="B74" s="404"/>
      <c r="C74" s="404"/>
      <c r="W74" s="1560" t="s">
        <v>311</v>
      </c>
      <c r="X74" s="1561"/>
      <c r="Y74" s="1562"/>
    </row>
    <row r="75" spans="1:25" s="1189" customFormat="1" ht="14.25" customHeight="1" thickBot="1">
      <c r="W75" s="1563"/>
      <c r="X75" s="1564"/>
      <c r="Y75" s="1565"/>
    </row>
    <row r="76" spans="1:25" s="1189" customFormat="1" ht="8.25" customHeight="1"/>
  </sheetData>
  <mergeCells count="57">
    <mergeCell ref="D16:E16"/>
    <mergeCell ref="B1:Y1"/>
    <mergeCell ref="B3:Y3"/>
    <mergeCell ref="B6:E8"/>
    <mergeCell ref="C9:E9"/>
    <mergeCell ref="D10:E10"/>
    <mergeCell ref="D11:E11"/>
    <mergeCell ref="D12:E12"/>
    <mergeCell ref="D15:E15"/>
    <mergeCell ref="F6:J7"/>
    <mergeCell ref="M6:Y7"/>
    <mergeCell ref="C31:E31"/>
    <mergeCell ref="D17:E17"/>
    <mergeCell ref="C20:E20"/>
    <mergeCell ref="D21:E21"/>
    <mergeCell ref="D22:E22"/>
    <mergeCell ref="C24:E24"/>
    <mergeCell ref="C25:E25"/>
    <mergeCell ref="D26:E26"/>
    <mergeCell ref="C27:E27"/>
    <mergeCell ref="C28:E28"/>
    <mergeCell ref="C29:E29"/>
    <mergeCell ref="C30:E30"/>
    <mergeCell ref="C32:E32"/>
    <mergeCell ref="C33:E33"/>
    <mergeCell ref="B36:E38"/>
    <mergeCell ref="M36:Y37"/>
    <mergeCell ref="F36:J37"/>
    <mergeCell ref="B50:E50"/>
    <mergeCell ref="B39:E39"/>
    <mergeCell ref="D40:E40"/>
    <mergeCell ref="D41:E41"/>
    <mergeCell ref="D42:E42"/>
    <mergeCell ref="D43:E43"/>
    <mergeCell ref="B44:E44"/>
    <mergeCell ref="D45:E45"/>
    <mergeCell ref="D46:E46"/>
    <mergeCell ref="D47:E47"/>
    <mergeCell ref="B48:E48"/>
    <mergeCell ref="B49:E49"/>
    <mergeCell ref="B51:E51"/>
    <mergeCell ref="B54:E56"/>
    <mergeCell ref="M54:Y55"/>
    <mergeCell ref="B57:E57"/>
    <mergeCell ref="C58:E58"/>
    <mergeCell ref="F54:J55"/>
    <mergeCell ref="B61:E63"/>
    <mergeCell ref="M61:Y62"/>
    <mergeCell ref="B64:E64"/>
    <mergeCell ref="B65:E65"/>
    <mergeCell ref="F61:J62"/>
    <mergeCell ref="W74:Y75"/>
    <mergeCell ref="B66:E66"/>
    <mergeCell ref="C68:Y68"/>
    <mergeCell ref="C69:Y69"/>
    <mergeCell ref="C70:Y70"/>
    <mergeCell ref="C71:Y71"/>
  </mergeCells>
  <phoneticPr fontId="10"/>
  <printOptions horizontalCentered="1"/>
  <pageMargins left="0.78740157480314965" right="0.59055118110236227" top="0.59055118110236227" bottom="0.39370078740157483" header="0.39370078740157483" footer="0.19685039370078741"/>
  <pageSetup paperSize="8" scale="57"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view="pageBreakPreview" zoomScale="85" zoomScaleNormal="100" zoomScaleSheetLayoutView="85" workbookViewId="0">
      <selection sqref="A1:XFD1048576"/>
    </sheetView>
  </sheetViews>
  <sheetFormatPr defaultRowHeight="12"/>
  <cols>
    <col min="1" max="2" width="2.25" style="1189" customWidth="1"/>
    <col min="3" max="3" width="25.625" style="1189" customWidth="1"/>
    <col min="4" max="4" width="40.625" style="1189" customWidth="1"/>
    <col min="5" max="6" width="15.625" style="1189" customWidth="1"/>
    <col min="7" max="7" width="2.125" style="1189" customWidth="1"/>
    <col min="8" max="11" width="13.625" style="1189" customWidth="1"/>
    <col min="12" max="256" width="9" style="1189"/>
    <col min="257" max="258" width="2.25" style="1189" customWidth="1"/>
    <col min="259" max="259" width="25.625" style="1189" customWidth="1"/>
    <col min="260" max="260" width="40.625" style="1189" customWidth="1"/>
    <col min="261" max="262" width="15.625" style="1189" customWidth="1"/>
    <col min="263" max="263" width="2.125" style="1189" customWidth="1"/>
    <col min="264" max="267" width="13.625" style="1189" customWidth="1"/>
    <col min="268" max="512" width="9" style="1189"/>
    <col min="513" max="514" width="2.25" style="1189" customWidth="1"/>
    <col min="515" max="515" width="25.625" style="1189" customWidth="1"/>
    <col min="516" max="516" width="40.625" style="1189" customWidth="1"/>
    <col min="517" max="518" width="15.625" style="1189" customWidth="1"/>
    <col min="519" max="519" width="2.125" style="1189" customWidth="1"/>
    <col min="520" max="523" width="13.625" style="1189" customWidth="1"/>
    <col min="524" max="768" width="9" style="1189"/>
    <col min="769" max="770" width="2.25" style="1189" customWidth="1"/>
    <col min="771" max="771" width="25.625" style="1189" customWidth="1"/>
    <col min="772" max="772" width="40.625" style="1189" customWidth="1"/>
    <col min="773" max="774" width="15.625" style="1189" customWidth="1"/>
    <col min="775" max="775" width="2.125" style="1189" customWidth="1"/>
    <col min="776" max="779" width="13.625" style="1189" customWidth="1"/>
    <col min="780" max="1024" width="9" style="1189"/>
    <col min="1025" max="1026" width="2.25" style="1189" customWidth="1"/>
    <col min="1027" max="1027" width="25.625" style="1189" customWidth="1"/>
    <col min="1028" max="1028" width="40.625" style="1189" customWidth="1"/>
    <col min="1029" max="1030" width="15.625" style="1189" customWidth="1"/>
    <col min="1031" max="1031" width="2.125" style="1189" customWidth="1"/>
    <col min="1032" max="1035" width="13.625" style="1189" customWidth="1"/>
    <col min="1036" max="1280" width="9" style="1189"/>
    <col min="1281" max="1282" width="2.25" style="1189" customWidth="1"/>
    <col min="1283" max="1283" width="25.625" style="1189" customWidth="1"/>
    <col min="1284" max="1284" width="40.625" style="1189" customWidth="1"/>
    <col min="1285" max="1286" width="15.625" style="1189" customWidth="1"/>
    <col min="1287" max="1287" width="2.125" style="1189" customWidth="1"/>
    <col min="1288" max="1291" width="13.625" style="1189" customWidth="1"/>
    <col min="1292" max="1536" width="9" style="1189"/>
    <col min="1537" max="1538" width="2.25" style="1189" customWidth="1"/>
    <col min="1539" max="1539" width="25.625" style="1189" customWidth="1"/>
    <col min="1540" max="1540" width="40.625" style="1189" customWidth="1"/>
    <col min="1541" max="1542" width="15.625" style="1189" customWidth="1"/>
    <col min="1543" max="1543" width="2.125" style="1189" customWidth="1"/>
    <col min="1544" max="1547" width="13.625" style="1189" customWidth="1"/>
    <col min="1548" max="1792" width="9" style="1189"/>
    <col min="1793" max="1794" width="2.25" style="1189" customWidth="1"/>
    <col min="1795" max="1795" width="25.625" style="1189" customWidth="1"/>
    <col min="1796" max="1796" width="40.625" style="1189" customWidth="1"/>
    <col min="1797" max="1798" width="15.625" style="1189" customWidth="1"/>
    <col min="1799" max="1799" width="2.125" style="1189" customWidth="1"/>
    <col min="1800" max="1803" width="13.625" style="1189" customWidth="1"/>
    <col min="1804" max="2048" width="9" style="1189"/>
    <col min="2049" max="2050" width="2.25" style="1189" customWidth="1"/>
    <col min="2051" max="2051" width="25.625" style="1189" customWidth="1"/>
    <col min="2052" max="2052" width="40.625" style="1189" customWidth="1"/>
    <col min="2053" max="2054" width="15.625" style="1189" customWidth="1"/>
    <col min="2055" max="2055" width="2.125" style="1189" customWidth="1"/>
    <col min="2056" max="2059" width="13.625" style="1189" customWidth="1"/>
    <col min="2060" max="2304" width="9" style="1189"/>
    <col min="2305" max="2306" width="2.25" style="1189" customWidth="1"/>
    <col min="2307" max="2307" width="25.625" style="1189" customWidth="1"/>
    <col min="2308" max="2308" width="40.625" style="1189" customWidth="1"/>
    <col min="2309" max="2310" width="15.625" style="1189" customWidth="1"/>
    <col min="2311" max="2311" width="2.125" style="1189" customWidth="1"/>
    <col min="2312" max="2315" width="13.625" style="1189" customWidth="1"/>
    <col min="2316" max="2560" width="9" style="1189"/>
    <col min="2561" max="2562" width="2.25" style="1189" customWidth="1"/>
    <col min="2563" max="2563" width="25.625" style="1189" customWidth="1"/>
    <col min="2564" max="2564" width="40.625" style="1189" customWidth="1"/>
    <col min="2565" max="2566" width="15.625" style="1189" customWidth="1"/>
    <col min="2567" max="2567" width="2.125" style="1189" customWidth="1"/>
    <col min="2568" max="2571" width="13.625" style="1189" customWidth="1"/>
    <col min="2572" max="2816" width="9" style="1189"/>
    <col min="2817" max="2818" width="2.25" style="1189" customWidth="1"/>
    <col min="2819" max="2819" width="25.625" style="1189" customWidth="1"/>
    <col min="2820" max="2820" width="40.625" style="1189" customWidth="1"/>
    <col min="2821" max="2822" width="15.625" style="1189" customWidth="1"/>
    <col min="2823" max="2823" width="2.125" style="1189" customWidth="1"/>
    <col min="2824" max="2827" width="13.625" style="1189" customWidth="1"/>
    <col min="2828" max="3072" width="9" style="1189"/>
    <col min="3073" max="3074" width="2.25" style="1189" customWidth="1"/>
    <col min="3075" max="3075" width="25.625" style="1189" customWidth="1"/>
    <col min="3076" max="3076" width="40.625" style="1189" customWidth="1"/>
    <col min="3077" max="3078" width="15.625" style="1189" customWidth="1"/>
    <col min="3079" max="3079" width="2.125" style="1189" customWidth="1"/>
    <col min="3080" max="3083" width="13.625" style="1189" customWidth="1"/>
    <col min="3084" max="3328" width="9" style="1189"/>
    <col min="3329" max="3330" width="2.25" style="1189" customWidth="1"/>
    <col min="3331" max="3331" width="25.625" style="1189" customWidth="1"/>
    <col min="3332" max="3332" width="40.625" style="1189" customWidth="1"/>
    <col min="3333" max="3334" width="15.625" style="1189" customWidth="1"/>
    <col min="3335" max="3335" width="2.125" style="1189" customWidth="1"/>
    <col min="3336" max="3339" width="13.625" style="1189" customWidth="1"/>
    <col min="3340" max="3584" width="9" style="1189"/>
    <col min="3585" max="3586" width="2.25" style="1189" customWidth="1"/>
    <col min="3587" max="3587" width="25.625" style="1189" customWidth="1"/>
    <col min="3588" max="3588" width="40.625" style="1189" customWidth="1"/>
    <col min="3589" max="3590" width="15.625" style="1189" customWidth="1"/>
    <col min="3591" max="3591" width="2.125" style="1189" customWidth="1"/>
    <col min="3592" max="3595" width="13.625" style="1189" customWidth="1"/>
    <col min="3596" max="3840" width="9" style="1189"/>
    <col min="3841" max="3842" width="2.25" style="1189" customWidth="1"/>
    <col min="3843" max="3843" width="25.625" style="1189" customWidth="1"/>
    <col min="3844" max="3844" width="40.625" style="1189" customWidth="1"/>
    <col min="3845" max="3846" width="15.625" style="1189" customWidth="1"/>
    <col min="3847" max="3847" width="2.125" style="1189" customWidth="1"/>
    <col min="3848" max="3851" width="13.625" style="1189" customWidth="1"/>
    <col min="3852" max="4096" width="9" style="1189"/>
    <col min="4097" max="4098" width="2.25" style="1189" customWidth="1"/>
    <col min="4099" max="4099" width="25.625" style="1189" customWidth="1"/>
    <col min="4100" max="4100" width="40.625" style="1189" customWidth="1"/>
    <col min="4101" max="4102" width="15.625" style="1189" customWidth="1"/>
    <col min="4103" max="4103" width="2.125" style="1189" customWidth="1"/>
    <col min="4104" max="4107" width="13.625" style="1189" customWidth="1"/>
    <col min="4108" max="4352" width="9" style="1189"/>
    <col min="4353" max="4354" width="2.25" style="1189" customWidth="1"/>
    <col min="4355" max="4355" width="25.625" style="1189" customWidth="1"/>
    <col min="4356" max="4356" width="40.625" style="1189" customWidth="1"/>
    <col min="4357" max="4358" width="15.625" style="1189" customWidth="1"/>
    <col min="4359" max="4359" width="2.125" style="1189" customWidth="1"/>
    <col min="4360" max="4363" width="13.625" style="1189" customWidth="1"/>
    <col min="4364" max="4608" width="9" style="1189"/>
    <col min="4609" max="4610" width="2.25" style="1189" customWidth="1"/>
    <col min="4611" max="4611" width="25.625" style="1189" customWidth="1"/>
    <col min="4612" max="4612" width="40.625" style="1189" customWidth="1"/>
    <col min="4613" max="4614" width="15.625" style="1189" customWidth="1"/>
    <col min="4615" max="4615" width="2.125" style="1189" customWidth="1"/>
    <col min="4616" max="4619" width="13.625" style="1189" customWidth="1"/>
    <col min="4620" max="4864" width="9" style="1189"/>
    <col min="4865" max="4866" width="2.25" style="1189" customWidth="1"/>
    <col min="4867" max="4867" width="25.625" style="1189" customWidth="1"/>
    <col min="4868" max="4868" width="40.625" style="1189" customWidth="1"/>
    <col min="4869" max="4870" width="15.625" style="1189" customWidth="1"/>
    <col min="4871" max="4871" width="2.125" style="1189" customWidth="1"/>
    <col min="4872" max="4875" width="13.625" style="1189" customWidth="1"/>
    <col min="4876" max="5120" width="9" style="1189"/>
    <col min="5121" max="5122" width="2.25" style="1189" customWidth="1"/>
    <col min="5123" max="5123" width="25.625" style="1189" customWidth="1"/>
    <col min="5124" max="5124" width="40.625" style="1189" customWidth="1"/>
    <col min="5125" max="5126" width="15.625" style="1189" customWidth="1"/>
    <col min="5127" max="5127" width="2.125" style="1189" customWidth="1"/>
    <col min="5128" max="5131" width="13.625" style="1189" customWidth="1"/>
    <col min="5132" max="5376" width="9" style="1189"/>
    <col min="5377" max="5378" width="2.25" style="1189" customWidth="1"/>
    <col min="5379" max="5379" width="25.625" style="1189" customWidth="1"/>
    <col min="5380" max="5380" width="40.625" style="1189" customWidth="1"/>
    <col min="5381" max="5382" width="15.625" style="1189" customWidth="1"/>
    <col min="5383" max="5383" width="2.125" style="1189" customWidth="1"/>
    <col min="5384" max="5387" width="13.625" style="1189" customWidth="1"/>
    <col min="5388" max="5632" width="9" style="1189"/>
    <col min="5633" max="5634" width="2.25" style="1189" customWidth="1"/>
    <col min="5635" max="5635" width="25.625" style="1189" customWidth="1"/>
    <col min="5636" max="5636" width="40.625" style="1189" customWidth="1"/>
    <col min="5637" max="5638" width="15.625" style="1189" customWidth="1"/>
    <col min="5639" max="5639" width="2.125" style="1189" customWidth="1"/>
    <col min="5640" max="5643" width="13.625" style="1189" customWidth="1"/>
    <col min="5644" max="5888" width="9" style="1189"/>
    <col min="5889" max="5890" width="2.25" style="1189" customWidth="1"/>
    <col min="5891" max="5891" width="25.625" style="1189" customWidth="1"/>
    <col min="5892" max="5892" width="40.625" style="1189" customWidth="1"/>
    <col min="5893" max="5894" width="15.625" style="1189" customWidth="1"/>
    <col min="5895" max="5895" width="2.125" style="1189" customWidth="1"/>
    <col min="5896" max="5899" width="13.625" style="1189" customWidth="1"/>
    <col min="5900" max="6144" width="9" style="1189"/>
    <col min="6145" max="6146" width="2.25" style="1189" customWidth="1"/>
    <col min="6147" max="6147" width="25.625" style="1189" customWidth="1"/>
    <col min="6148" max="6148" width="40.625" style="1189" customWidth="1"/>
    <col min="6149" max="6150" width="15.625" style="1189" customWidth="1"/>
    <col min="6151" max="6151" width="2.125" style="1189" customWidth="1"/>
    <col min="6152" max="6155" width="13.625" style="1189" customWidth="1"/>
    <col min="6156" max="6400" width="9" style="1189"/>
    <col min="6401" max="6402" width="2.25" style="1189" customWidth="1"/>
    <col min="6403" max="6403" width="25.625" style="1189" customWidth="1"/>
    <col min="6404" max="6404" width="40.625" style="1189" customWidth="1"/>
    <col min="6405" max="6406" width="15.625" style="1189" customWidth="1"/>
    <col min="6407" max="6407" width="2.125" style="1189" customWidth="1"/>
    <col min="6408" max="6411" width="13.625" style="1189" customWidth="1"/>
    <col min="6412" max="6656" width="9" style="1189"/>
    <col min="6657" max="6658" width="2.25" style="1189" customWidth="1"/>
    <col min="6659" max="6659" width="25.625" style="1189" customWidth="1"/>
    <col min="6660" max="6660" width="40.625" style="1189" customWidth="1"/>
    <col min="6661" max="6662" width="15.625" style="1189" customWidth="1"/>
    <col min="6663" max="6663" width="2.125" style="1189" customWidth="1"/>
    <col min="6664" max="6667" width="13.625" style="1189" customWidth="1"/>
    <col min="6668" max="6912" width="9" style="1189"/>
    <col min="6913" max="6914" width="2.25" style="1189" customWidth="1"/>
    <col min="6915" max="6915" width="25.625" style="1189" customWidth="1"/>
    <col min="6916" max="6916" width="40.625" style="1189" customWidth="1"/>
    <col min="6917" max="6918" width="15.625" style="1189" customWidth="1"/>
    <col min="6919" max="6919" width="2.125" style="1189" customWidth="1"/>
    <col min="6920" max="6923" width="13.625" style="1189" customWidth="1"/>
    <col min="6924" max="7168" width="9" style="1189"/>
    <col min="7169" max="7170" width="2.25" style="1189" customWidth="1"/>
    <col min="7171" max="7171" width="25.625" style="1189" customWidth="1"/>
    <col min="7172" max="7172" width="40.625" style="1189" customWidth="1"/>
    <col min="7173" max="7174" width="15.625" style="1189" customWidth="1"/>
    <col min="7175" max="7175" width="2.125" style="1189" customWidth="1"/>
    <col min="7176" max="7179" width="13.625" style="1189" customWidth="1"/>
    <col min="7180" max="7424" width="9" style="1189"/>
    <col min="7425" max="7426" width="2.25" style="1189" customWidth="1"/>
    <col min="7427" max="7427" width="25.625" style="1189" customWidth="1"/>
    <col min="7428" max="7428" width="40.625" style="1189" customWidth="1"/>
    <col min="7429" max="7430" width="15.625" style="1189" customWidth="1"/>
    <col min="7431" max="7431" width="2.125" style="1189" customWidth="1"/>
    <col min="7432" max="7435" width="13.625" style="1189" customWidth="1"/>
    <col min="7436" max="7680" width="9" style="1189"/>
    <col min="7681" max="7682" width="2.25" style="1189" customWidth="1"/>
    <col min="7683" max="7683" width="25.625" style="1189" customWidth="1"/>
    <col min="7684" max="7684" width="40.625" style="1189" customWidth="1"/>
    <col min="7685" max="7686" width="15.625" style="1189" customWidth="1"/>
    <col min="7687" max="7687" width="2.125" style="1189" customWidth="1"/>
    <col min="7688" max="7691" width="13.625" style="1189" customWidth="1"/>
    <col min="7692" max="7936" width="9" style="1189"/>
    <col min="7937" max="7938" width="2.25" style="1189" customWidth="1"/>
    <col min="7939" max="7939" width="25.625" style="1189" customWidth="1"/>
    <col min="7940" max="7940" width="40.625" style="1189" customWidth="1"/>
    <col min="7941" max="7942" width="15.625" style="1189" customWidth="1"/>
    <col min="7943" max="7943" width="2.125" style="1189" customWidth="1"/>
    <col min="7944" max="7947" width="13.625" style="1189" customWidth="1"/>
    <col min="7948" max="8192" width="9" style="1189"/>
    <col min="8193" max="8194" width="2.25" style="1189" customWidth="1"/>
    <col min="8195" max="8195" width="25.625" style="1189" customWidth="1"/>
    <col min="8196" max="8196" width="40.625" style="1189" customWidth="1"/>
    <col min="8197" max="8198" width="15.625" style="1189" customWidth="1"/>
    <col min="8199" max="8199" width="2.125" style="1189" customWidth="1"/>
    <col min="8200" max="8203" width="13.625" style="1189" customWidth="1"/>
    <col min="8204" max="8448" width="9" style="1189"/>
    <col min="8449" max="8450" width="2.25" style="1189" customWidth="1"/>
    <col min="8451" max="8451" width="25.625" style="1189" customWidth="1"/>
    <col min="8452" max="8452" width="40.625" style="1189" customWidth="1"/>
    <col min="8453" max="8454" width="15.625" style="1189" customWidth="1"/>
    <col min="8455" max="8455" width="2.125" style="1189" customWidth="1"/>
    <col min="8456" max="8459" width="13.625" style="1189" customWidth="1"/>
    <col min="8460" max="8704" width="9" style="1189"/>
    <col min="8705" max="8706" width="2.25" style="1189" customWidth="1"/>
    <col min="8707" max="8707" width="25.625" style="1189" customWidth="1"/>
    <col min="8708" max="8708" width="40.625" style="1189" customWidth="1"/>
    <col min="8709" max="8710" width="15.625" style="1189" customWidth="1"/>
    <col min="8711" max="8711" width="2.125" style="1189" customWidth="1"/>
    <col min="8712" max="8715" width="13.625" style="1189" customWidth="1"/>
    <col min="8716" max="8960" width="9" style="1189"/>
    <col min="8961" max="8962" width="2.25" style="1189" customWidth="1"/>
    <col min="8963" max="8963" width="25.625" style="1189" customWidth="1"/>
    <col min="8964" max="8964" width="40.625" style="1189" customWidth="1"/>
    <col min="8965" max="8966" width="15.625" style="1189" customWidth="1"/>
    <col min="8967" max="8967" width="2.125" style="1189" customWidth="1"/>
    <col min="8968" max="8971" width="13.625" style="1189" customWidth="1"/>
    <col min="8972" max="9216" width="9" style="1189"/>
    <col min="9217" max="9218" width="2.25" style="1189" customWidth="1"/>
    <col min="9219" max="9219" width="25.625" style="1189" customWidth="1"/>
    <col min="9220" max="9220" width="40.625" style="1189" customWidth="1"/>
    <col min="9221" max="9222" width="15.625" style="1189" customWidth="1"/>
    <col min="9223" max="9223" width="2.125" style="1189" customWidth="1"/>
    <col min="9224" max="9227" width="13.625" style="1189" customWidth="1"/>
    <col min="9228" max="9472" width="9" style="1189"/>
    <col min="9473" max="9474" width="2.25" style="1189" customWidth="1"/>
    <col min="9475" max="9475" width="25.625" style="1189" customWidth="1"/>
    <col min="9476" max="9476" width="40.625" style="1189" customWidth="1"/>
    <col min="9477" max="9478" width="15.625" style="1189" customWidth="1"/>
    <col min="9479" max="9479" width="2.125" style="1189" customWidth="1"/>
    <col min="9480" max="9483" width="13.625" style="1189" customWidth="1"/>
    <col min="9484" max="9728" width="9" style="1189"/>
    <col min="9729" max="9730" width="2.25" style="1189" customWidth="1"/>
    <col min="9731" max="9731" width="25.625" style="1189" customWidth="1"/>
    <col min="9732" max="9732" width="40.625" style="1189" customWidth="1"/>
    <col min="9733" max="9734" width="15.625" style="1189" customWidth="1"/>
    <col min="9735" max="9735" width="2.125" style="1189" customWidth="1"/>
    <col min="9736" max="9739" width="13.625" style="1189" customWidth="1"/>
    <col min="9740" max="9984" width="9" style="1189"/>
    <col min="9985" max="9986" width="2.25" style="1189" customWidth="1"/>
    <col min="9987" max="9987" width="25.625" style="1189" customWidth="1"/>
    <col min="9988" max="9988" width="40.625" style="1189" customWidth="1"/>
    <col min="9989" max="9990" width="15.625" style="1189" customWidth="1"/>
    <col min="9991" max="9991" width="2.125" style="1189" customWidth="1"/>
    <col min="9992" max="9995" width="13.625" style="1189" customWidth="1"/>
    <col min="9996" max="10240" width="9" style="1189"/>
    <col min="10241" max="10242" width="2.25" style="1189" customWidth="1"/>
    <col min="10243" max="10243" width="25.625" style="1189" customWidth="1"/>
    <col min="10244" max="10244" width="40.625" style="1189" customWidth="1"/>
    <col min="10245" max="10246" width="15.625" style="1189" customWidth="1"/>
    <col min="10247" max="10247" width="2.125" style="1189" customWidth="1"/>
    <col min="10248" max="10251" width="13.625" style="1189" customWidth="1"/>
    <col min="10252" max="10496" width="9" style="1189"/>
    <col min="10497" max="10498" width="2.25" style="1189" customWidth="1"/>
    <col min="10499" max="10499" width="25.625" style="1189" customWidth="1"/>
    <col min="10500" max="10500" width="40.625" style="1189" customWidth="1"/>
    <col min="10501" max="10502" width="15.625" style="1189" customWidth="1"/>
    <col min="10503" max="10503" width="2.125" style="1189" customWidth="1"/>
    <col min="10504" max="10507" width="13.625" style="1189" customWidth="1"/>
    <col min="10508" max="10752" width="9" style="1189"/>
    <col min="10753" max="10754" width="2.25" style="1189" customWidth="1"/>
    <col min="10755" max="10755" width="25.625" style="1189" customWidth="1"/>
    <col min="10756" max="10756" width="40.625" style="1189" customWidth="1"/>
    <col min="10757" max="10758" width="15.625" style="1189" customWidth="1"/>
    <col min="10759" max="10759" width="2.125" style="1189" customWidth="1"/>
    <col min="10760" max="10763" width="13.625" style="1189" customWidth="1"/>
    <col min="10764" max="11008" width="9" style="1189"/>
    <col min="11009" max="11010" width="2.25" style="1189" customWidth="1"/>
    <col min="11011" max="11011" width="25.625" style="1189" customWidth="1"/>
    <col min="11012" max="11012" width="40.625" style="1189" customWidth="1"/>
    <col min="11013" max="11014" width="15.625" style="1189" customWidth="1"/>
    <col min="11015" max="11015" width="2.125" style="1189" customWidth="1"/>
    <col min="11016" max="11019" width="13.625" style="1189" customWidth="1"/>
    <col min="11020" max="11264" width="9" style="1189"/>
    <col min="11265" max="11266" width="2.25" style="1189" customWidth="1"/>
    <col min="11267" max="11267" width="25.625" style="1189" customWidth="1"/>
    <col min="11268" max="11268" width="40.625" style="1189" customWidth="1"/>
    <col min="11269" max="11270" width="15.625" style="1189" customWidth="1"/>
    <col min="11271" max="11271" width="2.125" style="1189" customWidth="1"/>
    <col min="11272" max="11275" width="13.625" style="1189" customWidth="1"/>
    <col min="11276" max="11520" width="9" style="1189"/>
    <col min="11521" max="11522" width="2.25" style="1189" customWidth="1"/>
    <col min="11523" max="11523" width="25.625" style="1189" customWidth="1"/>
    <col min="11524" max="11524" width="40.625" style="1189" customWidth="1"/>
    <col min="11525" max="11526" width="15.625" style="1189" customWidth="1"/>
    <col min="11527" max="11527" width="2.125" style="1189" customWidth="1"/>
    <col min="11528" max="11531" width="13.625" style="1189" customWidth="1"/>
    <col min="11532" max="11776" width="9" style="1189"/>
    <col min="11777" max="11778" width="2.25" style="1189" customWidth="1"/>
    <col min="11779" max="11779" width="25.625" style="1189" customWidth="1"/>
    <col min="11780" max="11780" width="40.625" style="1189" customWidth="1"/>
    <col min="11781" max="11782" width="15.625" style="1189" customWidth="1"/>
    <col min="11783" max="11783" width="2.125" style="1189" customWidth="1"/>
    <col min="11784" max="11787" width="13.625" style="1189" customWidth="1"/>
    <col min="11788" max="12032" width="9" style="1189"/>
    <col min="12033" max="12034" width="2.25" style="1189" customWidth="1"/>
    <col min="12035" max="12035" width="25.625" style="1189" customWidth="1"/>
    <col min="12036" max="12036" width="40.625" style="1189" customWidth="1"/>
    <col min="12037" max="12038" width="15.625" style="1189" customWidth="1"/>
    <col min="12039" max="12039" width="2.125" style="1189" customWidth="1"/>
    <col min="12040" max="12043" width="13.625" style="1189" customWidth="1"/>
    <col min="12044" max="12288" width="9" style="1189"/>
    <col min="12289" max="12290" width="2.25" style="1189" customWidth="1"/>
    <col min="12291" max="12291" width="25.625" style="1189" customWidth="1"/>
    <col min="12292" max="12292" width="40.625" style="1189" customWidth="1"/>
    <col min="12293" max="12294" width="15.625" style="1189" customWidth="1"/>
    <col min="12295" max="12295" width="2.125" style="1189" customWidth="1"/>
    <col min="12296" max="12299" width="13.625" style="1189" customWidth="1"/>
    <col min="12300" max="12544" width="9" style="1189"/>
    <col min="12545" max="12546" width="2.25" style="1189" customWidth="1"/>
    <col min="12547" max="12547" width="25.625" style="1189" customWidth="1"/>
    <col min="12548" max="12548" width="40.625" style="1189" customWidth="1"/>
    <col min="12549" max="12550" width="15.625" style="1189" customWidth="1"/>
    <col min="12551" max="12551" width="2.125" style="1189" customWidth="1"/>
    <col min="12552" max="12555" width="13.625" style="1189" customWidth="1"/>
    <col min="12556" max="12800" width="9" style="1189"/>
    <col min="12801" max="12802" width="2.25" style="1189" customWidth="1"/>
    <col min="12803" max="12803" width="25.625" style="1189" customWidth="1"/>
    <col min="12804" max="12804" width="40.625" style="1189" customWidth="1"/>
    <col min="12805" max="12806" width="15.625" style="1189" customWidth="1"/>
    <col min="12807" max="12807" width="2.125" style="1189" customWidth="1"/>
    <col min="12808" max="12811" width="13.625" style="1189" customWidth="1"/>
    <col min="12812" max="13056" width="9" style="1189"/>
    <col min="13057" max="13058" width="2.25" style="1189" customWidth="1"/>
    <col min="13059" max="13059" width="25.625" style="1189" customWidth="1"/>
    <col min="13060" max="13060" width="40.625" style="1189" customWidth="1"/>
    <col min="13061" max="13062" width="15.625" style="1189" customWidth="1"/>
    <col min="13063" max="13063" width="2.125" style="1189" customWidth="1"/>
    <col min="13064" max="13067" width="13.625" style="1189" customWidth="1"/>
    <col min="13068" max="13312" width="9" style="1189"/>
    <col min="13313" max="13314" width="2.25" style="1189" customWidth="1"/>
    <col min="13315" max="13315" width="25.625" style="1189" customWidth="1"/>
    <col min="13316" max="13316" width="40.625" style="1189" customWidth="1"/>
    <col min="13317" max="13318" width="15.625" style="1189" customWidth="1"/>
    <col min="13319" max="13319" width="2.125" style="1189" customWidth="1"/>
    <col min="13320" max="13323" width="13.625" style="1189" customWidth="1"/>
    <col min="13324" max="13568" width="9" style="1189"/>
    <col min="13569" max="13570" width="2.25" style="1189" customWidth="1"/>
    <col min="13571" max="13571" width="25.625" style="1189" customWidth="1"/>
    <col min="13572" max="13572" width="40.625" style="1189" customWidth="1"/>
    <col min="13573" max="13574" width="15.625" style="1189" customWidth="1"/>
    <col min="13575" max="13575" width="2.125" style="1189" customWidth="1"/>
    <col min="13576" max="13579" width="13.625" style="1189" customWidth="1"/>
    <col min="13580" max="13824" width="9" style="1189"/>
    <col min="13825" max="13826" width="2.25" style="1189" customWidth="1"/>
    <col min="13827" max="13827" width="25.625" style="1189" customWidth="1"/>
    <col min="13828" max="13828" width="40.625" style="1189" customWidth="1"/>
    <col min="13829" max="13830" width="15.625" style="1189" customWidth="1"/>
    <col min="13831" max="13831" width="2.125" style="1189" customWidth="1"/>
    <col min="13832" max="13835" width="13.625" style="1189" customWidth="1"/>
    <col min="13836" max="14080" width="9" style="1189"/>
    <col min="14081" max="14082" width="2.25" style="1189" customWidth="1"/>
    <col min="14083" max="14083" width="25.625" style="1189" customWidth="1"/>
    <col min="14084" max="14084" width="40.625" style="1189" customWidth="1"/>
    <col min="14085" max="14086" width="15.625" style="1189" customWidth="1"/>
    <col min="14087" max="14087" width="2.125" style="1189" customWidth="1"/>
    <col min="14088" max="14091" width="13.625" style="1189" customWidth="1"/>
    <col min="14092" max="14336" width="9" style="1189"/>
    <col min="14337" max="14338" width="2.25" style="1189" customWidth="1"/>
    <col min="14339" max="14339" width="25.625" style="1189" customWidth="1"/>
    <col min="14340" max="14340" width="40.625" style="1189" customWidth="1"/>
    <col min="14341" max="14342" width="15.625" style="1189" customWidth="1"/>
    <col min="14343" max="14343" width="2.125" style="1189" customWidth="1"/>
    <col min="14344" max="14347" width="13.625" style="1189" customWidth="1"/>
    <col min="14348" max="14592" width="9" style="1189"/>
    <col min="14593" max="14594" width="2.25" style="1189" customWidth="1"/>
    <col min="14595" max="14595" width="25.625" style="1189" customWidth="1"/>
    <col min="14596" max="14596" width="40.625" style="1189" customWidth="1"/>
    <col min="14597" max="14598" width="15.625" style="1189" customWidth="1"/>
    <col min="14599" max="14599" width="2.125" style="1189" customWidth="1"/>
    <col min="14600" max="14603" width="13.625" style="1189" customWidth="1"/>
    <col min="14604" max="14848" width="9" style="1189"/>
    <col min="14849" max="14850" width="2.25" style="1189" customWidth="1"/>
    <col min="14851" max="14851" width="25.625" style="1189" customWidth="1"/>
    <col min="14852" max="14852" width="40.625" style="1189" customWidth="1"/>
    <col min="14853" max="14854" width="15.625" style="1189" customWidth="1"/>
    <col min="14855" max="14855" width="2.125" style="1189" customWidth="1"/>
    <col min="14856" max="14859" width="13.625" style="1189" customWidth="1"/>
    <col min="14860" max="15104" width="9" style="1189"/>
    <col min="15105" max="15106" width="2.25" style="1189" customWidth="1"/>
    <col min="15107" max="15107" width="25.625" style="1189" customWidth="1"/>
    <col min="15108" max="15108" width="40.625" style="1189" customWidth="1"/>
    <col min="15109" max="15110" width="15.625" style="1189" customWidth="1"/>
    <col min="15111" max="15111" width="2.125" style="1189" customWidth="1"/>
    <col min="15112" max="15115" width="13.625" style="1189" customWidth="1"/>
    <col min="15116" max="15360" width="9" style="1189"/>
    <col min="15361" max="15362" width="2.25" style="1189" customWidth="1"/>
    <col min="15363" max="15363" width="25.625" style="1189" customWidth="1"/>
    <col min="15364" max="15364" width="40.625" style="1189" customWidth="1"/>
    <col min="15365" max="15366" width="15.625" style="1189" customWidth="1"/>
    <col min="15367" max="15367" width="2.125" style="1189" customWidth="1"/>
    <col min="15368" max="15371" width="13.625" style="1189" customWidth="1"/>
    <col min="15372" max="15616" width="9" style="1189"/>
    <col min="15617" max="15618" width="2.25" style="1189" customWidth="1"/>
    <col min="15619" max="15619" width="25.625" style="1189" customWidth="1"/>
    <col min="15620" max="15620" width="40.625" style="1189" customWidth="1"/>
    <col min="15621" max="15622" width="15.625" style="1189" customWidth="1"/>
    <col min="15623" max="15623" width="2.125" style="1189" customWidth="1"/>
    <col min="15624" max="15627" width="13.625" style="1189" customWidth="1"/>
    <col min="15628" max="15872" width="9" style="1189"/>
    <col min="15873" max="15874" width="2.25" style="1189" customWidth="1"/>
    <col min="15875" max="15875" width="25.625" style="1189" customWidth="1"/>
    <col min="15876" max="15876" width="40.625" style="1189" customWidth="1"/>
    <col min="15877" max="15878" width="15.625" style="1189" customWidth="1"/>
    <col min="15879" max="15879" width="2.125" style="1189" customWidth="1"/>
    <col min="15880" max="15883" width="13.625" style="1189" customWidth="1"/>
    <col min="15884" max="16128" width="9" style="1189"/>
    <col min="16129" max="16130" width="2.25" style="1189" customWidth="1"/>
    <col min="16131" max="16131" width="25.625" style="1189" customWidth="1"/>
    <col min="16132" max="16132" width="40.625" style="1189" customWidth="1"/>
    <col min="16133" max="16134" width="15.625" style="1189" customWidth="1"/>
    <col min="16135" max="16135" width="2.125" style="1189" customWidth="1"/>
    <col min="16136" max="16139" width="13.625" style="1189" customWidth="1"/>
    <col min="16140" max="16384" width="9" style="1189"/>
  </cols>
  <sheetData>
    <row r="1" spans="1:14" s="1019" customFormat="1" ht="20.100000000000001" customHeight="1">
      <c r="B1" s="1831" t="s">
        <v>1155</v>
      </c>
      <c r="C1" s="1396"/>
      <c r="D1" s="1396"/>
      <c r="E1" s="1396"/>
      <c r="F1" s="1396"/>
      <c r="G1" s="956"/>
      <c r="H1" s="956"/>
      <c r="I1" s="956"/>
      <c r="J1" s="956"/>
      <c r="K1" s="956"/>
    </row>
    <row r="2" spans="1:14" s="1019" customFormat="1" ht="9.9499999999999993" customHeight="1">
      <c r="B2" s="1184"/>
      <c r="C2" s="956"/>
      <c r="D2" s="956"/>
      <c r="E2" s="403"/>
      <c r="F2" s="404"/>
      <c r="G2" s="956"/>
      <c r="H2" s="956"/>
    </row>
    <row r="3" spans="1:14" s="1019" customFormat="1" ht="20.100000000000001" customHeight="1">
      <c r="B3" s="1509" t="s">
        <v>971</v>
      </c>
      <c r="C3" s="1832"/>
      <c r="D3" s="1832"/>
      <c r="E3" s="1832"/>
      <c r="F3" s="1832"/>
      <c r="G3" s="1185"/>
      <c r="H3" s="957"/>
      <c r="I3" s="957"/>
      <c r="J3" s="957"/>
      <c r="K3" s="957"/>
      <c r="L3" s="1018"/>
      <c r="M3" s="1018"/>
      <c r="N3" s="1018"/>
    </row>
    <row r="4" spans="1:14" s="1019" customFormat="1" ht="8.25" customHeight="1">
      <c r="A4" s="958"/>
      <c r="B4" s="1017"/>
      <c r="C4" s="1017"/>
      <c r="D4" s="1017"/>
      <c r="E4" s="1017"/>
      <c r="F4" s="1017"/>
      <c r="G4" s="1017"/>
      <c r="H4" s="957"/>
      <c r="I4" s="957"/>
      <c r="J4" s="957"/>
      <c r="K4" s="957"/>
      <c r="L4" s="1018"/>
      <c r="M4" s="1018"/>
      <c r="N4" s="1018"/>
    </row>
    <row r="5" spans="1:14" s="956" customFormat="1" ht="20.100000000000001" customHeight="1" thickBot="1">
      <c r="A5" s="404"/>
      <c r="B5" s="959" t="s">
        <v>875</v>
      </c>
      <c r="C5" s="959" t="s">
        <v>972</v>
      </c>
      <c r="D5" s="404"/>
      <c r="E5" s="960"/>
      <c r="F5" s="960"/>
    </row>
    <row r="6" spans="1:14" s="956" customFormat="1" ht="20.100000000000001" customHeight="1">
      <c r="A6" s="404"/>
      <c r="B6" s="1833" t="s">
        <v>876</v>
      </c>
      <c r="C6" s="1834"/>
      <c r="D6" s="1837" t="s">
        <v>877</v>
      </c>
      <c r="E6" s="1839" t="s">
        <v>878</v>
      </c>
      <c r="F6" s="1840"/>
    </row>
    <row r="7" spans="1:14" s="956" customFormat="1" ht="20.100000000000001" customHeight="1" thickBot="1">
      <c r="A7" s="404"/>
      <c r="B7" s="1835"/>
      <c r="C7" s="1836"/>
      <c r="D7" s="1838"/>
      <c r="E7" s="614" t="s">
        <v>879</v>
      </c>
      <c r="F7" s="615" t="s">
        <v>880</v>
      </c>
    </row>
    <row r="8" spans="1:14" s="956" customFormat="1" ht="20.100000000000001" customHeight="1">
      <c r="A8" s="404"/>
      <c r="B8" s="1841"/>
      <c r="C8" s="1842"/>
      <c r="D8" s="1186"/>
      <c r="E8" s="400"/>
      <c r="F8" s="1843">
        <f>SUM(E8:E14)</f>
        <v>0</v>
      </c>
    </row>
    <row r="9" spans="1:14" s="956" customFormat="1" ht="20.100000000000001" customHeight="1">
      <c r="A9" s="404"/>
      <c r="B9" s="1827"/>
      <c r="C9" s="1828"/>
      <c r="D9" s="1187"/>
      <c r="E9" s="401"/>
      <c r="F9" s="1843"/>
    </row>
    <row r="10" spans="1:14" s="956" customFormat="1" ht="20.100000000000001" customHeight="1">
      <c r="A10" s="404"/>
      <c r="B10" s="1827"/>
      <c r="C10" s="1828"/>
      <c r="D10" s="1187"/>
      <c r="E10" s="401"/>
      <c r="F10" s="1843"/>
    </row>
    <row r="11" spans="1:14" s="956" customFormat="1" ht="20.100000000000001" customHeight="1">
      <c r="A11" s="404"/>
      <c r="B11" s="1827"/>
      <c r="C11" s="1828"/>
      <c r="D11" s="1187"/>
      <c r="E11" s="401"/>
      <c r="F11" s="1843"/>
    </row>
    <row r="12" spans="1:14" s="956" customFormat="1" ht="20.100000000000001" customHeight="1">
      <c r="A12" s="404"/>
      <c r="B12" s="1827"/>
      <c r="C12" s="1828"/>
      <c r="D12" s="1187"/>
      <c r="E12" s="401"/>
      <c r="F12" s="1843"/>
    </row>
    <row r="13" spans="1:14" s="956" customFormat="1" ht="20.100000000000001" customHeight="1">
      <c r="A13" s="404"/>
      <c r="B13" s="1827"/>
      <c r="C13" s="1828"/>
      <c r="D13" s="1187"/>
      <c r="E13" s="401"/>
      <c r="F13" s="1843"/>
    </row>
    <row r="14" spans="1:14" s="956" customFormat="1" ht="20.100000000000001" customHeight="1" thickBot="1">
      <c r="A14" s="404"/>
      <c r="B14" s="1829"/>
      <c r="C14" s="1830"/>
      <c r="D14" s="1188"/>
      <c r="E14" s="402"/>
      <c r="F14" s="1844"/>
    </row>
    <row r="15" spans="1:14" ht="23.25" customHeight="1"/>
    <row r="16" spans="1:14" ht="13.5" customHeight="1">
      <c r="B16" s="1162" t="s">
        <v>881</v>
      </c>
      <c r="C16" s="1819" t="s">
        <v>882</v>
      </c>
      <c r="D16" s="1773"/>
      <c r="E16" s="1773"/>
      <c r="F16" s="1773"/>
    </row>
    <row r="17" spans="2:6" ht="13.5" customHeight="1">
      <c r="B17" s="1162" t="s">
        <v>883</v>
      </c>
      <c r="C17" s="1819" t="s">
        <v>952</v>
      </c>
      <c r="D17" s="1773"/>
      <c r="E17" s="1773"/>
      <c r="F17" s="1773"/>
    </row>
    <row r="18" spans="2:6" ht="13.5" customHeight="1">
      <c r="B18" s="1162" t="s">
        <v>117</v>
      </c>
      <c r="C18" s="1772" t="s">
        <v>953</v>
      </c>
      <c r="D18" s="1773"/>
      <c r="E18" s="1773"/>
      <c r="F18" s="1773"/>
    </row>
    <row r="19" spans="2:6" ht="13.5" customHeight="1">
      <c r="B19" s="1162" t="s">
        <v>106</v>
      </c>
      <c r="C19" s="1819" t="s">
        <v>954</v>
      </c>
      <c r="D19" s="1773"/>
      <c r="E19" s="1773"/>
      <c r="F19" s="1773"/>
    </row>
    <row r="20" spans="2:6" ht="21.75" customHeight="1">
      <c r="B20" s="1162" t="s">
        <v>121</v>
      </c>
      <c r="C20" s="1820" t="s">
        <v>962</v>
      </c>
      <c r="D20" s="1821"/>
      <c r="E20" s="1821"/>
      <c r="F20" s="1821"/>
    </row>
    <row r="21" spans="2:6" ht="13.5" customHeight="1">
      <c r="B21" s="1162" t="s">
        <v>122</v>
      </c>
      <c r="C21" s="1821" t="s">
        <v>1156</v>
      </c>
      <c r="D21" s="1822"/>
      <c r="E21" s="1822"/>
      <c r="F21" s="1822"/>
    </row>
    <row r="22" spans="2:6" ht="8.25" customHeight="1" thickBot="1"/>
    <row r="23" spans="2:6">
      <c r="E23" s="1823" t="s">
        <v>311</v>
      </c>
      <c r="F23" s="1824"/>
    </row>
    <row r="24" spans="2:6" ht="12.75" thickBot="1">
      <c r="E24" s="1825"/>
      <c r="F24" s="1826"/>
    </row>
    <row r="25" spans="2:6" ht="8.25" customHeight="1"/>
  </sheetData>
  <mergeCells count="20">
    <mergeCell ref="B8:C8"/>
    <mergeCell ref="F8:F14"/>
    <mergeCell ref="B9:C9"/>
    <mergeCell ref="B10:C10"/>
    <mergeCell ref="B11:C11"/>
    <mergeCell ref="B1:F1"/>
    <mergeCell ref="B3:F3"/>
    <mergeCell ref="B6:C7"/>
    <mergeCell ref="D6:D7"/>
    <mergeCell ref="E6:F6"/>
    <mergeCell ref="C19:F19"/>
    <mergeCell ref="C20:F20"/>
    <mergeCell ref="C21:F21"/>
    <mergeCell ref="E23:F24"/>
    <mergeCell ref="B12:C12"/>
    <mergeCell ref="B13:C13"/>
    <mergeCell ref="B14:C14"/>
    <mergeCell ref="C16:F16"/>
    <mergeCell ref="C17:F17"/>
    <mergeCell ref="C18:F18"/>
  </mergeCells>
  <phoneticPr fontId="10"/>
  <printOptions horizontalCentered="1"/>
  <pageMargins left="0.78740157480314965" right="0.78740157480314965" top="0.59055118110236227" bottom="0.78740157480314965" header="0.51181102362204722" footer="0.51181102362204722"/>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view="pageBreakPreview" zoomScale="85" zoomScaleNormal="100" zoomScaleSheetLayoutView="85" workbookViewId="0">
      <selection sqref="A1:XFD1048576"/>
    </sheetView>
  </sheetViews>
  <sheetFormatPr defaultRowHeight="12"/>
  <cols>
    <col min="1" max="1" width="2.25" style="1189" customWidth="1"/>
    <col min="2" max="2" width="3.25" style="1189" customWidth="1"/>
    <col min="3" max="3" width="25.625" style="1189" customWidth="1"/>
    <col min="4" max="4" width="39.5" style="1189" customWidth="1"/>
    <col min="5" max="6" width="15.625" style="1189" customWidth="1"/>
    <col min="7" max="7" width="2.125" style="1189" customWidth="1"/>
    <col min="8" max="11" width="13.625" style="1189" customWidth="1"/>
    <col min="12" max="256" width="9" style="1189"/>
    <col min="257" max="258" width="2.25" style="1189" customWidth="1"/>
    <col min="259" max="259" width="25.625" style="1189" customWidth="1"/>
    <col min="260" max="260" width="40.625" style="1189" customWidth="1"/>
    <col min="261" max="262" width="15.625" style="1189" customWidth="1"/>
    <col min="263" max="263" width="2.125" style="1189" customWidth="1"/>
    <col min="264" max="267" width="13.625" style="1189" customWidth="1"/>
    <col min="268" max="512" width="9" style="1189"/>
    <col min="513" max="514" width="2.25" style="1189" customWidth="1"/>
    <col min="515" max="515" width="25.625" style="1189" customWidth="1"/>
    <col min="516" max="516" width="40.625" style="1189" customWidth="1"/>
    <col min="517" max="518" width="15.625" style="1189" customWidth="1"/>
    <col min="519" max="519" width="2.125" style="1189" customWidth="1"/>
    <col min="520" max="523" width="13.625" style="1189" customWidth="1"/>
    <col min="524" max="768" width="9" style="1189"/>
    <col min="769" max="770" width="2.25" style="1189" customWidth="1"/>
    <col min="771" max="771" width="25.625" style="1189" customWidth="1"/>
    <col min="772" max="772" width="40.625" style="1189" customWidth="1"/>
    <col min="773" max="774" width="15.625" style="1189" customWidth="1"/>
    <col min="775" max="775" width="2.125" style="1189" customWidth="1"/>
    <col min="776" max="779" width="13.625" style="1189" customWidth="1"/>
    <col min="780" max="1024" width="9" style="1189"/>
    <col min="1025" max="1026" width="2.25" style="1189" customWidth="1"/>
    <col min="1027" max="1027" width="25.625" style="1189" customWidth="1"/>
    <col min="1028" max="1028" width="40.625" style="1189" customWidth="1"/>
    <col min="1029" max="1030" width="15.625" style="1189" customWidth="1"/>
    <col min="1031" max="1031" width="2.125" style="1189" customWidth="1"/>
    <col min="1032" max="1035" width="13.625" style="1189" customWidth="1"/>
    <col min="1036" max="1280" width="9" style="1189"/>
    <col min="1281" max="1282" width="2.25" style="1189" customWidth="1"/>
    <col min="1283" max="1283" width="25.625" style="1189" customWidth="1"/>
    <col min="1284" max="1284" width="40.625" style="1189" customWidth="1"/>
    <col min="1285" max="1286" width="15.625" style="1189" customWidth="1"/>
    <col min="1287" max="1287" width="2.125" style="1189" customWidth="1"/>
    <col min="1288" max="1291" width="13.625" style="1189" customWidth="1"/>
    <col min="1292" max="1536" width="9" style="1189"/>
    <col min="1537" max="1538" width="2.25" style="1189" customWidth="1"/>
    <col min="1539" max="1539" width="25.625" style="1189" customWidth="1"/>
    <col min="1540" max="1540" width="40.625" style="1189" customWidth="1"/>
    <col min="1541" max="1542" width="15.625" style="1189" customWidth="1"/>
    <col min="1543" max="1543" width="2.125" style="1189" customWidth="1"/>
    <col min="1544" max="1547" width="13.625" style="1189" customWidth="1"/>
    <col min="1548" max="1792" width="9" style="1189"/>
    <col min="1793" max="1794" width="2.25" style="1189" customWidth="1"/>
    <col min="1795" max="1795" width="25.625" style="1189" customWidth="1"/>
    <col min="1796" max="1796" width="40.625" style="1189" customWidth="1"/>
    <col min="1797" max="1798" width="15.625" style="1189" customWidth="1"/>
    <col min="1799" max="1799" width="2.125" style="1189" customWidth="1"/>
    <col min="1800" max="1803" width="13.625" style="1189" customWidth="1"/>
    <col min="1804" max="2048" width="9" style="1189"/>
    <col min="2049" max="2050" width="2.25" style="1189" customWidth="1"/>
    <col min="2051" max="2051" width="25.625" style="1189" customWidth="1"/>
    <col min="2052" max="2052" width="40.625" style="1189" customWidth="1"/>
    <col min="2053" max="2054" width="15.625" style="1189" customWidth="1"/>
    <col min="2055" max="2055" width="2.125" style="1189" customWidth="1"/>
    <col min="2056" max="2059" width="13.625" style="1189" customWidth="1"/>
    <col min="2060" max="2304" width="9" style="1189"/>
    <col min="2305" max="2306" width="2.25" style="1189" customWidth="1"/>
    <col min="2307" max="2307" width="25.625" style="1189" customWidth="1"/>
    <col min="2308" max="2308" width="40.625" style="1189" customWidth="1"/>
    <col min="2309" max="2310" width="15.625" style="1189" customWidth="1"/>
    <col min="2311" max="2311" width="2.125" style="1189" customWidth="1"/>
    <col min="2312" max="2315" width="13.625" style="1189" customWidth="1"/>
    <col min="2316" max="2560" width="9" style="1189"/>
    <col min="2561" max="2562" width="2.25" style="1189" customWidth="1"/>
    <col min="2563" max="2563" width="25.625" style="1189" customWidth="1"/>
    <col min="2564" max="2564" width="40.625" style="1189" customWidth="1"/>
    <col min="2565" max="2566" width="15.625" style="1189" customWidth="1"/>
    <col min="2567" max="2567" width="2.125" style="1189" customWidth="1"/>
    <col min="2568" max="2571" width="13.625" style="1189" customWidth="1"/>
    <col min="2572" max="2816" width="9" style="1189"/>
    <col min="2817" max="2818" width="2.25" style="1189" customWidth="1"/>
    <col min="2819" max="2819" width="25.625" style="1189" customWidth="1"/>
    <col min="2820" max="2820" width="40.625" style="1189" customWidth="1"/>
    <col min="2821" max="2822" width="15.625" style="1189" customWidth="1"/>
    <col min="2823" max="2823" width="2.125" style="1189" customWidth="1"/>
    <col min="2824" max="2827" width="13.625" style="1189" customWidth="1"/>
    <col min="2828" max="3072" width="9" style="1189"/>
    <col min="3073" max="3074" width="2.25" style="1189" customWidth="1"/>
    <col min="3075" max="3075" width="25.625" style="1189" customWidth="1"/>
    <col min="3076" max="3076" width="40.625" style="1189" customWidth="1"/>
    <col min="3077" max="3078" width="15.625" style="1189" customWidth="1"/>
    <col min="3079" max="3079" width="2.125" style="1189" customWidth="1"/>
    <col min="3080" max="3083" width="13.625" style="1189" customWidth="1"/>
    <col min="3084" max="3328" width="9" style="1189"/>
    <col min="3329" max="3330" width="2.25" style="1189" customWidth="1"/>
    <col min="3331" max="3331" width="25.625" style="1189" customWidth="1"/>
    <col min="3332" max="3332" width="40.625" style="1189" customWidth="1"/>
    <col min="3333" max="3334" width="15.625" style="1189" customWidth="1"/>
    <col min="3335" max="3335" width="2.125" style="1189" customWidth="1"/>
    <col min="3336" max="3339" width="13.625" style="1189" customWidth="1"/>
    <col min="3340" max="3584" width="9" style="1189"/>
    <col min="3585" max="3586" width="2.25" style="1189" customWidth="1"/>
    <col min="3587" max="3587" width="25.625" style="1189" customWidth="1"/>
    <col min="3588" max="3588" width="40.625" style="1189" customWidth="1"/>
    <col min="3589" max="3590" width="15.625" style="1189" customWidth="1"/>
    <col min="3591" max="3591" width="2.125" style="1189" customWidth="1"/>
    <col min="3592" max="3595" width="13.625" style="1189" customWidth="1"/>
    <col min="3596" max="3840" width="9" style="1189"/>
    <col min="3841" max="3842" width="2.25" style="1189" customWidth="1"/>
    <col min="3843" max="3843" width="25.625" style="1189" customWidth="1"/>
    <col min="3844" max="3844" width="40.625" style="1189" customWidth="1"/>
    <col min="3845" max="3846" width="15.625" style="1189" customWidth="1"/>
    <col min="3847" max="3847" width="2.125" style="1189" customWidth="1"/>
    <col min="3848" max="3851" width="13.625" style="1189" customWidth="1"/>
    <col min="3852" max="4096" width="9" style="1189"/>
    <col min="4097" max="4098" width="2.25" style="1189" customWidth="1"/>
    <col min="4099" max="4099" width="25.625" style="1189" customWidth="1"/>
    <col min="4100" max="4100" width="40.625" style="1189" customWidth="1"/>
    <col min="4101" max="4102" width="15.625" style="1189" customWidth="1"/>
    <col min="4103" max="4103" width="2.125" style="1189" customWidth="1"/>
    <col min="4104" max="4107" width="13.625" style="1189" customWidth="1"/>
    <col min="4108" max="4352" width="9" style="1189"/>
    <col min="4353" max="4354" width="2.25" style="1189" customWidth="1"/>
    <col min="4355" max="4355" width="25.625" style="1189" customWidth="1"/>
    <col min="4356" max="4356" width="40.625" style="1189" customWidth="1"/>
    <col min="4357" max="4358" width="15.625" style="1189" customWidth="1"/>
    <col min="4359" max="4359" width="2.125" style="1189" customWidth="1"/>
    <col min="4360" max="4363" width="13.625" style="1189" customWidth="1"/>
    <col min="4364" max="4608" width="9" style="1189"/>
    <col min="4609" max="4610" width="2.25" style="1189" customWidth="1"/>
    <col min="4611" max="4611" width="25.625" style="1189" customWidth="1"/>
    <col min="4612" max="4612" width="40.625" style="1189" customWidth="1"/>
    <col min="4613" max="4614" width="15.625" style="1189" customWidth="1"/>
    <col min="4615" max="4615" width="2.125" style="1189" customWidth="1"/>
    <col min="4616" max="4619" width="13.625" style="1189" customWidth="1"/>
    <col min="4620" max="4864" width="9" style="1189"/>
    <col min="4865" max="4866" width="2.25" style="1189" customWidth="1"/>
    <col min="4867" max="4867" width="25.625" style="1189" customWidth="1"/>
    <col min="4868" max="4868" width="40.625" style="1189" customWidth="1"/>
    <col min="4869" max="4870" width="15.625" style="1189" customWidth="1"/>
    <col min="4871" max="4871" width="2.125" style="1189" customWidth="1"/>
    <col min="4872" max="4875" width="13.625" style="1189" customWidth="1"/>
    <col min="4876" max="5120" width="9" style="1189"/>
    <col min="5121" max="5122" width="2.25" style="1189" customWidth="1"/>
    <col min="5123" max="5123" width="25.625" style="1189" customWidth="1"/>
    <col min="5124" max="5124" width="40.625" style="1189" customWidth="1"/>
    <col min="5125" max="5126" width="15.625" style="1189" customWidth="1"/>
    <col min="5127" max="5127" width="2.125" style="1189" customWidth="1"/>
    <col min="5128" max="5131" width="13.625" style="1189" customWidth="1"/>
    <col min="5132" max="5376" width="9" style="1189"/>
    <col min="5377" max="5378" width="2.25" style="1189" customWidth="1"/>
    <col min="5379" max="5379" width="25.625" style="1189" customWidth="1"/>
    <col min="5380" max="5380" width="40.625" style="1189" customWidth="1"/>
    <col min="5381" max="5382" width="15.625" style="1189" customWidth="1"/>
    <col min="5383" max="5383" width="2.125" style="1189" customWidth="1"/>
    <col min="5384" max="5387" width="13.625" style="1189" customWidth="1"/>
    <col min="5388" max="5632" width="9" style="1189"/>
    <col min="5633" max="5634" width="2.25" style="1189" customWidth="1"/>
    <col min="5635" max="5635" width="25.625" style="1189" customWidth="1"/>
    <col min="5636" max="5636" width="40.625" style="1189" customWidth="1"/>
    <col min="5637" max="5638" width="15.625" style="1189" customWidth="1"/>
    <col min="5639" max="5639" width="2.125" style="1189" customWidth="1"/>
    <col min="5640" max="5643" width="13.625" style="1189" customWidth="1"/>
    <col min="5644" max="5888" width="9" style="1189"/>
    <col min="5889" max="5890" width="2.25" style="1189" customWidth="1"/>
    <col min="5891" max="5891" width="25.625" style="1189" customWidth="1"/>
    <col min="5892" max="5892" width="40.625" style="1189" customWidth="1"/>
    <col min="5893" max="5894" width="15.625" style="1189" customWidth="1"/>
    <col min="5895" max="5895" width="2.125" style="1189" customWidth="1"/>
    <col min="5896" max="5899" width="13.625" style="1189" customWidth="1"/>
    <col min="5900" max="6144" width="9" style="1189"/>
    <col min="6145" max="6146" width="2.25" style="1189" customWidth="1"/>
    <col min="6147" max="6147" width="25.625" style="1189" customWidth="1"/>
    <col min="6148" max="6148" width="40.625" style="1189" customWidth="1"/>
    <col min="6149" max="6150" width="15.625" style="1189" customWidth="1"/>
    <col min="6151" max="6151" width="2.125" style="1189" customWidth="1"/>
    <col min="6152" max="6155" width="13.625" style="1189" customWidth="1"/>
    <col min="6156" max="6400" width="9" style="1189"/>
    <col min="6401" max="6402" width="2.25" style="1189" customWidth="1"/>
    <col min="6403" max="6403" width="25.625" style="1189" customWidth="1"/>
    <col min="6404" max="6404" width="40.625" style="1189" customWidth="1"/>
    <col min="6405" max="6406" width="15.625" style="1189" customWidth="1"/>
    <col min="6407" max="6407" width="2.125" style="1189" customWidth="1"/>
    <col min="6408" max="6411" width="13.625" style="1189" customWidth="1"/>
    <col min="6412" max="6656" width="9" style="1189"/>
    <col min="6657" max="6658" width="2.25" style="1189" customWidth="1"/>
    <col min="6659" max="6659" width="25.625" style="1189" customWidth="1"/>
    <col min="6660" max="6660" width="40.625" style="1189" customWidth="1"/>
    <col min="6661" max="6662" width="15.625" style="1189" customWidth="1"/>
    <col min="6663" max="6663" width="2.125" style="1189" customWidth="1"/>
    <col min="6664" max="6667" width="13.625" style="1189" customWidth="1"/>
    <col min="6668" max="6912" width="9" style="1189"/>
    <col min="6913" max="6914" width="2.25" style="1189" customWidth="1"/>
    <col min="6915" max="6915" width="25.625" style="1189" customWidth="1"/>
    <col min="6916" max="6916" width="40.625" style="1189" customWidth="1"/>
    <col min="6917" max="6918" width="15.625" style="1189" customWidth="1"/>
    <col min="6919" max="6919" width="2.125" style="1189" customWidth="1"/>
    <col min="6920" max="6923" width="13.625" style="1189" customWidth="1"/>
    <col min="6924" max="7168" width="9" style="1189"/>
    <col min="7169" max="7170" width="2.25" style="1189" customWidth="1"/>
    <col min="7171" max="7171" width="25.625" style="1189" customWidth="1"/>
    <col min="7172" max="7172" width="40.625" style="1189" customWidth="1"/>
    <col min="7173" max="7174" width="15.625" style="1189" customWidth="1"/>
    <col min="7175" max="7175" width="2.125" style="1189" customWidth="1"/>
    <col min="7176" max="7179" width="13.625" style="1189" customWidth="1"/>
    <col min="7180" max="7424" width="9" style="1189"/>
    <col min="7425" max="7426" width="2.25" style="1189" customWidth="1"/>
    <col min="7427" max="7427" width="25.625" style="1189" customWidth="1"/>
    <col min="7428" max="7428" width="40.625" style="1189" customWidth="1"/>
    <col min="7429" max="7430" width="15.625" style="1189" customWidth="1"/>
    <col min="7431" max="7431" width="2.125" style="1189" customWidth="1"/>
    <col min="7432" max="7435" width="13.625" style="1189" customWidth="1"/>
    <col min="7436" max="7680" width="9" style="1189"/>
    <col min="7681" max="7682" width="2.25" style="1189" customWidth="1"/>
    <col min="7683" max="7683" width="25.625" style="1189" customWidth="1"/>
    <col min="7684" max="7684" width="40.625" style="1189" customWidth="1"/>
    <col min="7685" max="7686" width="15.625" style="1189" customWidth="1"/>
    <col min="7687" max="7687" width="2.125" style="1189" customWidth="1"/>
    <col min="7688" max="7691" width="13.625" style="1189" customWidth="1"/>
    <col min="7692" max="7936" width="9" style="1189"/>
    <col min="7937" max="7938" width="2.25" style="1189" customWidth="1"/>
    <col min="7939" max="7939" width="25.625" style="1189" customWidth="1"/>
    <col min="7940" max="7940" width="40.625" style="1189" customWidth="1"/>
    <col min="7941" max="7942" width="15.625" style="1189" customWidth="1"/>
    <col min="7943" max="7943" width="2.125" style="1189" customWidth="1"/>
    <col min="7944" max="7947" width="13.625" style="1189" customWidth="1"/>
    <col min="7948" max="8192" width="9" style="1189"/>
    <col min="8193" max="8194" width="2.25" style="1189" customWidth="1"/>
    <col min="8195" max="8195" width="25.625" style="1189" customWidth="1"/>
    <col min="8196" max="8196" width="40.625" style="1189" customWidth="1"/>
    <col min="8197" max="8198" width="15.625" style="1189" customWidth="1"/>
    <col min="8199" max="8199" width="2.125" style="1189" customWidth="1"/>
    <col min="8200" max="8203" width="13.625" style="1189" customWidth="1"/>
    <col min="8204" max="8448" width="9" style="1189"/>
    <col min="8449" max="8450" width="2.25" style="1189" customWidth="1"/>
    <col min="8451" max="8451" width="25.625" style="1189" customWidth="1"/>
    <col min="8452" max="8452" width="40.625" style="1189" customWidth="1"/>
    <col min="8453" max="8454" width="15.625" style="1189" customWidth="1"/>
    <col min="8455" max="8455" width="2.125" style="1189" customWidth="1"/>
    <col min="8456" max="8459" width="13.625" style="1189" customWidth="1"/>
    <col min="8460" max="8704" width="9" style="1189"/>
    <col min="8705" max="8706" width="2.25" style="1189" customWidth="1"/>
    <col min="8707" max="8707" width="25.625" style="1189" customWidth="1"/>
    <col min="8708" max="8708" width="40.625" style="1189" customWidth="1"/>
    <col min="8709" max="8710" width="15.625" style="1189" customWidth="1"/>
    <col min="8711" max="8711" width="2.125" style="1189" customWidth="1"/>
    <col min="8712" max="8715" width="13.625" style="1189" customWidth="1"/>
    <col min="8716" max="8960" width="9" style="1189"/>
    <col min="8961" max="8962" width="2.25" style="1189" customWidth="1"/>
    <col min="8963" max="8963" width="25.625" style="1189" customWidth="1"/>
    <col min="8964" max="8964" width="40.625" style="1189" customWidth="1"/>
    <col min="8965" max="8966" width="15.625" style="1189" customWidth="1"/>
    <col min="8967" max="8967" width="2.125" style="1189" customWidth="1"/>
    <col min="8968" max="8971" width="13.625" style="1189" customWidth="1"/>
    <col min="8972" max="9216" width="9" style="1189"/>
    <col min="9217" max="9218" width="2.25" style="1189" customWidth="1"/>
    <col min="9219" max="9219" width="25.625" style="1189" customWidth="1"/>
    <col min="9220" max="9220" width="40.625" style="1189" customWidth="1"/>
    <col min="9221" max="9222" width="15.625" style="1189" customWidth="1"/>
    <col min="9223" max="9223" width="2.125" style="1189" customWidth="1"/>
    <col min="9224" max="9227" width="13.625" style="1189" customWidth="1"/>
    <col min="9228" max="9472" width="9" style="1189"/>
    <col min="9473" max="9474" width="2.25" style="1189" customWidth="1"/>
    <col min="9475" max="9475" width="25.625" style="1189" customWidth="1"/>
    <col min="9476" max="9476" width="40.625" style="1189" customWidth="1"/>
    <col min="9477" max="9478" width="15.625" style="1189" customWidth="1"/>
    <col min="9479" max="9479" width="2.125" style="1189" customWidth="1"/>
    <col min="9480" max="9483" width="13.625" style="1189" customWidth="1"/>
    <col min="9484" max="9728" width="9" style="1189"/>
    <col min="9729" max="9730" width="2.25" style="1189" customWidth="1"/>
    <col min="9731" max="9731" width="25.625" style="1189" customWidth="1"/>
    <col min="9732" max="9732" width="40.625" style="1189" customWidth="1"/>
    <col min="9733" max="9734" width="15.625" style="1189" customWidth="1"/>
    <col min="9735" max="9735" width="2.125" style="1189" customWidth="1"/>
    <col min="9736" max="9739" width="13.625" style="1189" customWidth="1"/>
    <col min="9740" max="9984" width="9" style="1189"/>
    <col min="9985" max="9986" width="2.25" style="1189" customWidth="1"/>
    <col min="9987" max="9987" width="25.625" style="1189" customWidth="1"/>
    <col min="9988" max="9988" width="40.625" style="1189" customWidth="1"/>
    <col min="9989" max="9990" width="15.625" style="1189" customWidth="1"/>
    <col min="9991" max="9991" width="2.125" style="1189" customWidth="1"/>
    <col min="9992" max="9995" width="13.625" style="1189" customWidth="1"/>
    <col min="9996" max="10240" width="9" style="1189"/>
    <col min="10241" max="10242" width="2.25" style="1189" customWidth="1"/>
    <col min="10243" max="10243" width="25.625" style="1189" customWidth="1"/>
    <col min="10244" max="10244" width="40.625" style="1189" customWidth="1"/>
    <col min="10245" max="10246" width="15.625" style="1189" customWidth="1"/>
    <col min="10247" max="10247" width="2.125" style="1189" customWidth="1"/>
    <col min="10248" max="10251" width="13.625" style="1189" customWidth="1"/>
    <col min="10252" max="10496" width="9" style="1189"/>
    <col min="10497" max="10498" width="2.25" style="1189" customWidth="1"/>
    <col min="10499" max="10499" width="25.625" style="1189" customWidth="1"/>
    <col min="10500" max="10500" width="40.625" style="1189" customWidth="1"/>
    <col min="10501" max="10502" width="15.625" style="1189" customWidth="1"/>
    <col min="10503" max="10503" width="2.125" style="1189" customWidth="1"/>
    <col min="10504" max="10507" width="13.625" style="1189" customWidth="1"/>
    <col min="10508" max="10752" width="9" style="1189"/>
    <col min="10753" max="10754" width="2.25" style="1189" customWidth="1"/>
    <col min="10755" max="10755" width="25.625" style="1189" customWidth="1"/>
    <col min="10756" max="10756" width="40.625" style="1189" customWidth="1"/>
    <col min="10757" max="10758" width="15.625" style="1189" customWidth="1"/>
    <col min="10759" max="10759" width="2.125" style="1189" customWidth="1"/>
    <col min="10760" max="10763" width="13.625" style="1189" customWidth="1"/>
    <col min="10764" max="11008" width="9" style="1189"/>
    <col min="11009" max="11010" width="2.25" style="1189" customWidth="1"/>
    <col min="11011" max="11011" width="25.625" style="1189" customWidth="1"/>
    <col min="11012" max="11012" width="40.625" style="1189" customWidth="1"/>
    <col min="11013" max="11014" width="15.625" style="1189" customWidth="1"/>
    <col min="11015" max="11015" width="2.125" style="1189" customWidth="1"/>
    <col min="11016" max="11019" width="13.625" style="1189" customWidth="1"/>
    <col min="11020" max="11264" width="9" style="1189"/>
    <col min="11265" max="11266" width="2.25" style="1189" customWidth="1"/>
    <col min="11267" max="11267" width="25.625" style="1189" customWidth="1"/>
    <col min="11268" max="11268" width="40.625" style="1189" customWidth="1"/>
    <col min="11269" max="11270" width="15.625" style="1189" customWidth="1"/>
    <col min="11271" max="11271" width="2.125" style="1189" customWidth="1"/>
    <col min="11272" max="11275" width="13.625" style="1189" customWidth="1"/>
    <col min="11276" max="11520" width="9" style="1189"/>
    <col min="11521" max="11522" width="2.25" style="1189" customWidth="1"/>
    <col min="11523" max="11523" width="25.625" style="1189" customWidth="1"/>
    <col min="11524" max="11524" width="40.625" style="1189" customWidth="1"/>
    <col min="11525" max="11526" width="15.625" style="1189" customWidth="1"/>
    <col min="11527" max="11527" width="2.125" style="1189" customWidth="1"/>
    <col min="11528" max="11531" width="13.625" style="1189" customWidth="1"/>
    <col min="11532" max="11776" width="9" style="1189"/>
    <col min="11777" max="11778" width="2.25" style="1189" customWidth="1"/>
    <col min="11779" max="11779" width="25.625" style="1189" customWidth="1"/>
    <col min="11780" max="11780" width="40.625" style="1189" customWidth="1"/>
    <col min="11781" max="11782" width="15.625" style="1189" customWidth="1"/>
    <col min="11783" max="11783" width="2.125" style="1189" customWidth="1"/>
    <col min="11784" max="11787" width="13.625" style="1189" customWidth="1"/>
    <col min="11788" max="12032" width="9" style="1189"/>
    <col min="12033" max="12034" width="2.25" style="1189" customWidth="1"/>
    <col min="12035" max="12035" width="25.625" style="1189" customWidth="1"/>
    <col min="12036" max="12036" width="40.625" style="1189" customWidth="1"/>
    <col min="12037" max="12038" width="15.625" style="1189" customWidth="1"/>
    <col min="12039" max="12039" width="2.125" style="1189" customWidth="1"/>
    <col min="12040" max="12043" width="13.625" style="1189" customWidth="1"/>
    <col min="12044" max="12288" width="9" style="1189"/>
    <col min="12289" max="12290" width="2.25" style="1189" customWidth="1"/>
    <col min="12291" max="12291" width="25.625" style="1189" customWidth="1"/>
    <col min="12292" max="12292" width="40.625" style="1189" customWidth="1"/>
    <col min="12293" max="12294" width="15.625" style="1189" customWidth="1"/>
    <col min="12295" max="12295" width="2.125" style="1189" customWidth="1"/>
    <col min="12296" max="12299" width="13.625" style="1189" customWidth="1"/>
    <col min="12300" max="12544" width="9" style="1189"/>
    <col min="12545" max="12546" width="2.25" style="1189" customWidth="1"/>
    <col min="12547" max="12547" width="25.625" style="1189" customWidth="1"/>
    <col min="12548" max="12548" width="40.625" style="1189" customWidth="1"/>
    <col min="12549" max="12550" width="15.625" style="1189" customWidth="1"/>
    <col min="12551" max="12551" width="2.125" style="1189" customWidth="1"/>
    <col min="12552" max="12555" width="13.625" style="1189" customWidth="1"/>
    <col min="12556" max="12800" width="9" style="1189"/>
    <col min="12801" max="12802" width="2.25" style="1189" customWidth="1"/>
    <col min="12803" max="12803" width="25.625" style="1189" customWidth="1"/>
    <col min="12804" max="12804" width="40.625" style="1189" customWidth="1"/>
    <col min="12805" max="12806" width="15.625" style="1189" customWidth="1"/>
    <col min="12807" max="12807" width="2.125" style="1189" customWidth="1"/>
    <col min="12808" max="12811" width="13.625" style="1189" customWidth="1"/>
    <col min="12812" max="13056" width="9" style="1189"/>
    <col min="13057" max="13058" width="2.25" style="1189" customWidth="1"/>
    <col min="13059" max="13059" width="25.625" style="1189" customWidth="1"/>
    <col min="13060" max="13060" width="40.625" style="1189" customWidth="1"/>
    <col min="13061" max="13062" width="15.625" style="1189" customWidth="1"/>
    <col min="13063" max="13063" width="2.125" style="1189" customWidth="1"/>
    <col min="13064" max="13067" width="13.625" style="1189" customWidth="1"/>
    <col min="13068" max="13312" width="9" style="1189"/>
    <col min="13313" max="13314" width="2.25" style="1189" customWidth="1"/>
    <col min="13315" max="13315" width="25.625" style="1189" customWidth="1"/>
    <col min="13316" max="13316" width="40.625" style="1189" customWidth="1"/>
    <col min="13317" max="13318" width="15.625" style="1189" customWidth="1"/>
    <col min="13319" max="13319" width="2.125" style="1189" customWidth="1"/>
    <col min="13320" max="13323" width="13.625" style="1189" customWidth="1"/>
    <col min="13324" max="13568" width="9" style="1189"/>
    <col min="13569" max="13570" width="2.25" style="1189" customWidth="1"/>
    <col min="13571" max="13571" width="25.625" style="1189" customWidth="1"/>
    <col min="13572" max="13572" width="40.625" style="1189" customWidth="1"/>
    <col min="13573" max="13574" width="15.625" style="1189" customWidth="1"/>
    <col min="13575" max="13575" width="2.125" style="1189" customWidth="1"/>
    <col min="13576" max="13579" width="13.625" style="1189" customWidth="1"/>
    <col min="13580" max="13824" width="9" style="1189"/>
    <col min="13825" max="13826" width="2.25" style="1189" customWidth="1"/>
    <col min="13827" max="13827" width="25.625" style="1189" customWidth="1"/>
    <col min="13828" max="13828" width="40.625" style="1189" customWidth="1"/>
    <col min="13829" max="13830" width="15.625" style="1189" customWidth="1"/>
    <col min="13831" max="13831" width="2.125" style="1189" customWidth="1"/>
    <col min="13832" max="13835" width="13.625" style="1189" customWidth="1"/>
    <col min="13836" max="14080" width="9" style="1189"/>
    <col min="14081" max="14082" width="2.25" style="1189" customWidth="1"/>
    <col min="14083" max="14083" width="25.625" style="1189" customWidth="1"/>
    <col min="14084" max="14084" width="40.625" style="1189" customWidth="1"/>
    <col min="14085" max="14086" width="15.625" style="1189" customWidth="1"/>
    <col min="14087" max="14087" width="2.125" style="1189" customWidth="1"/>
    <col min="14088" max="14091" width="13.625" style="1189" customWidth="1"/>
    <col min="14092" max="14336" width="9" style="1189"/>
    <col min="14337" max="14338" width="2.25" style="1189" customWidth="1"/>
    <col min="14339" max="14339" width="25.625" style="1189" customWidth="1"/>
    <col min="14340" max="14340" width="40.625" style="1189" customWidth="1"/>
    <col min="14341" max="14342" width="15.625" style="1189" customWidth="1"/>
    <col min="14343" max="14343" width="2.125" style="1189" customWidth="1"/>
    <col min="14344" max="14347" width="13.625" style="1189" customWidth="1"/>
    <col min="14348" max="14592" width="9" style="1189"/>
    <col min="14593" max="14594" width="2.25" style="1189" customWidth="1"/>
    <col min="14595" max="14595" width="25.625" style="1189" customWidth="1"/>
    <col min="14596" max="14596" width="40.625" style="1189" customWidth="1"/>
    <col min="14597" max="14598" width="15.625" style="1189" customWidth="1"/>
    <col min="14599" max="14599" width="2.125" style="1189" customWidth="1"/>
    <col min="14600" max="14603" width="13.625" style="1189" customWidth="1"/>
    <col min="14604" max="14848" width="9" style="1189"/>
    <col min="14849" max="14850" width="2.25" style="1189" customWidth="1"/>
    <col min="14851" max="14851" width="25.625" style="1189" customWidth="1"/>
    <col min="14852" max="14852" width="40.625" style="1189" customWidth="1"/>
    <col min="14853" max="14854" width="15.625" style="1189" customWidth="1"/>
    <col min="14855" max="14855" width="2.125" style="1189" customWidth="1"/>
    <col min="14856" max="14859" width="13.625" style="1189" customWidth="1"/>
    <col min="14860" max="15104" width="9" style="1189"/>
    <col min="15105" max="15106" width="2.25" style="1189" customWidth="1"/>
    <col min="15107" max="15107" width="25.625" style="1189" customWidth="1"/>
    <col min="15108" max="15108" width="40.625" style="1189" customWidth="1"/>
    <col min="15109" max="15110" width="15.625" style="1189" customWidth="1"/>
    <col min="15111" max="15111" width="2.125" style="1189" customWidth="1"/>
    <col min="15112" max="15115" width="13.625" style="1189" customWidth="1"/>
    <col min="15116" max="15360" width="9" style="1189"/>
    <col min="15361" max="15362" width="2.25" style="1189" customWidth="1"/>
    <col min="15363" max="15363" width="25.625" style="1189" customWidth="1"/>
    <col min="15364" max="15364" width="40.625" style="1189" customWidth="1"/>
    <col min="15365" max="15366" width="15.625" style="1189" customWidth="1"/>
    <col min="15367" max="15367" width="2.125" style="1189" customWidth="1"/>
    <col min="15368" max="15371" width="13.625" style="1189" customWidth="1"/>
    <col min="15372" max="15616" width="9" style="1189"/>
    <col min="15617" max="15618" width="2.25" style="1189" customWidth="1"/>
    <col min="15619" max="15619" width="25.625" style="1189" customWidth="1"/>
    <col min="15620" max="15620" width="40.625" style="1189" customWidth="1"/>
    <col min="15621" max="15622" width="15.625" style="1189" customWidth="1"/>
    <col min="15623" max="15623" width="2.125" style="1189" customWidth="1"/>
    <col min="15624" max="15627" width="13.625" style="1189" customWidth="1"/>
    <col min="15628" max="15872" width="9" style="1189"/>
    <col min="15873" max="15874" width="2.25" style="1189" customWidth="1"/>
    <col min="15875" max="15875" width="25.625" style="1189" customWidth="1"/>
    <col min="15876" max="15876" width="40.625" style="1189" customWidth="1"/>
    <col min="15877" max="15878" width="15.625" style="1189" customWidth="1"/>
    <col min="15879" max="15879" width="2.125" style="1189" customWidth="1"/>
    <col min="15880" max="15883" width="13.625" style="1189" customWidth="1"/>
    <col min="15884" max="16128" width="9" style="1189"/>
    <col min="16129" max="16130" width="2.25" style="1189" customWidth="1"/>
    <col min="16131" max="16131" width="25.625" style="1189" customWidth="1"/>
    <col min="16132" max="16132" width="40.625" style="1189" customWidth="1"/>
    <col min="16133" max="16134" width="15.625" style="1189" customWidth="1"/>
    <col min="16135" max="16135" width="2.125" style="1189" customWidth="1"/>
    <col min="16136" max="16139" width="13.625" style="1189" customWidth="1"/>
    <col min="16140" max="16384" width="9" style="1189"/>
  </cols>
  <sheetData>
    <row r="1" spans="1:14" s="1019" customFormat="1" ht="20.100000000000001" customHeight="1">
      <c r="B1" s="1831" t="s">
        <v>1157</v>
      </c>
      <c r="C1" s="1396"/>
      <c r="D1" s="1396"/>
      <c r="E1" s="1396"/>
      <c r="F1" s="1396"/>
      <c r="G1" s="956"/>
      <c r="H1" s="956"/>
      <c r="I1" s="956"/>
      <c r="J1" s="956"/>
      <c r="K1" s="956"/>
    </row>
    <row r="2" spans="1:14" s="1019" customFormat="1" ht="9.9499999999999993" customHeight="1">
      <c r="B2" s="1184"/>
      <c r="C2" s="956"/>
      <c r="D2" s="956"/>
      <c r="E2" s="403"/>
      <c r="F2" s="404"/>
      <c r="G2" s="956"/>
      <c r="H2" s="956"/>
    </row>
    <row r="3" spans="1:14" s="1019" customFormat="1" ht="20.100000000000001" customHeight="1">
      <c r="B3" s="1509" t="s">
        <v>973</v>
      </c>
      <c r="C3" s="1832"/>
      <c r="D3" s="1832"/>
      <c r="E3" s="1832"/>
      <c r="F3" s="1832"/>
      <c r="G3" s="1185"/>
      <c r="H3" s="957"/>
      <c r="I3" s="957"/>
      <c r="J3" s="957"/>
      <c r="K3" s="957"/>
      <c r="L3" s="1018"/>
      <c r="M3" s="1018"/>
      <c r="N3" s="1018"/>
    </row>
    <row r="4" spans="1:14" s="1019" customFormat="1" ht="8.25" customHeight="1">
      <c r="A4" s="958"/>
      <c r="B4" s="1017"/>
      <c r="C4" s="1017"/>
      <c r="D4" s="1017"/>
      <c r="E4" s="1017"/>
      <c r="F4" s="1017"/>
      <c r="G4" s="1017"/>
      <c r="H4" s="957"/>
      <c r="I4" s="957"/>
      <c r="J4" s="957"/>
      <c r="K4" s="957"/>
      <c r="L4" s="1018"/>
      <c r="M4" s="1018"/>
      <c r="N4" s="1018"/>
    </row>
    <row r="5" spans="1:14" s="956" customFormat="1" ht="20.100000000000001" customHeight="1" thickBot="1">
      <c r="A5" s="404"/>
      <c r="B5" s="959" t="s">
        <v>875</v>
      </c>
      <c r="C5" s="959" t="s">
        <v>974</v>
      </c>
      <c r="D5" s="404"/>
      <c r="E5" s="960"/>
      <c r="F5" s="960"/>
    </row>
    <row r="6" spans="1:14" s="956" customFormat="1" ht="20.100000000000001" customHeight="1">
      <c r="A6" s="404"/>
      <c r="B6" s="1833" t="s">
        <v>876</v>
      </c>
      <c r="C6" s="1834"/>
      <c r="D6" s="1837" t="s">
        <v>877</v>
      </c>
      <c r="E6" s="1839" t="s">
        <v>878</v>
      </c>
      <c r="F6" s="1840"/>
    </row>
    <row r="7" spans="1:14" s="956" customFormat="1" ht="20.100000000000001" customHeight="1" thickBot="1">
      <c r="A7" s="404"/>
      <c r="B7" s="1835"/>
      <c r="C7" s="1836"/>
      <c r="D7" s="1838"/>
      <c r="E7" s="614" t="s">
        <v>879</v>
      </c>
      <c r="F7" s="615" t="s">
        <v>880</v>
      </c>
    </row>
    <row r="8" spans="1:14" s="956" customFormat="1" ht="20.100000000000001" customHeight="1">
      <c r="A8" s="404"/>
      <c r="B8" s="1841"/>
      <c r="C8" s="1842"/>
      <c r="D8" s="1186"/>
      <c r="E8" s="400"/>
      <c r="F8" s="1843">
        <f>SUM(E8:E14)</f>
        <v>0</v>
      </c>
    </row>
    <row r="9" spans="1:14" s="956" customFormat="1" ht="20.100000000000001" customHeight="1">
      <c r="A9" s="404"/>
      <c r="B9" s="1827"/>
      <c r="C9" s="1828"/>
      <c r="D9" s="1187"/>
      <c r="E9" s="401"/>
      <c r="F9" s="1843"/>
    </row>
    <row r="10" spans="1:14" s="956" customFormat="1" ht="20.100000000000001" customHeight="1">
      <c r="A10" s="404"/>
      <c r="B10" s="1827"/>
      <c r="C10" s="1828"/>
      <c r="D10" s="1187"/>
      <c r="E10" s="401"/>
      <c r="F10" s="1843"/>
    </row>
    <row r="11" spans="1:14" s="956" customFormat="1" ht="20.100000000000001" customHeight="1">
      <c r="A11" s="404"/>
      <c r="B11" s="1827"/>
      <c r="C11" s="1828"/>
      <c r="D11" s="1187"/>
      <c r="E11" s="401"/>
      <c r="F11" s="1843"/>
    </row>
    <row r="12" spans="1:14" s="956" customFormat="1" ht="20.100000000000001" customHeight="1">
      <c r="A12" s="404"/>
      <c r="B12" s="1827"/>
      <c r="C12" s="1828"/>
      <c r="D12" s="1187"/>
      <c r="E12" s="401"/>
      <c r="F12" s="1843"/>
    </row>
    <row r="13" spans="1:14" s="956" customFormat="1" ht="20.100000000000001" customHeight="1">
      <c r="A13" s="404"/>
      <c r="B13" s="1827"/>
      <c r="C13" s="1828"/>
      <c r="D13" s="1187"/>
      <c r="E13" s="401"/>
      <c r="F13" s="1843"/>
    </row>
    <row r="14" spans="1:14" s="956" customFormat="1" ht="20.100000000000001" customHeight="1" thickBot="1">
      <c r="A14" s="404"/>
      <c r="B14" s="1829"/>
      <c r="C14" s="1830"/>
      <c r="D14" s="1188"/>
      <c r="E14" s="402"/>
      <c r="F14" s="1844"/>
    </row>
    <row r="15" spans="1:14" ht="23.25" customHeight="1"/>
    <row r="16" spans="1:14" ht="13.5" customHeight="1">
      <c r="B16" s="1162" t="s">
        <v>881</v>
      </c>
      <c r="C16" s="1819" t="s">
        <v>882</v>
      </c>
      <c r="D16" s="1773"/>
      <c r="E16" s="1773"/>
      <c r="F16" s="1773"/>
    </row>
    <row r="17" spans="2:6" ht="13.5" customHeight="1">
      <c r="B17" s="1162" t="s">
        <v>883</v>
      </c>
      <c r="C17" s="1819" t="s">
        <v>952</v>
      </c>
      <c r="D17" s="1773"/>
      <c r="E17" s="1773"/>
      <c r="F17" s="1773"/>
    </row>
    <row r="18" spans="2:6" ht="13.5" customHeight="1">
      <c r="B18" s="1162" t="s">
        <v>117</v>
      </c>
      <c r="C18" s="1772" t="s">
        <v>953</v>
      </c>
      <c r="D18" s="1773"/>
      <c r="E18" s="1773"/>
      <c r="F18" s="1773"/>
    </row>
    <row r="19" spans="2:6" ht="13.5" customHeight="1">
      <c r="B19" s="1162" t="s">
        <v>106</v>
      </c>
      <c r="C19" s="1819" t="s">
        <v>954</v>
      </c>
      <c r="D19" s="1773"/>
      <c r="E19" s="1773"/>
      <c r="F19" s="1773"/>
    </row>
    <row r="20" spans="2:6" ht="21.75" customHeight="1">
      <c r="B20" s="1217" t="s">
        <v>1089</v>
      </c>
      <c r="C20" s="1820" t="s">
        <v>1090</v>
      </c>
      <c r="D20" s="1821"/>
      <c r="E20" s="1821"/>
      <c r="F20" s="1821"/>
    </row>
    <row r="21" spans="2:6" ht="13.5" customHeight="1">
      <c r="B21" s="1162" t="s">
        <v>122</v>
      </c>
      <c r="C21" s="1821" t="s">
        <v>1156</v>
      </c>
      <c r="D21" s="1822"/>
      <c r="E21" s="1822"/>
      <c r="F21" s="1822"/>
    </row>
    <row r="22" spans="2:6" ht="8.25" customHeight="1" thickBot="1"/>
    <row r="23" spans="2:6">
      <c r="E23" s="1823" t="s">
        <v>311</v>
      </c>
      <c r="F23" s="1824"/>
    </row>
    <row r="24" spans="2:6" ht="12.75" thickBot="1">
      <c r="E24" s="1825"/>
      <c r="F24" s="1826"/>
    </row>
    <row r="25" spans="2:6" ht="8.25" customHeight="1"/>
  </sheetData>
  <mergeCells count="20">
    <mergeCell ref="B8:C8"/>
    <mergeCell ref="F8:F14"/>
    <mergeCell ref="B9:C9"/>
    <mergeCell ref="B10:C10"/>
    <mergeCell ref="B11:C11"/>
    <mergeCell ref="B1:F1"/>
    <mergeCell ref="B3:F3"/>
    <mergeCell ref="B6:C7"/>
    <mergeCell ref="D6:D7"/>
    <mergeCell ref="E6:F6"/>
    <mergeCell ref="C19:F19"/>
    <mergeCell ref="C20:F20"/>
    <mergeCell ref="C21:F21"/>
    <mergeCell ref="E23:F24"/>
    <mergeCell ref="B12:C12"/>
    <mergeCell ref="B13:C13"/>
    <mergeCell ref="B14:C14"/>
    <mergeCell ref="C16:F16"/>
    <mergeCell ref="C17:F17"/>
    <mergeCell ref="C18:F18"/>
  </mergeCells>
  <phoneticPr fontId="10"/>
  <printOptions horizontalCentered="1"/>
  <pageMargins left="0.78740157480314965" right="0.78740157480314965" top="0.59055118110236227" bottom="0.78740157480314965" header="0.51181102362204722" footer="0.51181102362204722"/>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view="pageBreakPreview" zoomScale="85" zoomScaleNormal="70" zoomScaleSheetLayoutView="85" workbookViewId="0">
      <selection sqref="A1:XFD1048576"/>
    </sheetView>
  </sheetViews>
  <sheetFormatPr defaultColWidth="8" defaultRowHeight="11.25"/>
  <cols>
    <col min="1" max="1" width="2.25" style="1155" customWidth="1"/>
    <col min="2" max="2" width="2.5" style="1155" customWidth="1"/>
    <col min="3" max="3" width="10.625" style="1155" customWidth="1"/>
    <col min="4" max="4" width="14.875" style="1155" customWidth="1"/>
    <col min="5" max="5" width="13.5" style="1155" customWidth="1"/>
    <col min="6" max="6" width="5.75" style="1155" customWidth="1"/>
    <col min="7" max="21" width="12.25" style="1155" customWidth="1"/>
    <col min="22" max="22" width="2.25" style="1155" customWidth="1"/>
    <col min="23" max="23" width="10.25" style="1155" customWidth="1"/>
    <col min="24" max="250" width="8" style="1155"/>
    <col min="251" max="251" width="2.25" style="1155" customWidth="1"/>
    <col min="252" max="252" width="2.5" style="1155" customWidth="1"/>
    <col min="253" max="253" width="10.625" style="1155" customWidth="1"/>
    <col min="254" max="254" width="14.875" style="1155" customWidth="1"/>
    <col min="255" max="255" width="13.5" style="1155" customWidth="1"/>
    <col min="256" max="256" width="5.125" style="1155" bestFit="1" customWidth="1"/>
    <col min="257" max="277" width="12.25" style="1155" customWidth="1"/>
    <col min="278" max="278" width="2.25" style="1155" customWidth="1"/>
    <col min="279" max="279" width="10.25" style="1155" customWidth="1"/>
    <col min="280" max="506" width="8" style="1155"/>
    <col min="507" max="507" width="2.25" style="1155" customWidth="1"/>
    <col min="508" max="508" width="2.5" style="1155" customWidth="1"/>
    <col min="509" max="509" width="10.625" style="1155" customWidth="1"/>
    <col min="510" max="510" width="14.875" style="1155" customWidth="1"/>
    <col min="511" max="511" width="13.5" style="1155" customWidth="1"/>
    <col min="512" max="512" width="5.125" style="1155" bestFit="1" customWidth="1"/>
    <col min="513" max="533" width="12.25" style="1155" customWidth="1"/>
    <col min="534" max="534" width="2.25" style="1155" customWidth="1"/>
    <col min="535" max="535" width="10.25" style="1155" customWidth="1"/>
    <col min="536" max="762" width="8" style="1155"/>
    <col min="763" max="763" width="2.25" style="1155" customWidth="1"/>
    <col min="764" max="764" width="2.5" style="1155" customWidth="1"/>
    <col min="765" max="765" width="10.625" style="1155" customWidth="1"/>
    <col min="766" max="766" width="14.875" style="1155" customWidth="1"/>
    <col min="767" max="767" width="13.5" style="1155" customWidth="1"/>
    <col min="768" max="768" width="5.125" style="1155" bestFit="1" customWidth="1"/>
    <col min="769" max="789" width="12.25" style="1155" customWidth="1"/>
    <col min="790" max="790" width="2.25" style="1155" customWidth="1"/>
    <col min="791" max="791" width="10.25" style="1155" customWidth="1"/>
    <col min="792" max="1018" width="8" style="1155"/>
    <col min="1019" max="1019" width="2.25" style="1155" customWidth="1"/>
    <col min="1020" max="1020" width="2.5" style="1155" customWidth="1"/>
    <col min="1021" max="1021" width="10.625" style="1155" customWidth="1"/>
    <col min="1022" max="1022" width="14.875" style="1155" customWidth="1"/>
    <col min="1023" max="1023" width="13.5" style="1155" customWidth="1"/>
    <col min="1024" max="1024" width="5.125" style="1155" bestFit="1" customWidth="1"/>
    <col min="1025" max="1045" width="12.25" style="1155" customWidth="1"/>
    <col min="1046" max="1046" width="2.25" style="1155" customWidth="1"/>
    <col min="1047" max="1047" width="10.25" style="1155" customWidth="1"/>
    <col min="1048" max="1274" width="8" style="1155"/>
    <col min="1275" max="1275" width="2.25" style="1155" customWidth="1"/>
    <col min="1276" max="1276" width="2.5" style="1155" customWidth="1"/>
    <col min="1277" max="1277" width="10.625" style="1155" customWidth="1"/>
    <col min="1278" max="1278" width="14.875" style="1155" customWidth="1"/>
    <col min="1279" max="1279" width="13.5" style="1155" customWidth="1"/>
    <col min="1280" max="1280" width="5.125" style="1155" bestFit="1" customWidth="1"/>
    <col min="1281" max="1301" width="12.25" style="1155" customWidth="1"/>
    <col min="1302" max="1302" width="2.25" style="1155" customWidth="1"/>
    <col min="1303" max="1303" width="10.25" style="1155" customWidth="1"/>
    <col min="1304" max="1530" width="8" style="1155"/>
    <col min="1531" max="1531" width="2.25" style="1155" customWidth="1"/>
    <col min="1532" max="1532" width="2.5" style="1155" customWidth="1"/>
    <col min="1533" max="1533" width="10.625" style="1155" customWidth="1"/>
    <col min="1534" max="1534" width="14.875" style="1155" customWidth="1"/>
    <col min="1535" max="1535" width="13.5" style="1155" customWidth="1"/>
    <col min="1536" max="1536" width="5.125" style="1155" bestFit="1" customWidth="1"/>
    <col min="1537" max="1557" width="12.25" style="1155" customWidth="1"/>
    <col min="1558" max="1558" width="2.25" style="1155" customWidth="1"/>
    <col min="1559" max="1559" width="10.25" style="1155" customWidth="1"/>
    <col min="1560" max="1786" width="8" style="1155"/>
    <col min="1787" max="1787" width="2.25" style="1155" customWidth="1"/>
    <col min="1788" max="1788" width="2.5" style="1155" customWidth="1"/>
    <col min="1789" max="1789" width="10.625" style="1155" customWidth="1"/>
    <col min="1790" max="1790" width="14.875" style="1155" customWidth="1"/>
    <col min="1791" max="1791" width="13.5" style="1155" customWidth="1"/>
    <col min="1792" max="1792" width="5.125" style="1155" bestFit="1" customWidth="1"/>
    <col min="1793" max="1813" width="12.25" style="1155" customWidth="1"/>
    <col min="1814" max="1814" width="2.25" style="1155" customWidth="1"/>
    <col min="1815" max="1815" width="10.25" style="1155" customWidth="1"/>
    <col min="1816" max="2042" width="8" style="1155"/>
    <col min="2043" max="2043" width="2.25" style="1155" customWidth="1"/>
    <col min="2044" max="2044" width="2.5" style="1155" customWidth="1"/>
    <col min="2045" max="2045" width="10.625" style="1155" customWidth="1"/>
    <col min="2046" max="2046" width="14.875" style="1155" customWidth="1"/>
    <col min="2047" max="2047" width="13.5" style="1155" customWidth="1"/>
    <col min="2048" max="2048" width="5.125" style="1155" bestFit="1" customWidth="1"/>
    <col min="2049" max="2069" width="12.25" style="1155" customWidth="1"/>
    <col min="2070" max="2070" width="2.25" style="1155" customWidth="1"/>
    <col min="2071" max="2071" width="10.25" style="1155" customWidth="1"/>
    <col min="2072" max="2298" width="8" style="1155"/>
    <col min="2299" max="2299" width="2.25" style="1155" customWidth="1"/>
    <col min="2300" max="2300" width="2.5" style="1155" customWidth="1"/>
    <col min="2301" max="2301" width="10.625" style="1155" customWidth="1"/>
    <col min="2302" max="2302" width="14.875" style="1155" customWidth="1"/>
    <col min="2303" max="2303" width="13.5" style="1155" customWidth="1"/>
    <col min="2304" max="2304" width="5.125" style="1155" bestFit="1" customWidth="1"/>
    <col min="2305" max="2325" width="12.25" style="1155" customWidth="1"/>
    <col min="2326" max="2326" width="2.25" style="1155" customWidth="1"/>
    <col min="2327" max="2327" width="10.25" style="1155" customWidth="1"/>
    <col min="2328" max="2554" width="8" style="1155"/>
    <col min="2555" max="2555" width="2.25" style="1155" customWidth="1"/>
    <col min="2556" max="2556" width="2.5" style="1155" customWidth="1"/>
    <col min="2557" max="2557" width="10.625" style="1155" customWidth="1"/>
    <col min="2558" max="2558" width="14.875" style="1155" customWidth="1"/>
    <col min="2559" max="2559" width="13.5" style="1155" customWidth="1"/>
    <col min="2560" max="2560" width="5.125" style="1155" bestFit="1" customWidth="1"/>
    <col min="2561" max="2581" width="12.25" style="1155" customWidth="1"/>
    <col min="2582" max="2582" width="2.25" style="1155" customWidth="1"/>
    <col min="2583" max="2583" width="10.25" style="1155" customWidth="1"/>
    <col min="2584" max="2810" width="8" style="1155"/>
    <col min="2811" max="2811" width="2.25" style="1155" customWidth="1"/>
    <col min="2812" max="2812" width="2.5" style="1155" customWidth="1"/>
    <col min="2813" max="2813" width="10.625" style="1155" customWidth="1"/>
    <col min="2814" max="2814" width="14.875" style="1155" customWidth="1"/>
    <col min="2815" max="2815" width="13.5" style="1155" customWidth="1"/>
    <col min="2816" max="2816" width="5.125" style="1155" bestFit="1" customWidth="1"/>
    <col min="2817" max="2837" width="12.25" style="1155" customWidth="1"/>
    <col min="2838" max="2838" width="2.25" style="1155" customWidth="1"/>
    <col min="2839" max="2839" width="10.25" style="1155" customWidth="1"/>
    <col min="2840" max="3066" width="8" style="1155"/>
    <col min="3067" max="3067" width="2.25" style="1155" customWidth="1"/>
    <col min="3068" max="3068" width="2.5" style="1155" customWidth="1"/>
    <col min="3069" max="3069" width="10.625" style="1155" customWidth="1"/>
    <col min="3070" max="3070" width="14.875" style="1155" customWidth="1"/>
    <col min="3071" max="3071" width="13.5" style="1155" customWidth="1"/>
    <col min="3072" max="3072" width="5.125" style="1155" bestFit="1" customWidth="1"/>
    <col min="3073" max="3093" width="12.25" style="1155" customWidth="1"/>
    <col min="3094" max="3094" width="2.25" style="1155" customWidth="1"/>
    <col min="3095" max="3095" width="10.25" style="1155" customWidth="1"/>
    <col min="3096" max="3322" width="8" style="1155"/>
    <col min="3323" max="3323" width="2.25" style="1155" customWidth="1"/>
    <col min="3324" max="3324" width="2.5" style="1155" customWidth="1"/>
    <col min="3325" max="3325" width="10.625" style="1155" customWidth="1"/>
    <col min="3326" max="3326" width="14.875" style="1155" customWidth="1"/>
    <col min="3327" max="3327" width="13.5" style="1155" customWidth="1"/>
    <col min="3328" max="3328" width="5.125" style="1155" bestFit="1" customWidth="1"/>
    <col min="3329" max="3349" width="12.25" style="1155" customWidth="1"/>
    <col min="3350" max="3350" width="2.25" style="1155" customWidth="1"/>
    <col min="3351" max="3351" width="10.25" style="1155" customWidth="1"/>
    <col min="3352" max="3578" width="8" style="1155"/>
    <col min="3579" max="3579" width="2.25" style="1155" customWidth="1"/>
    <col min="3580" max="3580" width="2.5" style="1155" customWidth="1"/>
    <col min="3581" max="3581" width="10.625" style="1155" customWidth="1"/>
    <col min="3582" max="3582" width="14.875" style="1155" customWidth="1"/>
    <col min="3583" max="3583" width="13.5" style="1155" customWidth="1"/>
    <col min="3584" max="3584" width="5.125" style="1155" bestFit="1" customWidth="1"/>
    <col min="3585" max="3605" width="12.25" style="1155" customWidth="1"/>
    <col min="3606" max="3606" width="2.25" style="1155" customWidth="1"/>
    <col min="3607" max="3607" width="10.25" style="1155" customWidth="1"/>
    <col min="3608" max="3834" width="8" style="1155"/>
    <col min="3835" max="3835" width="2.25" style="1155" customWidth="1"/>
    <col min="3836" max="3836" width="2.5" style="1155" customWidth="1"/>
    <col min="3837" max="3837" width="10.625" style="1155" customWidth="1"/>
    <col min="3838" max="3838" width="14.875" style="1155" customWidth="1"/>
    <col min="3839" max="3839" width="13.5" style="1155" customWidth="1"/>
    <col min="3840" max="3840" width="5.125" style="1155" bestFit="1" customWidth="1"/>
    <col min="3841" max="3861" width="12.25" style="1155" customWidth="1"/>
    <col min="3862" max="3862" width="2.25" style="1155" customWidth="1"/>
    <col min="3863" max="3863" width="10.25" style="1155" customWidth="1"/>
    <col min="3864" max="4090" width="8" style="1155"/>
    <col min="4091" max="4091" width="2.25" style="1155" customWidth="1"/>
    <col min="4092" max="4092" width="2.5" style="1155" customWidth="1"/>
    <col min="4093" max="4093" width="10.625" style="1155" customWidth="1"/>
    <col min="4094" max="4094" width="14.875" style="1155" customWidth="1"/>
    <col min="4095" max="4095" width="13.5" style="1155" customWidth="1"/>
    <col min="4096" max="4096" width="5.125" style="1155" bestFit="1" customWidth="1"/>
    <col min="4097" max="4117" width="12.25" style="1155" customWidth="1"/>
    <col min="4118" max="4118" width="2.25" style="1155" customWidth="1"/>
    <col min="4119" max="4119" width="10.25" style="1155" customWidth="1"/>
    <col min="4120" max="4346" width="8" style="1155"/>
    <col min="4347" max="4347" width="2.25" style="1155" customWidth="1"/>
    <col min="4348" max="4348" width="2.5" style="1155" customWidth="1"/>
    <col min="4349" max="4349" width="10.625" style="1155" customWidth="1"/>
    <col min="4350" max="4350" width="14.875" style="1155" customWidth="1"/>
    <col min="4351" max="4351" width="13.5" style="1155" customWidth="1"/>
    <col min="4352" max="4352" width="5.125" style="1155" bestFit="1" customWidth="1"/>
    <col min="4353" max="4373" width="12.25" style="1155" customWidth="1"/>
    <col min="4374" max="4374" width="2.25" style="1155" customWidth="1"/>
    <col min="4375" max="4375" width="10.25" style="1155" customWidth="1"/>
    <col min="4376" max="4602" width="8" style="1155"/>
    <col min="4603" max="4603" width="2.25" style="1155" customWidth="1"/>
    <col min="4604" max="4604" width="2.5" style="1155" customWidth="1"/>
    <col min="4605" max="4605" width="10.625" style="1155" customWidth="1"/>
    <col min="4606" max="4606" width="14.875" style="1155" customWidth="1"/>
    <col min="4607" max="4607" width="13.5" style="1155" customWidth="1"/>
    <col min="4608" max="4608" width="5.125" style="1155" bestFit="1" customWidth="1"/>
    <col min="4609" max="4629" width="12.25" style="1155" customWidth="1"/>
    <col min="4630" max="4630" width="2.25" style="1155" customWidth="1"/>
    <col min="4631" max="4631" width="10.25" style="1155" customWidth="1"/>
    <col min="4632" max="4858" width="8" style="1155"/>
    <col min="4859" max="4859" width="2.25" style="1155" customWidth="1"/>
    <col min="4860" max="4860" width="2.5" style="1155" customWidth="1"/>
    <col min="4861" max="4861" width="10.625" style="1155" customWidth="1"/>
    <col min="4862" max="4862" width="14.875" style="1155" customWidth="1"/>
    <col min="4863" max="4863" width="13.5" style="1155" customWidth="1"/>
    <col min="4864" max="4864" width="5.125" style="1155" bestFit="1" customWidth="1"/>
    <col min="4865" max="4885" width="12.25" style="1155" customWidth="1"/>
    <col min="4886" max="4886" width="2.25" style="1155" customWidth="1"/>
    <col min="4887" max="4887" width="10.25" style="1155" customWidth="1"/>
    <col min="4888" max="5114" width="8" style="1155"/>
    <col min="5115" max="5115" width="2.25" style="1155" customWidth="1"/>
    <col min="5116" max="5116" width="2.5" style="1155" customWidth="1"/>
    <col min="5117" max="5117" width="10.625" style="1155" customWidth="1"/>
    <col min="5118" max="5118" width="14.875" style="1155" customWidth="1"/>
    <col min="5119" max="5119" width="13.5" style="1155" customWidth="1"/>
    <col min="5120" max="5120" width="5.125" style="1155" bestFit="1" customWidth="1"/>
    <col min="5121" max="5141" width="12.25" style="1155" customWidth="1"/>
    <col min="5142" max="5142" width="2.25" style="1155" customWidth="1"/>
    <col min="5143" max="5143" width="10.25" style="1155" customWidth="1"/>
    <col min="5144" max="5370" width="8" style="1155"/>
    <col min="5371" max="5371" width="2.25" style="1155" customWidth="1"/>
    <col min="5372" max="5372" width="2.5" style="1155" customWidth="1"/>
    <col min="5373" max="5373" width="10.625" style="1155" customWidth="1"/>
    <col min="5374" max="5374" width="14.875" style="1155" customWidth="1"/>
    <col min="5375" max="5375" width="13.5" style="1155" customWidth="1"/>
    <col min="5376" max="5376" width="5.125" style="1155" bestFit="1" customWidth="1"/>
    <col min="5377" max="5397" width="12.25" style="1155" customWidth="1"/>
    <col min="5398" max="5398" width="2.25" style="1155" customWidth="1"/>
    <col min="5399" max="5399" width="10.25" style="1155" customWidth="1"/>
    <col min="5400" max="5626" width="8" style="1155"/>
    <col min="5627" max="5627" width="2.25" style="1155" customWidth="1"/>
    <col min="5628" max="5628" width="2.5" style="1155" customWidth="1"/>
    <col min="5629" max="5629" width="10.625" style="1155" customWidth="1"/>
    <col min="5630" max="5630" width="14.875" style="1155" customWidth="1"/>
    <col min="5631" max="5631" width="13.5" style="1155" customWidth="1"/>
    <col min="5632" max="5632" width="5.125" style="1155" bestFit="1" customWidth="1"/>
    <col min="5633" max="5653" width="12.25" style="1155" customWidth="1"/>
    <col min="5654" max="5654" width="2.25" style="1155" customWidth="1"/>
    <col min="5655" max="5655" width="10.25" style="1155" customWidth="1"/>
    <col min="5656" max="5882" width="8" style="1155"/>
    <col min="5883" max="5883" width="2.25" style="1155" customWidth="1"/>
    <col min="5884" max="5884" width="2.5" style="1155" customWidth="1"/>
    <col min="5885" max="5885" width="10.625" style="1155" customWidth="1"/>
    <col min="5886" max="5886" width="14.875" style="1155" customWidth="1"/>
    <col min="5887" max="5887" width="13.5" style="1155" customWidth="1"/>
    <col min="5888" max="5888" width="5.125" style="1155" bestFit="1" customWidth="1"/>
    <col min="5889" max="5909" width="12.25" style="1155" customWidth="1"/>
    <col min="5910" max="5910" width="2.25" style="1155" customWidth="1"/>
    <col min="5911" max="5911" width="10.25" style="1155" customWidth="1"/>
    <col min="5912" max="6138" width="8" style="1155"/>
    <col min="6139" max="6139" width="2.25" style="1155" customWidth="1"/>
    <col min="6140" max="6140" width="2.5" style="1155" customWidth="1"/>
    <col min="6141" max="6141" width="10.625" style="1155" customWidth="1"/>
    <col min="6142" max="6142" width="14.875" style="1155" customWidth="1"/>
    <col min="6143" max="6143" width="13.5" style="1155" customWidth="1"/>
    <col min="6144" max="6144" width="5.125" style="1155" bestFit="1" customWidth="1"/>
    <col min="6145" max="6165" width="12.25" style="1155" customWidth="1"/>
    <col min="6166" max="6166" width="2.25" style="1155" customWidth="1"/>
    <col min="6167" max="6167" width="10.25" style="1155" customWidth="1"/>
    <col min="6168" max="6394" width="8" style="1155"/>
    <col min="6395" max="6395" width="2.25" style="1155" customWidth="1"/>
    <col min="6396" max="6396" width="2.5" style="1155" customWidth="1"/>
    <col min="6397" max="6397" width="10.625" style="1155" customWidth="1"/>
    <col min="6398" max="6398" width="14.875" style="1155" customWidth="1"/>
    <col min="6399" max="6399" width="13.5" style="1155" customWidth="1"/>
    <col min="6400" max="6400" width="5.125" style="1155" bestFit="1" customWidth="1"/>
    <col min="6401" max="6421" width="12.25" style="1155" customWidth="1"/>
    <col min="6422" max="6422" width="2.25" style="1155" customWidth="1"/>
    <col min="6423" max="6423" width="10.25" style="1155" customWidth="1"/>
    <col min="6424" max="6650" width="8" style="1155"/>
    <col min="6651" max="6651" width="2.25" style="1155" customWidth="1"/>
    <col min="6652" max="6652" width="2.5" style="1155" customWidth="1"/>
    <col min="6653" max="6653" width="10.625" style="1155" customWidth="1"/>
    <col min="6654" max="6654" width="14.875" style="1155" customWidth="1"/>
    <col min="6655" max="6655" width="13.5" style="1155" customWidth="1"/>
    <col min="6656" max="6656" width="5.125" style="1155" bestFit="1" customWidth="1"/>
    <col min="6657" max="6677" width="12.25" style="1155" customWidth="1"/>
    <col min="6678" max="6678" width="2.25" style="1155" customWidth="1"/>
    <col min="6679" max="6679" width="10.25" style="1155" customWidth="1"/>
    <col min="6680" max="6906" width="8" style="1155"/>
    <col min="6907" max="6907" width="2.25" style="1155" customWidth="1"/>
    <col min="6908" max="6908" width="2.5" style="1155" customWidth="1"/>
    <col min="6909" max="6909" width="10.625" style="1155" customWidth="1"/>
    <col min="6910" max="6910" width="14.875" style="1155" customWidth="1"/>
    <col min="6911" max="6911" width="13.5" style="1155" customWidth="1"/>
    <col min="6912" max="6912" width="5.125" style="1155" bestFit="1" customWidth="1"/>
    <col min="6913" max="6933" width="12.25" style="1155" customWidth="1"/>
    <col min="6934" max="6934" width="2.25" style="1155" customWidth="1"/>
    <col min="6935" max="6935" width="10.25" style="1155" customWidth="1"/>
    <col min="6936" max="7162" width="8" style="1155"/>
    <col min="7163" max="7163" width="2.25" style="1155" customWidth="1"/>
    <col min="7164" max="7164" width="2.5" style="1155" customWidth="1"/>
    <col min="7165" max="7165" width="10.625" style="1155" customWidth="1"/>
    <col min="7166" max="7166" width="14.875" style="1155" customWidth="1"/>
    <col min="7167" max="7167" width="13.5" style="1155" customWidth="1"/>
    <col min="7168" max="7168" width="5.125" style="1155" bestFit="1" customWidth="1"/>
    <col min="7169" max="7189" width="12.25" style="1155" customWidth="1"/>
    <col min="7190" max="7190" width="2.25" style="1155" customWidth="1"/>
    <col min="7191" max="7191" width="10.25" style="1155" customWidth="1"/>
    <col min="7192" max="7418" width="8" style="1155"/>
    <col min="7419" max="7419" width="2.25" style="1155" customWidth="1"/>
    <col min="7420" max="7420" width="2.5" style="1155" customWidth="1"/>
    <col min="7421" max="7421" width="10.625" style="1155" customWidth="1"/>
    <col min="7422" max="7422" width="14.875" style="1155" customWidth="1"/>
    <col min="7423" max="7423" width="13.5" style="1155" customWidth="1"/>
    <col min="7424" max="7424" width="5.125" style="1155" bestFit="1" customWidth="1"/>
    <col min="7425" max="7445" width="12.25" style="1155" customWidth="1"/>
    <col min="7446" max="7446" width="2.25" style="1155" customWidth="1"/>
    <col min="7447" max="7447" width="10.25" style="1155" customWidth="1"/>
    <col min="7448" max="7674" width="8" style="1155"/>
    <col min="7675" max="7675" width="2.25" style="1155" customWidth="1"/>
    <col min="7676" max="7676" width="2.5" style="1155" customWidth="1"/>
    <col min="7677" max="7677" width="10.625" style="1155" customWidth="1"/>
    <col min="7678" max="7678" width="14.875" style="1155" customWidth="1"/>
    <col min="7679" max="7679" width="13.5" style="1155" customWidth="1"/>
    <col min="7680" max="7680" width="5.125" style="1155" bestFit="1" customWidth="1"/>
    <col min="7681" max="7701" width="12.25" style="1155" customWidth="1"/>
    <col min="7702" max="7702" width="2.25" style="1155" customWidth="1"/>
    <col min="7703" max="7703" width="10.25" style="1155" customWidth="1"/>
    <col min="7704" max="7930" width="8" style="1155"/>
    <col min="7931" max="7931" width="2.25" style="1155" customWidth="1"/>
    <col min="7932" max="7932" width="2.5" style="1155" customWidth="1"/>
    <col min="7933" max="7933" width="10.625" style="1155" customWidth="1"/>
    <col min="7934" max="7934" width="14.875" style="1155" customWidth="1"/>
    <col min="7935" max="7935" width="13.5" style="1155" customWidth="1"/>
    <col min="7936" max="7936" width="5.125" style="1155" bestFit="1" customWidth="1"/>
    <col min="7937" max="7957" width="12.25" style="1155" customWidth="1"/>
    <col min="7958" max="7958" width="2.25" style="1155" customWidth="1"/>
    <col min="7959" max="7959" width="10.25" style="1155" customWidth="1"/>
    <col min="7960" max="8186" width="8" style="1155"/>
    <col min="8187" max="8187" width="2.25" style="1155" customWidth="1"/>
    <col min="8188" max="8188" width="2.5" style="1155" customWidth="1"/>
    <col min="8189" max="8189" width="10.625" style="1155" customWidth="1"/>
    <col min="8190" max="8190" width="14.875" style="1155" customWidth="1"/>
    <col min="8191" max="8191" width="13.5" style="1155" customWidth="1"/>
    <col min="8192" max="8192" width="5.125" style="1155" bestFit="1" customWidth="1"/>
    <col min="8193" max="8213" width="12.25" style="1155" customWidth="1"/>
    <col min="8214" max="8214" width="2.25" style="1155" customWidth="1"/>
    <col min="8215" max="8215" width="10.25" style="1155" customWidth="1"/>
    <col min="8216" max="8442" width="8" style="1155"/>
    <col min="8443" max="8443" width="2.25" style="1155" customWidth="1"/>
    <col min="8444" max="8444" width="2.5" style="1155" customWidth="1"/>
    <col min="8445" max="8445" width="10.625" style="1155" customWidth="1"/>
    <col min="8446" max="8446" width="14.875" style="1155" customWidth="1"/>
    <col min="8447" max="8447" width="13.5" style="1155" customWidth="1"/>
    <col min="8448" max="8448" width="5.125" style="1155" bestFit="1" customWidth="1"/>
    <col min="8449" max="8469" width="12.25" style="1155" customWidth="1"/>
    <col min="8470" max="8470" width="2.25" style="1155" customWidth="1"/>
    <col min="8471" max="8471" width="10.25" style="1155" customWidth="1"/>
    <col min="8472" max="8698" width="8" style="1155"/>
    <col min="8699" max="8699" width="2.25" style="1155" customWidth="1"/>
    <col min="8700" max="8700" width="2.5" style="1155" customWidth="1"/>
    <col min="8701" max="8701" width="10.625" style="1155" customWidth="1"/>
    <col min="8702" max="8702" width="14.875" style="1155" customWidth="1"/>
    <col min="8703" max="8703" width="13.5" style="1155" customWidth="1"/>
    <col min="8704" max="8704" width="5.125" style="1155" bestFit="1" customWidth="1"/>
    <col min="8705" max="8725" width="12.25" style="1155" customWidth="1"/>
    <col min="8726" max="8726" width="2.25" style="1155" customWidth="1"/>
    <col min="8727" max="8727" width="10.25" style="1155" customWidth="1"/>
    <col min="8728" max="8954" width="8" style="1155"/>
    <col min="8955" max="8955" width="2.25" style="1155" customWidth="1"/>
    <col min="8956" max="8956" width="2.5" style="1155" customWidth="1"/>
    <col min="8957" max="8957" width="10.625" style="1155" customWidth="1"/>
    <col min="8958" max="8958" width="14.875" style="1155" customWidth="1"/>
    <col min="8959" max="8959" width="13.5" style="1155" customWidth="1"/>
    <col min="8960" max="8960" width="5.125" style="1155" bestFit="1" customWidth="1"/>
    <col min="8961" max="8981" width="12.25" style="1155" customWidth="1"/>
    <col min="8982" max="8982" width="2.25" style="1155" customWidth="1"/>
    <col min="8983" max="8983" width="10.25" style="1155" customWidth="1"/>
    <col min="8984" max="9210" width="8" style="1155"/>
    <col min="9211" max="9211" width="2.25" style="1155" customWidth="1"/>
    <col min="9212" max="9212" width="2.5" style="1155" customWidth="1"/>
    <col min="9213" max="9213" width="10.625" style="1155" customWidth="1"/>
    <col min="9214" max="9214" width="14.875" style="1155" customWidth="1"/>
    <col min="9215" max="9215" width="13.5" style="1155" customWidth="1"/>
    <col min="9216" max="9216" width="5.125" style="1155" bestFit="1" customWidth="1"/>
    <col min="9217" max="9237" width="12.25" style="1155" customWidth="1"/>
    <col min="9238" max="9238" width="2.25" style="1155" customWidth="1"/>
    <col min="9239" max="9239" width="10.25" style="1155" customWidth="1"/>
    <col min="9240" max="9466" width="8" style="1155"/>
    <col min="9467" max="9467" width="2.25" style="1155" customWidth="1"/>
    <col min="9468" max="9468" width="2.5" style="1155" customWidth="1"/>
    <col min="9469" max="9469" width="10.625" style="1155" customWidth="1"/>
    <col min="9470" max="9470" width="14.875" style="1155" customWidth="1"/>
    <col min="9471" max="9471" width="13.5" style="1155" customWidth="1"/>
    <col min="9472" max="9472" width="5.125" style="1155" bestFit="1" customWidth="1"/>
    <col min="9473" max="9493" width="12.25" style="1155" customWidth="1"/>
    <col min="9494" max="9494" width="2.25" style="1155" customWidth="1"/>
    <col min="9495" max="9495" width="10.25" style="1155" customWidth="1"/>
    <col min="9496" max="9722" width="8" style="1155"/>
    <col min="9723" max="9723" width="2.25" style="1155" customWidth="1"/>
    <col min="9724" max="9724" width="2.5" style="1155" customWidth="1"/>
    <col min="9725" max="9725" width="10.625" style="1155" customWidth="1"/>
    <col min="9726" max="9726" width="14.875" style="1155" customWidth="1"/>
    <col min="9727" max="9727" width="13.5" style="1155" customWidth="1"/>
    <col min="9728" max="9728" width="5.125" style="1155" bestFit="1" customWidth="1"/>
    <col min="9729" max="9749" width="12.25" style="1155" customWidth="1"/>
    <col min="9750" max="9750" width="2.25" style="1155" customWidth="1"/>
    <col min="9751" max="9751" width="10.25" style="1155" customWidth="1"/>
    <col min="9752" max="9978" width="8" style="1155"/>
    <col min="9979" max="9979" width="2.25" style="1155" customWidth="1"/>
    <col min="9980" max="9980" width="2.5" style="1155" customWidth="1"/>
    <col min="9981" max="9981" width="10.625" style="1155" customWidth="1"/>
    <col min="9982" max="9982" width="14.875" style="1155" customWidth="1"/>
    <col min="9983" max="9983" width="13.5" style="1155" customWidth="1"/>
    <col min="9984" max="9984" width="5.125" style="1155" bestFit="1" customWidth="1"/>
    <col min="9985" max="10005" width="12.25" style="1155" customWidth="1"/>
    <col min="10006" max="10006" width="2.25" style="1155" customWidth="1"/>
    <col min="10007" max="10007" width="10.25" style="1155" customWidth="1"/>
    <col min="10008" max="10234" width="8" style="1155"/>
    <col min="10235" max="10235" width="2.25" style="1155" customWidth="1"/>
    <col min="10236" max="10236" width="2.5" style="1155" customWidth="1"/>
    <col min="10237" max="10237" width="10.625" style="1155" customWidth="1"/>
    <col min="10238" max="10238" width="14.875" style="1155" customWidth="1"/>
    <col min="10239" max="10239" width="13.5" style="1155" customWidth="1"/>
    <col min="10240" max="10240" width="5.125" style="1155" bestFit="1" customWidth="1"/>
    <col min="10241" max="10261" width="12.25" style="1155" customWidth="1"/>
    <col min="10262" max="10262" width="2.25" style="1155" customWidth="1"/>
    <col min="10263" max="10263" width="10.25" style="1155" customWidth="1"/>
    <col min="10264" max="10490" width="8" style="1155"/>
    <col min="10491" max="10491" width="2.25" style="1155" customWidth="1"/>
    <col min="10492" max="10492" width="2.5" style="1155" customWidth="1"/>
    <col min="10493" max="10493" width="10.625" style="1155" customWidth="1"/>
    <col min="10494" max="10494" width="14.875" style="1155" customWidth="1"/>
    <col min="10495" max="10495" width="13.5" style="1155" customWidth="1"/>
    <col min="10496" max="10496" width="5.125" style="1155" bestFit="1" customWidth="1"/>
    <col min="10497" max="10517" width="12.25" style="1155" customWidth="1"/>
    <col min="10518" max="10518" width="2.25" style="1155" customWidth="1"/>
    <col min="10519" max="10519" width="10.25" style="1155" customWidth="1"/>
    <col min="10520" max="10746" width="8" style="1155"/>
    <col min="10747" max="10747" width="2.25" style="1155" customWidth="1"/>
    <col min="10748" max="10748" width="2.5" style="1155" customWidth="1"/>
    <col min="10749" max="10749" width="10.625" style="1155" customWidth="1"/>
    <col min="10750" max="10750" width="14.875" style="1155" customWidth="1"/>
    <col min="10751" max="10751" width="13.5" style="1155" customWidth="1"/>
    <col min="10752" max="10752" width="5.125" style="1155" bestFit="1" customWidth="1"/>
    <col min="10753" max="10773" width="12.25" style="1155" customWidth="1"/>
    <col min="10774" max="10774" width="2.25" style="1155" customWidth="1"/>
    <col min="10775" max="10775" width="10.25" style="1155" customWidth="1"/>
    <col min="10776" max="11002" width="8" style="1155"/>
    <col min="11003" max="11003" width="2.25" style="1155" customWidth="1"/>
    <col min="11004" max="11004" width="2.5" style="1155" customWidth="1"/>
    <col min="11005" max="11005" width="10.625" style="1155" customWidth="1"/>
    <col min="11006" max="11006" width="14.875" style="1155" customWidth="1"/>
    <col min="11007" max="11007" width="13.5" style="1155" customWidth="1"/>
    <col min="11008" max="11008" width="5.125" style="1155" bestFit="1" customWidth="1"/>
    <col min="11009" max="11029" width="12.25" style="1155" customWidth="1"/>
    <col min="11030" max="11030" width="2.25" style="1155" customWidth="1"/>
    <col min="11031" max="11031" width="10.25" style="1155" customWidth="1"/>
    <col min="11032" max="11258" width="8" style="1155"/>
    <col min="11259" max="11259" width="2.25" style="1155" customWidth="1"/>
    <col min="11260" max="11260" width="2.5" style="1155" customWidth="1"/>
    <col min="11261" max="11261" width="10.625" style="1155" customWidth="1"/>
    <col min="11262" max="11262" width="14.875" style="1155" customWidth="1"/>
    <col min="11263" max="11263" width="13.5" style="1155" customWidth="1"/>
    <col min="11264" max="11264" width="5.125" style="1155" bestFit="1" customWidth="1"/>
    <col min="11265" max="11285" width="12.25" style="1155" customWidth="1"/>
    <col min="11286" max="11286" width="2.25" style="1155" customWidth="1"/>
    <col min="11287" max="11287" width="10.25" style="1155" customWidth="1"/>
    <col min="11288" max="11514" width="8" style="1155"/>
    <col min="11515" max="11515" width="2.25" style="1155" customWidth="1"/>
    <col min="11516" max="11516" width="2.5" style="1155" customWidth="1"/>
    <col min="11517" max="11517" width="10.625" style="1155" customWidth="1"/>
    <col min="11518" max="11518" width="14.875" style="1155" customWidth="1"/>
    <col min="11519" max="11519" width="13.5" style="1155" customWidth="1"/>
    <col min="11520" max="11520" width="5.125" style="1155" bestFit="1" customWidth="1"/>
    <col min="11521" max="11541" width="12.25" style="1155" customWidth="1"/>
    <col min="11542" max="11542" width="2.25" style="1155" customWidth="1"/>
    <col min="11543" max="11543" width="10.25" style="1155" customWidth="1"/>
    <col min="11544" max="11770" width="8" style="1155"/>
    <col min="11771" max="11771" width="2.25" style="1155" customWidth="1"/>
    <col min="11772" max="11772" width="2.5" style="1155" customWidth="1"/>
    <col min="11773" max="11773" width="10.625" style="1155" customWidth="1"/>
    <col min="11774" max="11774" width="14.875" style="1155" customWidth="1"/>
    <col min="11775" max="11775" width="13.5" style="1155" customWidth="1"/>
    <col min="11776" max="11776" width="5.125" style="1155" bestFit="1" customWidth="1"/>
    <col min="11777" max="11797" width="12.25" style="1155" customWidth="1"/>
    <col min="11798" max="11798" width="2.25" style="1155" customWidth="1"/>
    <col min="11799" max="11799" width="10.25" style="1155" customWidth="1"/>
    <col min="11800" max="12026" width="8" style="1155"/>
    <col min="12027" max="12027" width="2.25" style="1155" customWidth="1"/>
    <col min="12028" max="12028" width="2.5" style="1155" customWidth="1"/>
    <col min="12029" max="12029" width="10.625" style="1155" customWidth="1"/>
    <col min="12030" max="12030" width="14.875" style="1155" customWidth="1"/>
    <col min="12031" max="12031" width="13.5" style="1155" customWidth="1"/>
    <col min="12032" max="12032" width="5.125" style="1155" bestFit="1" customWidth="1"/>
    <col min="12033" max="12053" width="12.25" style="1155" customWidth="1"/>
    <col min="12054" max="12054" width="2.25" style="1155" customWidth="1"/>
    <col min="12055" max="12055" width="10.25" style="1155" customWidth="1"/>
    <col min="12056" max="12282" width="8" style="1155"/>
    <col min="12283" max="12283" width="2.25" style="1155" customWidth="1"/>
    <col min="12284" max="12284" width="2.5" style="1155" customWidth="1"/>
    <col min="12285" max="12285" width="10.625" style="1155" customWidth="1"/>
    <col min="12286" max="12286" width="14.875" style="1155" customWidth="1"/>
    <col min="12287" max="12287" width="13.5" style="1155" customWidth="1"/>
    <col min="12288" max="12288" width="5.125" style="1155" bestFit="1" customWidth="1"/>
    <col min="12289" max="12309" width="12.25" style="1155" customWidth="1"/>
    <col min="12310" max="12310" width="2.25" style="1155" customWidth="1"/>
    <col min="12311" max="12311" width="10.25" style="1155" customWidth="1"/>
    <col min="12312" max="12538" width="8" style="1155"/>
    <col min="12539" max="12539" width="2.25" style="1155" customWidth="1"/>
    <col min="12540" max="12540" width="2.5" style="1155" customWidth="1"/>
    <col min="12541" max="12541" width="10.625" style="1155" customWidth="1"/>
    <col min="12542" max="12542" width="14.875" style="1155" customWidth="1"/>
    <col min="12543" max="12543" width="13.5" style="1155" customWidth="1"/>
    <col min="12544" max="12544" width="5.125" style="1155" bestFit="1" customWidth="1"/>
    <col min="12545" max="12565" width="12.25" style="1155" customWidth="1"/>
    <col min="12566" max="12566" width="2.25" style="1155" customWidth="1"/>
    <col min="12567" max="12567" width="10.25" style="1155" customWidth="1"/>
    <col min="12568" max="12794" width="8" style="1155"/>
    <col min="12795" max="12795" width="2.25" style="1155" customWidth="1"/>
    <col min="12796" max="12796" width="2.5" style="1155" customWidth="1"/>
    <col min="12797" max="12797" width="10.625" style="1155" customWidth="1"/>
    <col min="12798" max="12798" width="14.875" style="1155" customWidth="1"/>
    <col min="12799" max="12799" width="13.5" style="1155" customWidth="1"/>
    <col min="12800" max="12800" width="5.125" style="1155" bestFit="1" customWidth="1"/>
    <col min="12801" max="12821" width="12.25" style="1155" customWidth="1"/>
    <col min="12822" max="12822" width="2.25" style="1155" customWidth="1"/>
    <col min="12823" max="12823" width="10.25" style="1155" customWidth="1"/>
    <col min="12824" max="13050" width="8" style="1155"/>
    <col min="13051" max="13051" width="2.25" style="1155" customWidth="1"/>
    <col min="13052" max="13052" width="2.5" style="1155" customWidth="1"/>
    <col min="13053" max="13053" width="10.625" style="1155" customWidth="1"/>
    <col min="13054" max="13054" width="14.875" style="1155" customWidth="1"/>
    <col min="13055" max="13055" width="13.5" style="1155" customWidth="1"/>
    <col min="13056" max="13056" width="5.125" style="1155" bestFit="1" customWidth="1"/>
    <col min="13057" max="13077" width="12.25" style="1155" customWidth="1"/>
    <col min="13078" max="13078" width="2.25" style="1155" customWidth="1"/>
    <col min="13079" max="13079" width="10.25" style="1155" customWidth="1"/>
    <col min="13080" max="13306" width="8" style="1155"/>
    <col min="13307" max="13307" width="2.25" style="1155" customWidth="1"/>
    <col min="13308" max="13308" width="2.5" style="1155" customWidth="1"/>
    <col min="13309" max="13309" width="10.625" style="1155" customWidth="1"/>
    <col min="13310" max="13310" width="14.875" style="1155" customWidth="1"/>
    <col min="13311" max="13311" width="13.5" style="1155" customWidth="1"/>
    <col min="13312" max="13312" width="5.125" style="1155" bestFit="1" customWidth="1"/>
    <col min="13313" max="13333" width="12.25" style="1155" customWidth="1"/>
    <col min="13334" max="13334" width="2.25" style="1155" customWidth="1"/>
    <col min="13335" max="13335" width="10.25" style="1155" customWidth="1"/>
    <col min="13336" max="13562" width="8" style="1155"/>
    <col min="13563" max="13563" width="2.25" style="1155" customWidth="1"/>
    <col min="13564" max="13564" width="2.5" style="1155" customWidth="1"/>
    <col min="13565" max="13565" width="10.625" style="1155" customWidth="1"/>
    <col min="13566" max="13566" width="14.875" style="1155" customWidth="1"/>
    <col min="13567" max="13567" width="13.5" style="1155" customWidth="1"/>
    <col min="13568" max="13568" width="5.125" style="1155" bestFit="1" customWidth="1"/>
    <col min="13569" max="13589" width="12.25" style="1155" customWidth="1"/>
    <col min="13590" max="13590" width="2.25" style="1155" customWidth="1"/>
    <col min="13591" max="13591" width="10.25" style="1155" customWidth="1"/>
    <col min="13592" max="13818" width="8" style="1155"/>
    <col min="13819" max="13819" width="2.25" style="1155" customWidth="1"/>
    <col min="13820" max="13820" width="2.5" style="1155" customWidth="1"/>
    <col min="13821" max="13821" width="10.625" style="1155" customWidth="1"/>
    <col min="13822" max="13822" width="14.875" style="1155" customWidth="1"/>
    <col min="13823" max="13823" width="13.5" style="1155" customWidth="1"/>
    <col min="13824" max="13824" width="5.125" style="1155" bestFit="1" customWidth="1"/>
    <col min="13825" max="13845" width="12.25" style="1155" customWidth="1"/>
    <col min="13846" max="13846" width="2.25" style="1155" customWidth="1"/>
    <col min="13847" max="13847" width="10.25" style="1155" customWidth="1"/>
    <col min="13848" max="14074" width="8" style="1155"/>
    <col min="14075" max="14075" width="2.25" style="1155" customWidth="1"/>
    <col min="14076" max="14076" width="2.5" style="1155" customWidth="1"/>
    <col min="14077" max="14077" width="10.625" style="1155" customWidth="1"/>
    <col min="14078" max="14078" width="14.875" style="1155" customWidth="1"/>
    <col min="14079" max="14079" width="13.5" style="1155" customWidth="1"/>
    <col min="14080" max="14080" width="5.125" style="1155" bestFit="1" customWidth="1"/>
    <col min="14081" max="14101" width="12.25" style="1155" customWidth="1"/>
    <col min="14102" max="14102" width="2.25" style="1155" customWidth="1"/>
    <col min="14103" max="14103" width="10.25" style="1155" customWidth="1"/>
    <col min="14104" max="14330" width="8" style="1155"/>
    <col min="14331" max="14331" width="2.25" style="1155" customWidth="1"/>
    <col min="14332" max="14332" width="2.5" style="1155" customWidth="1"/>
    <col min="14333" max="14333" width="10.625" style="1155" customWidth="1"/>
    <col min="14334" max="14334" width="14.875" style="1155" customWidth="1"/>
    <col min="14335" max="14335" width="13.5" style="1155" customWidth="1"/>
    <col min="14336" max="14336" width="5.125" style="1155" bestFit="1" customWidth="1"/>
    <col min="14337" max="14357" width="12.25" style="1155" customWidth="1"/>
    <col min="14358" max="14358" width="2.25" style="1155" customWidth="1"/>
    <col min="14359" max="14359" width="10.25" style="1155" customWidth="1"/>
    <col min="14360" max="14586" width="8" style="1155"/>
    <col min="14587" max="14587" width="2.25" style="1155" customWidth="1"/>
    <col min="14588" max="14588" width="2.5" style="1155" customWidth="1"/>
    <col min="14589" max="14589" width="10.625" style="1155" customWidth="1"/>
    <col min="14590" max="14590" width="14.875" style="1155" customWidth="1"/>
    <col min="14591" max="14591" width="13.5" style="1155" customWidth="1"/>
    <col min="14592" max="14592" width="5.125" style="1155" bestFit="1" customWidth="1"/>
    <col min="14593" max="14613" width="12.25" style="1155" customWidth="1"/>
    <col min="14614" max="14614" width="2.25" style="1155" customWidth="1"/>
    <col min="14615" max="14615" width="10.25" style="1155" customWidth="1"/>
    <col min="14616" max="14842" width="8" style="1155"/>
    <col min="14843" max="14843" width="2.25" style="1155" customWidth="1"/>
    <col min="14844" max="14844" width="2.5" style="1155" customWidth="1"/>
    <col min="14845" max="14845" width="10.625" style="1155" customWidth="1"/>
    <col min="14846" max="14846" width="14.875" style="1155" customWidth="1"/>
    <col min="14847" max="14847" width="13.5" style="1155" customWidth="1"/>
    <col min="14848" max="14848" width="5.125" style="1155" bestFit="1" customWidth="1"/>
    <col min="14849" max="14869" width="12.25" style="1155" customWidth="1"/>
    <col min="14870" max="14870" width="2.25" style="1155" customWidth="1"/>
    <col min="14871" max="14871" width="10.25" style="1155" customWidth="1"/>
    <col min="14872" max="15098" width="8" style="1155"/>
    <col min="15099" max="15099" width="2.25" style="1155" customWidth="1"/>
    <col min="15100" max="15100" width="2.5" style="1155" customWidth="1"/>
    <col min="15101" max="15101" width="10.625" style="1155" customWidth="1"/>
    <col min="15102" max="15102" width="14.875" style="1155" customWidth="1"/>
    <col min="15103" max="15103" width="13.5" style="1155" customWidth="1"/>
    <col min="15104" max="15104" width="5.125" style="1155" bestFit="1" customWidth="1"/>
    <col min="15105" max="15125" width="12.25" style="1155" customWidth="1"/>
    <col min="15126" max="15126" width="2.25" style="1155" customWidth="1"/>
    <col min="15127" max="15127" width="10.25" style="1155" customWidth="1"/>
    <col min="15128" max="15354" width="8" style="1155"/>
    <col min="15355" max="15355" width="2.25" style="1155" customWidth="1"/>
    <col min="15356" max="15356" width="2.5" style="1155" customWidth="1"/>
    <col min="15357" max="15357" width="10.625" style="1155" customWidth="1"/>
    <col min="15358" max="15358" width="14.875" style="1155" customWidth="1"/>
    <col min="15359" max="15359" width="13.5" style="1155" customWidth="1"/>
    <col min="15360" max="15360" width="5.125" style="1155" bestFit="1" customWidth="1"/>
    <col min="15361" max="15381" width="12.25" style="1155" customWidth="1"/>
    <col min="15382" max="15382" width="2.25" style="1155" customWidth="1"/>
    <col min="15383" max="15383" width="10.25" style="1155" customWidth="1"/>
    <col min="15384" max="15610" width="8" style="1155"/>
    <col min="15611" max="15611" width="2.25" style="1155" customWidth="1"/>
    <col min="15612" max="15612" width="2.5" style="1155" customWidth="1"/>
    <col min="15613" max="15613" width="10.625" style="1155" customWidth="1"/>
    <col min="15614" max="15614" width="14.875" style="1155" customWidth="1"/>
    <col min="15615" max="15615" width="13.5" style="1155" customWidth="1"/>
    <col min="15616" max="15616" width="5.125" style="1155" bestFit="1" customWidth="1"/>
    <col min="15617" max="15637" width="12.25" style="1155" customWidth="1"/>
    <col min="15638" max="15638" width="2.25" style="1155" customWidth="1"/>
    <col min="15639" max="15639" width="10.25" style="1155" customWidth="1"/>
    <col min="15640" max="15866" width="8" style="1155"/>
    <col min="15867" max="15867" width="2.25" style="1155" customWidth="1"/>
    <col min="15868" max="15868" width="2.5" style="1155" customWidth="1"/>
    <col min="15869" max="15869" width="10.625" style="1155" customWidth="1"/>
    <col min="15870" max="15870" width="14.875" style="1155" customWidth="1"/>
    <col min="15871" max="15871" width="13.5" style="1155" customWidth="1"/>
    <col min="15872" max="15872" width="5.125" style="1155" bestFit="1" customWidth="1"/>
    <col min="15873" max="15893" width="12.25" style="1155" customWidth="1"/>
    <col min="15894" max="15894" width="2.25" style="1155" customWidth="1"/>
    <col min="15895" max="15895" width="10.25" style="1155" customWidth="1"/>
    <col min="15896" max="16122" width="8" style="1155"/>
    <col min="16123" max="16123" width="2.25" style="1155" customWidth="1"/>
    <col min="16124" max="16124" width="2.5" style="1155" customWidth="1"/>
    <col min="16125" max="16125" width="10.625" style="1155" customWidth="1"/>
    <col min="16126" max="16126" width="14.875" style="1155" customWidth="1"/>
    <col min="16127" max="16127" width="13.5" style="1155" customWidth="1"/>
    <col min="16128" max="16128" width="5.125" style="1155" bestFit="1" customWidth="1"/>
    <col min="16129" max="16149" width="12.25" style="1155" customWidth="1"/>
    <col min="16150" max="16150" width="2.25" style="1155" customWidth="1"/>
    <col min="16151" max="16151" width="10.25" style="1155" customWidth="1"/>
    <col min="16152" max="16384" width="8" style="1155"/>
  </cols>
  <sheetData>
    <row r="1" spans="1:22" ht="20.100000000000001" customHeight="1">
      <c r="B1" s="1831" t="s">
        <v>1159</v>
      </c>
      <c r="C1" s="1396"/>
      <c r="D1" s="1396"/>
      <c r="E1" s="1396"/>
      <c r="F1" s="1396"/>
      <c r="G1" s="1396"/>
      <c r="H1" s="1396"/>
      <c r="I1" s="1396"/>
      <c r="J1" s="1396"/>
      <c r="K1" s="1396"/>
      <c r="L1" s="1396"/>
      <c r="M1" s="1396"/>
      <c r="N1" s="1396"/>
      <c r="O1" s="1396"/>
      <c r="P1" s="1396"/>
      <c r="Q1" s="1396"/>
      <c r="R1" s="1396"/>
      <c r="S1" s="1396"/>
      <c r="T1" s="1396"/>
      <c r="U1" s="1396"/>
    </row>
    <row r="2" spans="1:22" ht="8.25" customHeight="1">
      <c r="B2" s="1156"/>
      <c r="C2" s="1157"/>
      <c r="D2" s="213"/>
      <c r="E2" s="214"/>
      <c r="F2" s="214"/>
      <c r="G2" s="214"/>
      <c r="H2" s="214"/>
      <c r="I2" s="214"/>
      <c r="J2" s="214"/>
      <c r="K2" s="1157"/>
    </row>
    <row r="3" spans="1:22" ht="20.100000000000001" customHeight="1">
      <c r="B3" s="1509" t="s">
        <v>894</v>
      </c>
      <c r="C3" s="1854"/>
      <c r="D3" s="1854"/>
      <c r="E3" s="1854"/>
      <c r="F3" s="1854"/>
      <c r="G3" s="1854"/>
      <c r="H3" s="1854"/>
      <c r="I3" s="1854"/>
      <c r="J3" s="1854"/>
      <c r="K3" s="1854"/>
      <c r="L3" s="1854"/>
      <c r="M3" s="1854"/>
      <c r="N3" s="1854"/>
      <c r="O3" s="1854"/>
      <c r="P3" s="1854"/>
      <c r="Q3" s="1854"/>
      <c r="R3" s="1854"/>
      <c r="S3" s="1854"/>
      <c r="T3" s="1854"/>
      <c r="U3" s="1854"/>
    </row>
    <row r="4" spans="1:22" ht="8.25" customHeight="1">
      <c r="B4" s="876"/>
      <c r="C4" s="1158"/>
      <c r="D4" s="1158"/>
      <c r="E4" s="1158"/>
      <c r="F4" s="1158"/>
      <c r="G4" s="1158"/>
      <c r="H4" s="1158"/>
      <c r="I4" s="1158"/>
      <c r="J4" s="1158"/>
      <c r="K4" s="1158"/>
      <c r="L4" s="1158"/>
      <c r="M4" s="1158"/>
      <c r="N4" s="1158"/>
      <c r="O4" s="1158"/>
      <c r="P4" s="1158"/>
      <c r="Q4" s="1158"/>
      <c r="R4" s="1158"/>
      <c r="S4" s="1158"/>
      <c r="T4" s="1158"/>
      <c r="U4" s="1158"/>
    </row>
    <row r="5" spans="1:22" s="1159" customFormat="1" ht="20.100000000000001" customHeight="1" thickBot="1">
      <c r="B5" s="1160" t="s">
        <v>895</v>
      </c>
      <c r="U5" s="432" t="s">
        <v>489</v>
      </c>
    </row>
    <row r="6" spans="1:22" s="439" customFormat="1" ht="20.100000000000001" customHeight="1" thickBot="1">
      <c r="A6" s="433"/>
      <c r="B6" s="1855" t="s">
        <v>1108</v>
      </c>
      <c r="C6" s="1856"/>
      <c r="D6" s="1856"/>
      <c r="E6" s="1856"/>
      <c r="F6" s="1857"/>
      <c r="G6" s="1145" t="s">
        <v>975</v>
      </c>
      <c r="H6" s="1145" t="s">
        <v>976</v>
      </c>
      <c r="I6" s="1145" t="s">
        <v>977</v>
      </c>
      <c r="J6" s="1145" t="s">
        <v>978</v>
      </c>
      <c r="K6" s="1145" t="s">
        <v>979</v>
      </c>
      <c r="L6" s="1145" t="s">
        <v>980</v>
      </c>
      <c r="M6" s="1145" t="s">
        <v>981</v>
      </c>
      <c r="N6" s="1145" t="s">
        <v>982</v>
      </c>
      <c r="O6" s="1145" t="s">
        <v>983</v>
      </c>
      <c r="P6" s="1145" t="s">
        <v>984</v>
      </c>
      <c r="Q6" s="1145" t="s">
        <v>985</v>
      </c>
      <c r="R6" s="1145" t="s">
        <v>986</v>
      </c>
      <c r="S6" s="1145" t="s">
        <v>987</v>
      </c>
      <c r="T6" s="1145" t="s">
        <v>988</v>
      </c>
      <c r="U6" s="1280" t="s">
        <v>989</v>
      </c>
    </row>
    <row r="7" spans="1:22" s="1019" customFormat="1" ht="20.100000000000001" customHeight="1" thickBot="1">
      <c r="A7" s="433"/>
      <c r="B7" s="451"/>
      <c r="C7" s="1852" t="s">
        <v>958</v>
      </c>
      <c r="D7" s="1853"/>
      <c r="E7" s="1305" t="s">
        <v>897</v>
      </c>
      <c r="F7" s="419" t="s">
        <v>251</v>
      </c>
      <c r="G7" s="1150">
        <f t="shared" ref="G7:U7" si="0">G24</f>
        <v>0</v>
      </c>
      <c r="H7" s="1150">
        <f t="shared" si="0"/>
        <v>0</v>
      </c>
      <c r="I7" s="1150">
        <f t="shared" si="0"/>
        <v>0</v>
      </c>
      <c r="J7" s="1151">
        <f t="shared" si="0"/>
        <v>0</v>
      </c>
      <c r="K7" s="1151">
        <f t="shared" si="0"/>
        <v>0</v>
      </c>
      <c r="L7" s="1151">
        <f t="shared" si="0"/>
        <v>0</v>
      </c>
      <c r="M7" s="1151">
        <f t="shared" si="0"/>
        <v>0</v>
      </c>
      <c r="N7" s="1151">
        <f t="shared" si="0"/>
        <v>0</v>
      </c>
      <c r="O7" s="1151">
        <f t="shared" si="0"/>
        <v>0</v>
      </c>
      <c r="P7" s="1151">
        <f t="shared" si="0"/>
        <v>0</v>
      </c>
      <c r="Q7" s="1151">
        <f t="shared" si="0"/>
        <v>0</v>
      </c>
      <c r="R7" s="1151">
        <f t="shared" si="0"/>
        <v>0</v>
      </c>
      <c r="S7" s="1151">
        <f t="shared" si="0"/>
        <v>0</v>
      </c>
      <c r="T7" s="1151">
        <f t="shared" si="0"/>
        <v>0</v>
      </c>
      <c r="U7" s="1285">
        <f t="shared" si="0"/>
        <v>0</v>
      </c>
    </row>
    <row r="8" spans="1:22" s="1019" customFormat="1" ht="20.100000000000001" customHeight="1" thickBot="1">
      <c r="A8" s="433"/>
      <c r="B8" s="451"/>
      <c r="C8" s="420"/>
      <c r="D8" s="421" t="s">
        <v>878</v>
      </c>
      <c r="E8" s="1301"/>
      <c r="F8" s="1304" t="s">
        <v>515</v>
      </c>
      <c r="G8" s="424">
        <f>G7*$E$8</f>
        <v>0</v>
      </c>
      <c r="H8" s="425">
        <f t="shared" ref="H8:U8" si="1">H7*$E$8</f>
        <v>0</v>
      </c>
      <c r="I8" s="425">
        <f t="shared" si="1"/>
        <v>0</v>
      </c>
      <c r="J8" s="425">
        <f t="shared" si="1"/>
        <v>0</v>
      </c>
      <c r="K8" s="425">
        <f t="shared" si="1"/>
        <v>0</v>
      </c>
      <c r="L8" s="425">
        <f t="shared" si="1"/>
        <v>0</v>
      </c>
      <c r="M8" s="425">
        <f t="shared" si="1"/>
        <v>0</v>
      </c>
      <c r="N8" s="425">
        <f t="shared" si="1"/>
        <v>0</v>
      </c>
      <c r="O8" s="425">
        <f t="shared" si="1"/>
        <v>0</v>
      </c>
      <c r="P8" s="425">
        <f>P7*$E$8</f>
        <v>0</v>
      </c>
      <c r="Q8" s="425">
        <f t="shared" si="1"/>
        <v>0</v>
      </c>
      <c r="R8" s="425">
        <f t="shared" si="1"/>
        <v>0</v>
      </c>
      <c r="S8" s="425">
        <f t="shared" si="1"/>
        <v>0</v>
      </c>
      <c r="T8" s="425">
        <f t="shared" si="1"/>
        <v>0</v>
      </c>
      <c r="U8" s="1270">
        <f t="shared" si="1"/>
        <v>0</v>
      </c>
    </row>
    <row r="9" spans="1:22" s="439" customFormat="1" ht="20.100000000000001" customHeight="1" thickBot="1">
      <c r="A9" s="433"/>
      <c r="B9" s="1848" t="s">
        <v>994</v>
      </c>
      <c r="C9" s="1849"/>
      <c r="D9" s="1849"/>
      <c r="E9" s="1849"/>
      <c r="F9" s="426"/>
      <c r="G9" s="427">
        <f>G8</f>
        <v>0</v>
      </c>
      <c r="H9" s="428">
        <f t="shared" ref="H9:U9" si="2">H8</f>
        <v>0</v>
      </c>
      <c r="I9" s="428">
        <f t="shared" si="2"/>
        <v>0</v>
      </c>
      <c r="J9" s="428">
        <f t="shared" si="2"/>
        <v>0</v>
      </c>
      <c r="K9" s="428">
        <f t="shared" si="2"/>
        <v>0</v>
      </c>
      <c r="L9" s="428">
        <f t="shared" si="2"/>
        <v>0</v>
      </c>
      <c r="M9" s="428">
        <f t="shared" si="2"/>
        <v>0</v>
      </c>
      <c r="N9" s="428">
        <f t="shared" si="2"/>
        <v>0</v>
      </c>
      <c r="O9" s="428">
        <f t="shared" si="2"/>
        <v>0</v>
      </c>
      <c r="P9" s="428">
        <f t="shared" si="2"/>
        <v>0</v>
      </c>
      <c r="Q9" s="428">
        <f t="shared" si="2"/>
        <v>0</v>
      </c>
      <c r="R9" s="428">
        <f t="shared" si="2"/>
        <v>0</v>
      </c>
      <c r="S9" s="428">
        <f t="shared" si="2"/>
        <v>0</v>
      </c>
      <c r="T9" s="428">
        <f>T8</f>
        <v>0</v>
      </c>
      <c r="U9" s="1258">
        <f t="shared" si="2"/>
        <v>0</v>
      </c>
    </row>
    <row r="10" spans="1:22" s="1019" customFormat="1" ht="20.100000000000001" customHeight="1" thickBot="1">
      <c r="A10" s="433"/>
      <c r="B10" s="451"/>
      <c r="C10" s="1852" t="s">
        <v>742</v>
      </c>
      <c r="D10" s="1853"/>
      <c r="E10" s="1305" t="s">
        <v>897</v>
      </c>
      <c r="F10" s="419" t="s">
        <v>251</v>
      </c>
      <c r="G10" s="1150">
        <f>G36</f>
        <v>0</v>
      </c>
      <c r="H10" s="1150">
        <f t="shared" ref="H10:U10" si="3">H36</f>
        <v>0</v>
      </c>
      <c r="I10" s="1150">
        <f t="shared" si="3"/>
        <v>0</v>
      </c>
      <c r="J10" s="1151">
        <f t="shared" si="3"/>
        <v>0</v>
      </c>
      <c r="K10" s="1151">
        <f t="shared" si="3"/>
        <v>0</v>
      </c>
      <c r="L10" s="1151">
        <f t="shared" si="3"/>
        <v>0</v>
      </c>
      <c r="M10" s="1151">
        <f t="shared" si="3"/>
        <v>0</v>
      </c>
      <c r="N10" s="1151">
        <f t="shared" si="3"/>
        <v>0</v>
      </c>
      <c r="O10" s="1151">
        <f t="shared" si="3"/>
        <v>0</v>
      </c>
      <c r="P10" s="1151">
        <f t="shared" si="3"/>
        <v>0</v>
      </c>
      <c r="Q10" s="1151">
        <f t="shared" si="3"/>
        <v>0</v>
      </c>
      <c r="R10" s="1151">
        <f t="shared" si="3"/>
        <v>0</v>
      </c>
      <c r="S10" s="1151">
        <f t="shared" si="3"/>
        <v>0</v>
      </c>
      <c r="T10" s="1151">
        <f t="shared" si="3"/>
        <v>0</v>
      </c>
      <c r="U10" s="1285">
        <f t="shared" si="3"/>
        <v>0</v>
      </c>
    </row>
    <row r="11" spans="1:22" s="1019" customFormat="1" ht="20.100000000000001" customHeight="1" thickBot="1">
      <c r="A11" s="433"/>
      <c r="B11" s="451"/>
      <c r="C11" s="420"/>
      <c r="D11" s="997" t="s">
        <v>878</v>
      </c>
      <c r="E11" s="1301"/>
      <c r="F11" s="1304" t="s">
        <v>515</v>
      </c>
      <c r="G11" s="424">
        <f t="shared" ref="G11:U11" si="4">G10*$E$11</f>
        <v>0</v>
      </c>
      <c r="H11" s="425">
        <f t="shared" si="4"/>
        <v>0</v>
      </c>
      <c r="I11" s="425">
        <f t="shared" si="4"/>
        <v>0</v>
      </c>
      <c r="J11" s="425">
        <f t="shared" si="4"/>
        <v>0</v>
      </c>
      <c r="K11" s="425">
        <f t="shared" si="4"/>
        <v>0</v>
      </c>
      <c r="L11" s="425">
        <f t="shared" si="4"/>
        <v>0</v>
      </c>
      <c r="M11" s="425">
        <f t="shared" si="4"/>
        <v>0</v>
      </c>
      <c r="N11" s="425">
        <f t="shared" si="4"/>
        <v>0</v>
      </c>
      <c r="O11" s="425">
        <f t="shared" si="4"/>
        <v>0</v>
      </c>
      <c r="P11" s="425">
        <f t="shared" si="4"/>
        <v>0</v>
      </c>
      <c r="Q11" s="425">
        <f t="shared" si="4"/>
        <v>0</v>
      </c>
      <c r="R11" s="425">
        <f t="shared" si="4"/>
        <v>0</v>
      </c>
      <c r="S11" s="425">
        <f t="shared" si="4"/>
        <v>0</v>
      </c>
      <c r="T11" s="425">
        <f t="shared" si="4"/>
        <v>0</v>
      </c>
      <c r="U11" s="1270">
        <f t="shared" si="4"/>
        <v>0</v>
      </c>
    </row>
    <row r="12" spans="1:22" s="439" customFormat="1" ht="20.100000000000001" customHeight="1" thickBot="1">
      <c r="A12" s="433"/>
      <c r="B12" s="1848" t="s">
        <v>995</v>
      </c>
      <c r="C12" s="1849"/>
      <c r="D12" s="1849"/>
      <c r="E12" s="1849"/>
      <c r="F12" s="998"/>
      <c r="G12" s="427">
        <f>G11</f>
        <v>0</v>
      </c>
      <c r="H12" s="428">
        <f t="shared" ref="H12:U12" si="5">H11</f>
        <v>0</v>
      </c>
      <c r="I12" s="428">
        <f t="shared" si="5"/>
        <v>0</v>
      </c>
      <c r="J12" s="428">
        <f t="shared" si="5"/>
        <v>0</v>
      </c>
      <c r="K12" s="428">
        <f t="shared" si="5"/>
        <v>0</v>
      </c>
      <c r="L12" s="428">
        <f t="shared" si="5"/>
        <v>0</v>
      </c>
      <c r="M12" s="428">
        <f t="shared" si="5"/>
        <v>0</v>
      </c>
      <c r="N12" s="428">
        <f t="shared" si="5"/>
        <v>0</v>
      </c>
      <c r="O12" s="428">
        <f t="shared" si="5"/>
        <v>0</v>
      </c>
      <c r="P12" s="428">
        <f t="shared" si="5"/>
        <v>0</v>
      </c>
      <c r="Q12" s="428">
        <f t="shared" si="5"/>
        <v>0</v>
      </c>
      <c r="R12" s="428">
        <f t="shared" si="5"/>
        <v>0</v>
      </c>
      <c r="S12" s="428">
        <f t="shared" si="5"/>
        <v>0</v>
      </c>
      <c r="T12" s="428">
        <f t="shared" si="5"/>
        <v>0</v>
      </c>
      <c r="U12" s="1258">
        <f t="shared" si="5"/>
        <v>0</v>
      </c>
    </row>
    <row r="13" spans="1:22" s="1019" customFormat="1" ht="8.25" customHeight="1">
      <c r="A13" s="915"/>
      <c r="B13" s="915"/>
      <c r="C13" s="434"/>
      <c r="D13" s="434"/>
      <c r="E13" s="807"/>
      <c r="F13" s="434"/>
      <c r="G13" s="1161"/>
      <c r="H13" s="1161"/>
      <c r="I13" s="1161"/>
      <c r="J13" s="1161"/>
      <c r="K13" s="1161"/>
      <c r="L13" s="1161"/>
      <c r="M13" s="1161"/>
      <c r="N13" s="1161"/>
      <c r="O13" s="1161"/>
      <c r="P13" s="1161"/>
      <c r="Q13" s="1161"/>
      <c r="R13" s="1161"/>
      <c r="S13" s="1161"/>
      <c r="T13" s="1161"/>
      <c r="U13" s="1161"/>
    </row>
    <row r="14" spans="1:22" s="1019" customFormat="1" ht="13.5" customHeight="1">
      <c r="B14" s="1162" t="s">
        <v>898</v>
      </c>
      <c r="C14" s="1850" t="s">
        <v>945</v>
      </c>
      <c r="D14" s="1773"/>
      <c r="E14" s="1773"/>
      <c r="F14" s="1773"/>
      <c r="G14" s="1773"/>
      <c r="H14" s="1773"/>
      <c r="I14" s="1773"/>
      <c r="J14" s="1773"/>
      <c r="K14" s="1773"/>
      <c r="L14" s="1773"/>
      <c r="M14" s="1773"/>
      <c r="N14" s="1773"/>
      <c r="O14" s="1773"/>
      <c r="P14" s="1773"/>
      <c r="Q14" s="1773"/>
      <c r="R14" s="1773"/>
      <c r="S14" s="1773"/>
      <c r="T14" s="1773"/>
      <c r="U14" s="1773"/>
      <c r="V14" s="1773"/>
    </row>
    <row r="15" spans="1:22" s="1019" customFormat="1" ht="13.5" customHeight="1">
      <c r="B15" s="1162" t="s">
        <v>899</v>
      </c>
      <c r="C15" s="1850" t="s">
        <v>900</v>
      </c>
      <c r="D15" s="1773"/>
      <c r="E15" s="1773"/>
      <c r="F15" s="1773"/>
      <c r="G15" s="1773"/>
      <c r="H15" s="1773"/>
      <c r="I15" s="1773"/>
      <c r="J15" s="1773"/>
      <c r="K15" s="1773"/>
      <c r="L15" s="1773"/>
      <c r="M15" s="1773"/>
      <c r="N15" s="1773"/>
      <c r="O15" s="1773"/>
      <c r="P15" s="1773"/>
      <c r="Q15" s="1773"/>
      <c r="R15" s="1773"/>
      <c r="S15" s="1773"/>
      <c r="T15" s="1773"/>
      <c r="U15" s="1773"/>
      <c r="V15" s="1773"/>
    </row>
    <row r="16" spans="1:22" s="1019" customFormat="1" ht="13.5" customHeight="1">
      <c r="B16" s="1162" t="s">
        <v>117</v>
      </c>
      <c r="C16" s="1819" t="s">
        <v>946</v>
      </c>
      <c r="D16" s="1773"/>
      <c r="E16" s="1773"/>
      <c r="F16" s="1773"/>
      <c r="G16" s="1773"/>
      <c r="H16" s="1773"/>
      <c r="I16" s="1773"/>
      <c r="J16" s="1773"/>
      <c r="K16" s="1773"/>
      <c r="L16" s="1773"/>
      <c r="M16" s="1773"/>
      <c r="N16" s="1773"/>
      <c r="O16" s="1773"/>
      <c r="P16" s="1773"/>
      <c r="Q16" s="1773"/>
      <c r="R16" s="1773"/>
      <c r="S16" s="1773"/>
      <c r="T16" s="1773"/>
      <c r="U16" s="1773"/>
      <c r="V16" s="1773"/>
    </row>
    <row r="17" spans="1:22" s="1019" customFormat="1" ht="13.5" customHeight="1">
      <c r="B17" s="1162" t="s">
        <v>106</v>
      </c>
      <c r="C17" s="1772" t="s">
        <v>944</v>
      </c>
      <c r="D17" s="1773"/>
      <c r="E17" s="1773"/>
      <c r="F17" s="1773"/>
      <c r="G17" s="1773"/>
      <c r="H17" s="1773"/>
      <c r="I17" s="1773"/>
      <c r="J17" s="1773"/>
      <c r="K17" s="1773"/>
      <c r="L17" s="1773"/>
      <c r="M17" s="1773"/>
      <c r="N17" s="1773"/>
      <c r="O17" s="1773"/>
      <c r="P17" s="1773"/>
      <c r="Q17" s="1773"/>
      <c r="R17" s="1773"/>
      <c r="S17" s="1773"/>
      <c r="T17" s="1773"/>
      <c r="U17" s="1773"/>
      <c r="V17" s="1773"/>
    </row>
    <row r="18" spans="1:22" s="1019" customFormat="1" ht="13.5" customHeight="1">
      <c r="B18" s="1162" t="s">
        <v>121</v>
      </c>
      <c r="C18" s="1820" t="s">
        <v>960</v>
      </c>
      <c r="D18" s="1851"/>
      <c r="E18" s="1851"/>
      <c r="F18" s="1851"/>
      <c r="G18" s="1851"/>
      <c r="H18" s="1851"/>
      <c r="I18" s="1851"/>
      <c r="J18" s="1851"/>
      <c r="K18" s="1851"/>
      <c r="L18" s="1851"/>
      <c r="M18" s="1851"/>
      <c r="N18" s="1851"/>
      <c r="O18" s="1851"/>
      <c r="P18" s="1851"/>
      <c r="Q18" s="1851"/>
      <c r="R18" s="1851"/>
      <c r="S18" s="1851"/>
      <c r="T18" s="1851"/>
      <c r="U18" s="1851"/>
      <c r="V18" s="1851"/>
    </row>
    <row r="19" spans="1:22" s="1019" customFormat="1" ht="13.5" customHeight="1">
      <c r="B19" s="1162" t="s">
        <v>122</v>
      </c>
      <c r="C19" s="1845" t="s">
        <v>1160</v>
      </c>
      <c r="D19" s="1773"/>
      <c r="E19" s="1773"/>
      <c r="F19" s="1773"/>
      <c r="G19" s="1773"/>
      <c r="H19" s="1773"/>
      <c r="I19" s="1773"/>
      <c r="J19" s="1773"/>
      <c r="K19" s="1773"/>
      <c r="L19" s="1773"/>
      <c r="M19" s="1773"/>
      <c r="N19" s="1773"/>
      <c r="O19" s="1773"/>
      <c r="P19" s="1773"/>
      <c r="Q19" s="1773"/>
      <c r="R19" s="1773"/>
      <c r="S19" s="1773"/>
      <c r="T19" s="1773"/>
      <c r="U19" s="1773"/>
      <c r="V19" s="1773"/>
    </row>
    <row r="20" spans="1:22" s="1019" customFormat="1" ht="15.75" customHeight="1"/>
    <row r="21" spans="1:22" s="1165" customFormat="1" ht="14.25">
      <c r="B21" s="1166" t="s">
        <v>901</v>
      </c>
      <c r="C21" s="1167"/>
      <c r="D21" s="1167"/>
      <c r="E21" s="1167"/>
      <c r="F21" s="1167"/>
      <c r="G21" s="1168"/>
      <c r="H21" s="1169"/>
    </row>
    <row r="22" spans="1:22" s="1171" customFormat="1" ht="18" customHeight="1" thickBot="1">
      <c r="A22" s="1170"/>
      <c r="B22" s="1203" t="s">
        <v>959</v>
      </c>
      <c r="D22" s="1165"/>
      <c r="E22" s="1165"/>
      <c r="F22" s="1165"/>
      <c r="G22" s="1204"/>
      <c r="I22" s="1205"/>
      <c r="J22" s="1205"/>
      <c r="K22" s="1205"/>
      <c r="L22" s="1205"/>
      <c r="M22" s="1205"/>
      <c r="N22" s="1205"/>
      <c r="O22" s="1205"/>
      <c r="P22" s="1205"/>
      <c r="Q22" s="1205"/>
      <c r="R22" s="1205"/>
      <c r="S22" s="1205"/>
      <c r="T22" s="1205"/>
      <c r="U22" s="1205"/>
      <c r="V22" s="1205"/>
    </row>
    <row r="23" spans="1:22" s="1171" customFormat="1" ht="18" customHeight="1" thickBot="1">
      <c r="A23" s="1170"/>
      <c r="B23" s="1846" t="s">
        <v>902</v>
      </c>
      <c r="C23" s="1847"/>
      <c r="D23" s="1847"/>
      <c r="E23" s="1847"/>
      <c r="F23" s="1146" t="s">
        <v>903</v>
      </c>
      <c r="G23" s="1145" t="s">
        <v>975</v>
      </c>
      <c r="H23" s="1145" t="s">
        <v>976</v>
      </c>
      <c r="I23" s="1145" t="s">
        <v>977</v>
      </c>
      <c r="J23" s="1145" t="s">
        <v>978</v>
      </c>
      <c r="K23" s="1145" t="s">
        <v>979</v>
      </c>
      <c r="L23" s="1145" t="s">
        <v>980</v>
      </c>
      <c r="M23" s="1145" t="s">
        <v>981</v>
      </c>
      <c r="N23" s="1145" t="s">
        <v>982</v>
      </c>
      <c r="O23" s="1145" t="s">
        <v>983</v>
      </c>
      <c r="P23" s="1145" t="s">
        <v>984</v>
      </c>
      <c r="Q23" s="1145" t="s">
        <v>985</v>
      </c>
      <c r="R23" s="1145" t="s">
        <v>986</v>
      </c>
      <c r="S23" s="1145" t="s">
        <v>987</v>
      </c>
      <c r="T23" s="1145" t="s">
        <v>988</v>
      </c>
      <c r="U23" s="1280" t="s">
        <v>989</v>
      </c>
    </row>
    <row r="24" spans="1:22" s="1175" customFormat="1" ht="18" customHeight="1">
      <c r="A24" s="1172"/>
      <c r="B24" s="1000" t="s">
        <v>904</v>
      </c>
      <c r="C24" s="1001"/>
      <c r="D24" s="1001"/>
      <c r="E24" s="1001"/>
      <c r="F24" s="1002" t="s">
        <v>905</v>
      </c>
      <c r="G24" s="1173">
        <f>SUM(G25:G31)</f>
        <v>0</v>
      </c>
      <c r="H24" s="1174">
        <f t="shared" ref="H24:U24" si="6">SUM(H25:H31)</f>
        <v>0</v>
      </c>
      <c r="I24" s="1174">
        <f t="shared" si="6"/>
        <v>0</v>
      </c>
      <c r="J24" s="1174">
        <f t="shared" si="6"/>
        <v>0</v>
      </c>
      <c r="K24" s="1174">
        <f t="shared" si="6"/>
        <v>0</v>
      </c>
      <c r="L24" s="1174">
        <f t="shared" si="6"/>
        <v>0</v>
      </c>
      <c r="M24" s="1174">
        <f t="shared" si="6"/>
        <v>0</v>
      </c>
      <c r="N24" s="1174">
        <f t="shared" si="6"/>
        <v>0</v>
      </c>
      <c r="O24" s="1174">
        <f t="shared" si="6"/>
        <v>0</v>
      </c>
      <c r="P24" s="1174">
        <f t="shared" si="6"/>
        <v>0</v>
      </c>
      <c r="Q24" s="1174">
        <f t="shared" si="6"/>
        <v>0</v>
      </c>
      <c r="R24" s="1174">
        <f t="shared" si="6"/>
        <v>0</v>
      </c>
      <c r="S24" s="1174">
        <f t="shared" si="6"/>
        <v>0</v>
      </c>
      <c r="T24" s="1174">
        <f t="shared" si="6"/>
        <v>0</v>
      </c>
      <c r="U24" s="1281">
        <f t="shared" si="6"/>
        <v>0</v>
      </c>
    </row>
    <row r="25" spans="1:22" s="1171" customFormat="1" ht="18" customHeight="1">
      <c r="A25" s="1170"/>
      <c r="B25" s="1003"/>
      <c r="C25" s="1004"/>
      <c r="D25" s="1005"/>
      <c r="E25" s="1005"/>
      <c r="F25" s="1006" t="s">
        <v>905</v>
      </c>
      <c r="G25" s="1206"/>
      <c r="H25" s="1207"/>
      <c r="I25" s="1207"/>
      <c r="J25" s="1207"/>
      <c r="K25" s="1207"/>
      <c r="L25" s="1207"/>
      <c r="M25" s="1207"/>
      <c r="N25" s="1207"/>
      <c r="O25" s="1207"/>
      <c r="P25" s="1207"/>
      <c r="Q25" s="1207"/>
      <c r="R25" s="1207"/>
      <c r="S25" s="1207"/>
      <c r="T25" s="1207"/>
      <c r="U25" s="1282"/>
    </row>
    <row r="26" spans="1:22" s="1171" customFormat="1" ht="18" customHeight="1">
      <c r="A26" s="1170"/>
      <c r="B26" s="1003"/>
      <c r="C26" s="1176"/>
      <c r="D26" s="1005"/>
      <c r="E26" s="1005"/>
      <c r="F26" s="1006" t="s">
        <v>905</v>
      </c>
      <c r="G26" s="1206"/>
      <c r="H26" s="1207"/>
      <c r="I26" s="1207"/>
      <c r="J26" s="1207"/>
      <c r="K26" s="1207"/>
      <c r="L26" s="1207"/>
      <c r="M26" s="1207"/>
      <c r="N26" s="1207"/>
      <c r="O26" s="1207"/>
      <c r="P26" s="1207"/>
      <c r="Q26" s="1207"/>
      <c r="R26" s="1207"/>
      <c r="S26" s="1207"/>
      <c r="T26" s="1207"/>
      <c r="U26" s="1282"/>
    </row>
    <row r="27" spans="1:22" s="1171" customFormat="1" ht="18" customHeight="1">
      <c r="A27" s="1170"/>
      <c r="B27" s="1003"/>
      <c r="C27" s="1176"/>
      <c r="D27" s="1005"/>
      <c r="E27" s="1005"/>
      <c r="F27" s="1006" t="s">
        <v>905</v>
      </c>
      <c r="G27" s="1206"/>
      <c r="H27" s="1207"/>
      <c r="I27" s="1207"/>
      <c r="J27" s="1207"/>
      <c r="K27" s="1207"/>
      <c r="L27" s="1207"/>
      <c r="M27" s="1207"/>
      <c r="N27" s="1207"/>
      <c r="O27" s="1207"/>
      <c r="P27" s="1207"/>
      <c r="Q27" s="1207"/>
      <c r="R27" s="1207"/>
      <c r="S27" s="1207"/>
      <c r="T27" s="1207"/>
      <c r="U27" s="1282"/>
    </row>
    <row r="28" spans="1:22" s="1171" customFormat="1" ht="18" customHeight="1">
      <c r="A28" s="1170"/>
      <c r="B28" s="1003"/>
      <c r="C28" s="1176"/>
      <c r="D28" s="1005"/>
      <c r="E28" s="1005"/>
      <c r="F28" s="1006" t="s">
        <v>905</v>
      </c>
      <c r="G28" s="1206"/>
      <c r="H28" s="1207"/>
      <c r="I28" s="1207"/>
      <c r="J28" s="1207"/>
      <c r="K28" s="1207"/>
      <c r="L28" s="1207"/>
      <c r="M28" s="1207"/>
      <c r="N28" s="1207"/>
      <c r="O28" s="1207"/>
      <c r="P28" s="1207"/>
      <c r="Q28" s="1207"/>
      <c r="R28" s="1207"/>
      <c r="S28" s="1207"/>
      <c r="T28" s="1207"/>
      <c r="U28" s="1282"/>
    </row>
    <row r="29" spans="1:22" s="1171" customFormat="1" ht="18" customHeight="1">
      <c r="A29" s="1170"/>
      <c r="B29" s="1003"/>
      <c r="C29" s="1176"/>
      <c r="D29" s="1005"/>
      <c r="E29" s="1005"/>
      <c r="F29" s="1006" t="s">
        <v>905</v>
      </c>
      <c r="G29" s="1206"/>
      <c r="H29" s="1207"/>
      <c r="I29" s="1207"/>
      <c r="J29" s="1207"/>
      <c r="K29" s="1207"/>
      <c r="L29" s="1207"/>
      <c r="M29" s="1207"/>
      <c r="N29" s="1207"/>
      <c r="O29" s="1207"/>
      <c r="P29" s="1207"/>
      <c r="Q29" s="1207"/>
      <c r="R29" s="1207"/>
      <c r="S29" s="1207"/>
      <c r="T29" s="1207"/>
      <c r="U29" s="1282"/>
    </row>
    <row r="30" spans="1:22" s="1171" customFormat="1" ht="18" customHeight="1">
      <c r="A30" s="1170"/>
      <c r="B30" s="1003"/>
      <c r="C30" s="1176"/>
      <c r="D30" s="1005"/>
      <c r="E30" s="1005"/>
      <c r="F30" s="1006" t="s">
        <v>905</v>
      </c>
      <c r="G30" s="1206"/>
      <c r="H30" s="1207"/>
      <c r="I30" s="1207"/>
      <c r="J30" s="1207"/>
      <c r="K30" s="1207"/>
      <c r="L30" s="1207"/>
      <c r="M30" s="1207"/>
      <c r="N30" s="1207"/>
      <c r="O30" s="1207"/>
      <c r="P30" s="1207"/>
      <c r="Q30" s="1207"/>
      <c r="R30" s="1207"/>
      <c r="S30" s="1207"/>
      <c r="T30" s="1207"/>
      <c r="U30" s="1282"/>
    </row>
    <row r="31" spans="1:22" s="1171" customFormat="1" ht="18" customHeight="1" thickBot="1">
      <c r="A31" s="1170"/>
      <c r="B31" s="1007"/>
      <c r="C31" s="1179"/>
      <c r="D31" s="1008"/>
      <c r="E31" s="1008"/>
      <c r="F31" s="1009" t="s">
        <v>905</v>
      </c>
      <c r="G31" s="1208"/>
      <c r="H31" s="1209"/>
      <c r="I31" s="1209"/>
      <c r="J31" s="1209"/>
      <c r="K31" s="1209"/>
      <c r="L31" s="1209"/>
      <c r="M31" s="1209"/>
      <c r="N31" s="1209"/>
      <c r="O31" s="1209"/>
      <c r="P31" s="1209"/>
      <c r="Q31" s="1209"/>
      <c r="R31" s="1209"/>
      <c r="S31" s="1209"/>
      <c r="T31" s="1209"/>
      <c r="U31" s="1284"/>
    </row>
    <row r="32" spans="1:22" s="1171" customFormat="1" ht="12">
      <c r="A32" s="1170"/>
      <c r="B32" s="1010" t="s">
        <v>993</v>
      </c>
      <c r="C32" s="1010" t="s">
        <v>908</v>
      </c>
      <c r="D32" s="1011"/>
      <c r="E32" s="1011"/>
      <c r="F32" s="1012"/>
      <c r="G32" s="1182"/>
      <c r="H32" s="1182"/>
      <c r="I32" s="1182"/>
      <c r="J32" s="1182"/>
      <c r="K32" s="1182"/>
      <c r="L32" s="1182"/>
      <c r="M32" s="1182"/>
      <c r="N32" s="1182"/>
      <c r="O32" s="1182"/>
      <c r="P32" s="1182"/>
      <c r="Q32" s="1182"/>
      <c r="R32" s="1182"/>
      <c r="S32" s="1182"/>
      <c r="T32" s="1182"/>
      <c r="U32" s="1182"/>
    </row>
    <row r="33" spans="1:22" s="1171" customFormat="1" ht="18" customHeight="1">
      <c r="A33" s="1170"/>
      <c r="B33" s="1013"/>
      <c r="C33" s="1167"/>
      <c r="D33" s="1011"/>
      <c r="E33" s="1011"/>
      <c r="F33" s="1011"/>
      <c r="H33" s="1173"/>
      <c r="I33" s="1183"/>
      <c r="J33" s="1183"/>
      <c r="K33" s="1183"/>
      <c r="L33" s="1183"/>
      <c r="M33" s="1183"/>
      <c r="N33" s="1183"/>
      <c r="O33" s="1183"/>
      <c r="P33" s="1183"/>
      <c r="Q33" s="1183"/>
      <c r="R33" s="1183"/>
      <c r="S33" s="1183"/>
      <c r="T33" s="1183"/>
      <c r="U33" s="1183"/>
      <c r="V33" s="1183"/>
    </row>
    <row r="34" spans="1:22" s="1171" customFormat="1" ht="18" customHeight="1" thickBot="1">
      <c r="A34" s="1170"/>
      <c r="B34" s="1203" t="s">
        <v>956</v>
      </c>
      <c r="C34" s="1167"/>
      <c r="D34" s="1167"/>
      <c r="E34" s="1011"/>
      <c r="F34" s="1011"/>
      <c r="G34" s="1011"/>
      <c r="H34" s="1012"/>
      <c r="I34" s="1182"/>
      <c r="J34" s="1182"/>
      <c r="K34" s="1182"/>
      <c r="L34" s="1182"/>
      <c r="M34" s="1182"/>
      <c r="N34" s="1182"/>
      <c r="O34" s="1182"/>
      <c r="P34" s="1182"/>
      <c r="Q34" s="1182"/>
      <c r="R34" s="1182"/>
      <c r="S34" s="1182"/>
      <c r="T34" s="1182"/>
      <c r="U34" s="1182"/>
      <c r="V34" s="1182"/>
    </row>
    <row r="35" spans="1:22" s="1171" customFormat="1" ht="18" customHeight="1" thickBot="1">
      <c r="A35" s="1170"/>
      <c r="B35" s="1846" t="s">
        <v>902</v>
      </c>
      <c r="C35" s="1847"/>
      <c r="D35" s="1847"/>
      <c r="E35" s="1847"/>
      <c r="F35" s="1146" t="s">
        <v>903</v>
      </c>
      <c r="G35" s="1145" t="s">
        <v>975</v>
      </c>
      <c r="H35" s="1145" t="s">
        <v>976</v>
      </c>
      <c r="I35" s="1145" t="s">
        <v>977</v>
      </c>
      <c r="J35" s="1145" t="s">
        <v>978</v>
      </c>
      <c r="K35" s="1145" t="s">
        <v>979</v>
      </c>
      <c r="L35" s="1145" t="s">
        <v>980</v>
      </c>
      <c r="M35" s="1145" t="s">
        <v>981</v>
      </c>
      <c r="N35" s="1145" t="s">
        <v>982</v>
      </c>
      <c r="O35" s="1145" t="s">
        <v>983</v>
      </c>
      <c r="P35" s="1145" t="s">
        <v>984</v>
      </c>
      <c r="Q35" s="1145" t="s">
        <v>985</v>
      </c>
      <c r="R35" s="1145" t="s">
        <v>986</v>
      </c>
      <c r="S35" s="1145" t="s">
        <v>987</v>
      </c>
      <c r="T35" s="1145" t="s">
        <v>988</v>
      </c>
      <c r="U35" s="1280" t="s">
        <v>989</v>
      </c>
    </row>
    <row r="36" spans="1:22" s="1175" customFormat="1" ht="18" customHeight="1">
      <c r="A36" s="1172"/>
      <c r="B36" s="1000" t="s">
        <v>909</v>
      </c>
      <c r="C36" s="1001"/>
      <c r="D36" s="1001"/>
      <c r="E36" s="1014"/>
      <c r="F36" s="1002" t="s">
        <v>905</v>
      </c>
      <c r="G36" s="1173">
        <f t="shared" ref="G36:U36" si="7">SUM(G37:G43)</f>
        <v>0</v>
      </c>
      <c r="H36" s="1174">
        <f t="shared" si="7"/>
        <v>0</v>
      </c>
      <c r="I36" s="1174">
        <f t="shared" si="7"/>
        <v>0</v>
      </c>
      <c r="J36" s="1174">
        <f t="shared" si="7"/>
        <v>0</v>
      </c>
      <c r="K36" s="1174">
        <f t="shared" si="7"/>
        <v>0</v>
      </c>
      <c r="L36" s="1174">
        <f t="shared" si="7"/>
        <v>0</v>
      </c>
      <c r="M36" s="1174">
        <f t="shared" si="7"/>
        <v>0</v>
      </c>
      <c r="N36" s="1174">
        <f t="shared" si="7"/>
        <v>0</v>
      </c>
      <c r="O36" s="1174">
        <f t="shared" si="7"/>
        <v>0</v>
      </c>
      <c r="P36" s="1174">
        <f t="shared" si="7"/>
        <v>0</v>
      </c>
      <c r="Q36" s="1174">
        <f t="shared" si="7"/>
        <v>0</v>
      </c>
      <c r="R36" s="1174">
        <f t="shared" si="7"/>
        <v>0</v>
      </c>
      <c r="S36" s="1174">
        <f t="shared" si="7"/>
        <v>0</v>
      </c>
      <c r="T36" s="1174">
        <f t="shared" si="7"/>
        <v>0</v>
      </c>
      <c r="U36" s="1281">
        <f t="shared" si="7"/>
        <v>0</v>
      </c>
    </row>
    <row r="37" spans="1:22" s="1171" customFormat="1" ht="18" customHeight="1">
      <c r="A37" s="1170"/>
      <c r="B37" s="1003"/>
      <c r="C37" s="1004"/>
      <c r="D37" s="1005"/>
      <c r="E37" s="1015"/>
      <c r="F37" s="1006" t="s">
        <v>905</v>
      </c>
      <c r="G37" s="1206"/>
      <c r="H37" s="1207"/>
      <c r="I37" s="1207"/>
      <c r="J37" s="1207"/>
      <c r="K37" s="1207"/>
      <c r="L37" s="1207"/>
      <c r="M37" s="1207"/>
      <c r="N37" s="1207"/>
      <c r="O37" s="1207"/>
      <c r="P37" s="1207"/>
      <c r="Q37" s="1207"/>
      <c r="R37" s="1207"/>
      <c r="S37" s="1207"/>
      <c r="T37" s="1207"/>
      <c r="U37" s="1282"/>
    </row>
    <row r="38" spans="1:22" s="1171" customFormat="1" ht="18" customHeight="1">
      <c r="A38" s="1170"/>
      <c r="B38" s="1003"/>
      <c r="C38" s="1147"/>
      <c r="D38" s="1148"/>
      <c r="E38" s="1149"/>
      <c r="F38" s="1006" t="s">
        <v>905</v>
      </c>
      <c r="G38" s="1210"/>
      <c r="H38" s="1211"/>
      <c r="I38" s="1211"/>
      <c r="J38" s="1211"/>
      <c r="K38" s="1211"/>
      <c r="L38" s="1211"/>
      <c r="M38" s="1211"/>
      <c r="N38" s="1211"/>
      <c r="O38" s="1211"/>
      <c r="P38" s="1211"/>
      <c r="Q38" s="1211"/>
      <c r="R38" s="1211"/>
      <c r="S38" s="1211"/>
      <c r="T38" s="1211"/>
      <c r="U38" s="1283"/>
    </row>
    <row r="39" spans="1:22" s="1171" customFormat="1" ht="18" customHeight="1">
      <c r="A39" s="1170"/>
      <c r="B39" s="1003"/>
      <c r="C39" s="1147"/>
      <c r="D39" s="1148"/>
      <c r="E39" s="1149"/>
      <c r="F39" s="1006" t="s">
        <v>905</v>
      </c>
      <c r="G39" s="1210"/>
      <c r="H39" s="1211"/>
      <c r="I39" s="1211"/>
      <c r="J39" s="1211"/>
      <c r="K39" s="1211"/>
      <c r="L39" s="1211"/>
      <c r="M39" s="1211"/>
      <c r="N39" s="1211"/>
      <c r="O39" s="1211"/>
      <c r="P39" s="1211"/>
      <c r="Q39" s="1211"/>
      <c r="R39" s="1211"/>
      <c r="S39" s="1211"/>
      <c r="T39" s="1211"/>
      <c r="U39" s="1283"/>
    </row>
    <row r="40" spans="1:22" s="1171" customFormat="1" ht="18" customHeight="1">
      <c r="A40" s="1170"/>
      <c r="B40" s="1003"/>
      <c r="C40" s="1147"/>
      <c r="D40" s="1148"/>
      <c r="E40" s="1149"/>
      <c r="F40" s="1006" t="s">
        <v>905</v>
      </c>
      <c r="G40" s="1210"/>
      <c r="H40" s="1211"/>
      <c r="I40" s="1211"/>
      <c r="J40" s="1211"/>
      <c r="K40" s="1211"/>
      <c r="L40" s="1211"/>
      <c r="M40" s="1211"/>
      <c r="N40" s="1211"/>
      <c r="O40" s="1211"/>
      <c r="P40" s="1211"/>
      <c r="Q40" s="1211"/>
      <c r="R40" s="1211"/>
      <c r="S40" s="1211"/>
      <c r="T40" s="1211"/>
      <c r="U40" s="1283"/>
    </row>
    <row r="41" spans="1:22" s="1171" customFormat="1" ht="18" customHeight="1">
      <c r="A41" s="1170"/>
      <c r="B41" s="1003"/>
      <c r="C41" s="1147"/>
      <c r="D41" s="1148"/>
      <c r="E41" s="1149"/>
      <c r="F41" s="1006" t="s">
        <v>905</v>
      </c>
      <c r="G41" s="1210"/>
      <c r="H41" s="1211"/>
      <c r="I41" s="1211"/>
      <c r="J41" s="1211"/>
      <c r="K41" s="1211"/>
      <c r="L41" s="1211"/>
      <c r="M41" s="1211"/>
      <c r="N41" s="1211"/>
      <c r="O41" s="1211"/>
      <c r="P41" s="1211"/>
      <c r="Q41" s="1211"/>
      <c r="R41" s="1211"/>
      <c r="S41" s="1211"/>
      <c r="T41" s="1211"/>
      <c r="U41" s="1283"/>
    </row>
    <row r="42" spans="1:22" s="1171" customFormat="1" ht="18" customHeight="1">
      <c r="A42" s="1170"/>
      <c r="B42" s="1003"/>
      <c r="C42" s="1147"/>
      <c r="D42" s="1148"/>
      <c r="E42" s="1149"/>
      <c r="F42" s="1006" t="s">
        <v>905</v>
      </c>
      <c r="G42" s="1210"/>
      <c r="H42" s="1211"/>
      <c r="I42" s="1211"/>
      <c r="J42" s="1211"/>
      <c r="K42" s="1211"/>
      <c r="L42" s="1211"/>
      <c r="M42" s="1211"/>
      <c r="N42" s="1211"/>
      <c r="O42" s="1211"/>
      <c r="P42" s="1211"/>
      <c r="Q42" s="1211"/>
      <c r="R42" s="1211"/>
      <c r="S42" s="1211"/>
      <c r="T42" s="1211"/>
      <c r="U42" s="1283"/>
    </row>
    <row r="43" spans="1:22" s="1171" customFormat="1" ht="18" customHeight="1" thickBot="1">
      <c r="A43" s="1170"/>
      <c r="B43" s="1007"/>
      <c r="C43" s="1179"/>
      <c r="D43" s="1008"/>
      <c r="E43" s="1016"/>
      <c r="F43" s="1009" t="s">
        <v>905</v>
      </c>
      <c r="G43" s="1208"/>
      <c r="H43" s="1209"/>
      <c r="I43" s="1209"/>
      <c r="J43" s="1209"/>
      <c r="K43" s="1209"/>
      <c r="L43" s="1209"/>
      <c r="M43" s="1209"/>
      <c r="N43" s="1209"/>
      <c r="O43" s="1209"/>
      <c r="P43" s="1209"/>
      <c r="Q43" s="1209"/>
      <c r="R43" s="1209"/>
      <c r="S43" s="1209"/>
      <c r="T43" s="1209"/>
      <c r="U43" s="1284"/>
    </row>
    <row r="44" spans="1:22" ht="19.5" customHeight="1" thickBot="1"/>
    <row r="45" spans="1:22" s="1019" customFormat="1" ht="13.5">
      <c r="A45" s="404"/>
      <c r="B45" s="404"/>
      <c r="C45" s="404"/>
      <c r="S45" s="1560" t="s">
        <v>311</v>
      </c>
      <c r="T45" s="1561"/>
      <c r="U45" s="1562"/>
    </row>
    <row r="46" spans="1:22" s="1019" customFormat="1" ht="12" customHeight="1" thickBot="1">
      <c r="S46" s="1563"/>
      <c r="T46" s="1564"/>
      <c r="U46" s="1565"/>
    </row>
    <row r="47" spans="1:22" ht="20.100000000000001" customHeight="1"/>
  </sheetData>
  <mergeCells count="16">
    <mergeCell ref="C10:D10"/>
    <mergeCell ref="B1:U1"/>
    <mergeCell ref="B3:U3"/>
    <mergeCell ref="B6:F6"/>
    <mergeCell ref="C7:D7"/>
    <mergeCell ref="B9:E9"/>
    <mergeCell ref="C19:V19"/>
    <mergeCell ref="B23:E23"/>
    <mergeCell ref="B35:E35"/>
    <mergeCell ref="S45:U46"/>
    <mergeCell ref="B12:E12"/>
    <mergeCell ref="C14:V14"/>
    <mergeCell ref="C15:V15"/>
    <mergeCell ref="C16:V16"/>
    <mergeCell ref="C17:V17"/>
    <mergeCell ref="C18:V18"/>
  </mergeCells>
  <phoneticPr fontId="10"/>
  <printOptions horizontalCentered="1"/>
  <pageMargins left="0.78740157480314965" right="0.78740157480314965" top="0.59055118110236227" bottom="0.39370078740157483" header="0.39370078740157483" footer="0.19685039370078741"/>
  <pageSetup paperSize="8" scale="82"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zoomScale="85" zoomScaleNormal="55" workbookViewId="0">
      <selection sqref="A1:XFD1048576"/>
    </sheetView>
  </sheetViews>
  <sheetFormatPr defaultRowHeight="12"/>
  <cols>
    <col min="1" max="4" width="2.625" style="1189" customWidth="1"/>
    <col min="5" max="5" width="40.375" style="1189" customWidth="1"/>
    <col min="6" max="7" width="16.625" style="1189" customWidth="1"/>
    <col min="8" max="9" width="19.5" style="1189" customWidth="1"/>
    <col min="10" max="10" width="2.625" style="1189" customWidth="1"/>
    <col min="11" max="23" width="12.625" style="1189" customWidth="1"/>
    <col min="24" max="24" width="3.125" style="1189" customWidth="1"/>
    <col min="25" max="38" width="12.625" style="1189" customWidth="1"/>
    <col min="39" max="58" width="13.625" style="1189" customWidth="1"/>
    <col min="59" max="255" width="9" style="1189"/>
    <col min="256" max="259" width="2.625" style="1189" customWidth="1"/>
    <col min="260" max="260" width="40.625" style="1189" customWidth="1"/>
    <col min="261" max="262" width="15.625" style="1189" customWidth="1"/>
    <col min="263" max="263" width="13.625" style="1189" customWidth="1"/>
    <col min="264" max="265" width="20.625" style="1189" customWidth="1"/>
    <col min="266" max="266" width="2.625" style="1189" customWidth="1"/>
    <col min="267" max="279" width="12.625" style="1189" customWidth="1"/>
    <col min="280" max="280" width="3.125" style="1189" customWidth="1"/>
    <col min="281" max="294" width="12.625" style="1189" customWidth="1"/>
    <col min="295" max="314" width="13.625" style="1189" customWidth="1"/>
    <col min="315" max="511" width="9" style="1189"/>
    <col min="512" max="515" width="2.625" style="1189" customWidth="1"/>
    <col min="516" max="516" width="40.625" style="1189" customWidth="1"/>
    <col min="517" max="518" width="15.625" style="1189" customWidth="1"/>
    <col min="519" max="519" width="13.625" style="1189" customWidth="1"/>
    <col min="520" max="521" width="20.625" style="1189" customWidth="1"/>
    <col min="522" max="522" width="2.625" style="1189" customWidth="1"/>
    <col min="523" max="535" width="12.625" style="1189" customWidth="1"/>
    <col min="536" max="536" width="3.125" style="1189" customWidth="1"/>
    <col min="537" max="550" width="12.625" style="1189" customWidth="1"/>
    <col min="551" max="570" width="13.625" style="1189" customWidth="1"/>
    <col min="571" max="767" width="9" style="1189"/>
    <col min="768" max="771" width="2.625" style="1189" customWidth="1"/>
    <col min="772" max="772" width="40.625" style="1189" customWidth="1"/>
    <col min="773" max="774" width="15.625" style="1189" customWidth="1"/>
    <col min="775" max="775" width="13.625" style="1189" customWidth="1"/>
    <col min="776" max="777" width="20.625" style="1189" customWidth="1"/>
    <col min="778" max="778" width="2.625" style="1189" customWidth="1"/>
    <col min="779" max="791" width="12.625" style="1189" customWidth="1"/>
    <col min="792" max="792" width="3.125" style="1189" customWidth="1"/>
    <col min="793" max="806" width="12.625" style="1189" customWidth="1"/>
    <col min="807" max="826" width="13.625" style="1189" customWidth="1"/>
    <col min="827" max="1023" width="9" style="1189"/>
    <col min="1024" max="1027" width="2.625" style="1189" customWidth="1"/>
    <col min="1028" max="1028" width="40.625" style="1189" customWidth="1"/>
    <col min="1029" max="1030" width="15.625" style="1189" customWidth="1"/>
    <col min="1031" max="1031" width="13.625" style="1189" customWidth="1"/>
    <col min="1032" max="1033" width="20.625" style="1189" customWidth="1"/>
    <col min="1034" max="1034" width="2.625" style="1189" customWidth="1"/>
    <col min="1035" max="1047" width="12.625" style="1189" customWidth="1"/>
    <col min="1048" max="1048" width="3.125" style="1189" customWidth="1"/>
    <col min="1049" max="1062" width="12.625" style="1189" customWidth="1"/>
    <col min="1063" max="1082" width="13.625" style="1189" customWidth="1"/>
    <col min="1083" max="1279" width="9" style="1189"/>
    <col min="1280" max="1283" width="2.625" style="1189" customWidth="1"/>
    <col min="1284" max="1284" width="40.625" style="1189" customWidth="1"/>
    <col min="1285" max="1286" width="15.625" style="1189" customWidth="1"/>
    <col min="1287" max="1287" width="13.625" style="1189" customWidth="1"/>
    <col min="1288" max="1289" width="20.625" style="1189" customWidth="1"/>
    <col min="1290" max="1290" width="2.625" style="1189" customWidth="1"/>
    <col min="1291" max="1303" width="12.625" style="1189" customWidth="1"/>
    <col min="1304" max="1304" width="3.125" style="1189" customWidth="1"/>
    <col min="1305" max="1318" width="12.625" style="1189" customWidth="1"/>
    <col min="1319" max="1338" width="13.625" style="1189" customWidth="1"/>
    <col min="1339" max="1535" width="9" style="1189"/>
    <col min="1536" max="1539" width="2.625" style="1189" customWidth="1"/>
    <col min="1540" max="1540" width="40.625" style="1189" customWidth="1"/>
    <col min="1541" max="1542" width="15.625" style="1189" customWidth="1"/>
    <col min="1543" max="1543" width="13.625" style="1189" customWidth="1"/>
    <col min="1544" max="1545" width="20.625" style="1189" customWidth="1"/>
    <col min="1546" max="1546" width="2.625" style="1189" customWidth="1"/>
    <col min="1547" max="1559" width="12.625" style="1189" customWidth="1"/>
    <col min="1560" max="1560" width="3.125" style="1189" customWidth="1"/>
    <col min="1561" max="1574" width="12.625" style="1189" customWidth="1"/>
    <col min="1575" max="1594" width="13.625" style="1189" customWidth="1"/>
    <col min="1595" max="1791" width="9" style="1189"/>
    <col min="1792" max="1795" width="2.625" style="1189" customWidth="1"/>
    <col min="1796" max="1796" width="40.625" style="1189" customWidth="1"/>
    <col min="1797" max="1798" width="15.625" style="1189" customWidth="1"/>
    <col min="1799" max="1799" width="13.625" style="1189" customWidth="1"/>
    <col min="1800" max="1801" width="20.625" style="1189" customWidth="1"/>
    <col min="1802" max="1802" width="2.625" style="1189" customWidth="1"/>
    <col min="1803" max="1815" width="12.625" style="1189" customWidth="1"/>
    <col min="1816" max="1816" width="3.125" style="1189" customWidth="1"/>
    <col min="1817" max="1830" width="12.625" style="1189" customWidth="1"/>
    <col min="1831" max="1850" width="13.625" style="1189" customWidth="1"/>
    <col min="1851" max="2047" width="9" style="1189"/>
    <col min="2048" max="2051" width="2.625" style="1189" customWidth="1"/>
    <col min="2052" max="2052" width="40.625" style="1189" customWidth="1"/>
    <col min="2053" max="2054" width="15.625" style="1189" customWidth="1"/>
    <col min="2055" max="2055" width="13.625" style="1189" customWidth="1"/>
    <col min="2056" max="2057" width="20.625" style="1189" customWidth="1"/>
    <col min="2058" max="2058" width="2.625" style="1189" customWidth="1"/>
    <col min="2059" max="2071" width="12.625" style="1189" customWidth="1"/>
    <col min="2072" max="2072" width="3.125" style="1189" customWidth="1"/>
    <col min="2073" max="2086" width="12.625" style="1189" customWidth="1"/>
    <col min="2087" max="2106" width="13.625" style="1189" customWidth="1"/>
    <col min="2107" max="2303" width="9" style="1189"/>
    <col min="2304" max="2307" width="2.625" style="1189" customWidth="1"/>
    <col min="2308" max="2308" width="40.625" style="1189" customWidth="1"/>
    <col min="2309" max="2310" width="15.625" style="1189" customWidth="1"/>
    <col min="2311" max="2311" width="13.625" style="1189" customWidth="1"/>
    <col min="2312" max="2313" width="20.625" style="1189" customWidth="1"/>
    <col min="2314" max="2314" width="2.625" style="1189" customWidth="1"/>
    <col min="2315" max="2327" width="12.625" style="1189" customWidth="1"/>
    <col min="2328" max="2328" width="3.125" style="1189" customWidth="1"/>
    <col min="2329" max="2342" width="12.625" style="1189" customWidth="1"/>
    <col min="2343" max="2362" width="13.625" style="1189" customWidth="1"/>
    <col min="2363" max="2559" width="9" style="1189"/>
    <col min="2560" max="2563" width="2.625" style="1189" customWidth="1"/>
    <col min="2564" max="2564" width="40.625" style="1189" customWidth="1"/>
    <col min="2565" max="2566" width="15.625" style="1189" customWidth="1"/>
    <col min="2567" max="2567" width="13.625" style="1189" customWidth="1"/>
    <col min="2568" max="2569" width="20.625" style="1189" customWidth="1"/>
    <col min="2570" max="2570" width="2.625" style="1189" customWidth="1"/>
    <col min="2571" max="2583" width="12.625" style="1189" customWidth="1"/>
    <col min="2584" max="2584" width="3.125" style="1189" customWidth="1"/>
    <col min="2585" max="2598" width="12.625" style="1189" customWidth="1"/>
    <col min="2599" max="2618" width="13.625" style="1189" customWidth="1"/>
    <col min="2619" max="2815" width="9" style="1189"/>
    <col min="2816" max="2819" width="2.625" style="1189" customWidth="1"/>
    <col min="2820" max="2820" width="40.625" style="1189" customWidth="1"/>
    <col min="2821" max="2822" width="15.625" style="1189" customWidth="1"/>
    <col min="2823" max="2823" width="13.625" style="1189" customWidth="1"/>
    <col min="2824" max="2825" width="20.625" style="1189" customWidth="1"/>
    <col min="2826" max="2826" width="2.625" style="1189" customWidth="1"/>
    <col min="2827" max="2839" width="12.625" style="1189" customWidth="1"/>
    <col min="2840" max="2840" width="3.125" style="1189" customWidth="1"/>
    <col min="2841" max="2854" width="12.625" style="1189" customWidth="1"/>
    <col min="2855" max="2874" width="13.625" style="1189" customWidth="1"/>
    <col min="2875" max="3071" width="9" style="1189"/>
    <col min="3072" max="3075" width="2.625" style="1189" customWidth="1"/>
    <col min="3076" max="3076" width="40.625" style="1189" customWidth="1"/>
    <col min="3077" max="3078" width="15.625" style="1189" customWidth="1"/>
    <col min="3079" max="3079" width="13.625" style="1189" customWidth="1"/>
    <col min="3080" max="3081" width="20.625" style="1189" customWidth="1"/>
    <col min="3082" max="3082" width="2.625" style="1189" customWidth="1"/>
    <col min="3083" max="3095" width="12.625" style="1189" customWidth="1"/>
    <col min="3096" max="3096" width="3.125" style="1189" customWidth="1"/>
    <col min="3097" max="3110" width="12.625" style="1189" customWidth="1"/>
    <col min="3111" max="3130" width="13.625" style="1189" customWidth="1"/>
    <col min="3131" max="3327" width="9" style="1189"/>
    <col min="3328" max="3331" width="2.625" style="1189" customWidth="1"/>
    <col min="3332" max="3332" width="40.625" style="1189" customWidth="1"/>
    <col min="3333" max="3334" width="15.625" style="1189" customWidth="1"/>
    <col min="3335" max="3335" width="13.625" style="1189" customWidth="1"/>
    <col min="3336" max="3337" width="20.625" style="1189" customWidth="1"/>
    <col min="3338" max="3338" width="2.625" style="1189" customWidth="1"/>
    <col min="3339" max="3351" width="12.625" style="1189" customWidth="1"/>
    <col min="3352" max="3352" width="3.125" style="1189" customWidth="1"/>
    <col min="3353" max="3366" width="12.625" style="1189" customWidth="1"/>
    <col min="3367" max="3386" width="13.625" style="1189" customWidth="1"/>
    <col min="3387" max="3583" width="9" style="1189"/>
    <col min="3584" max="3587" width="2.625" style="1189" customWidth="1"/>
    <col min="3588" max="3588" width="40.625" style="1189" customWidth="1"/>
    <col min="3589" max="3590" width="15.625" style="1189" customWidth="1"/>
    <col min="3591" max="3591" width="13.625" style="1189" customWidth="1"/>
    <col min="3592" max="3593" width="20.625" style="1189" customWidth="1"/>
    <col min="3594" max="3594" width="2.625" style="1189" customWidth="1"/>
    <col min="3595" max="3607" width="12.625" style="1189" customWidth="1"/>
    <col min="3608" max="3608" width="3.125" style="1189" customWidth="1"/>
    <col min="3609" max="3622" width="12.625" style="1189" customWidth="1"/>
    <col min="3623" max="3642" width="13.625" style="1189" customWidth="1"/>
    <col min="3643" max="3839" width="9" style="1189"/>
    <col min="3840" max="3843" width="2.625" style="1189" customWidth="1"/>
    <col min="3844" max="3844" width="40.625" style="1189" customWidth="1"/>
    <col min="3845" max="3846" width="15.625" style="1189" customWidth="1"/>
    <col min="3847" max="3847" width="13.625" style="1189" customWidth="1"/>
    <col min="3848" max="3849" width="20.625" style="1189" customWidth="1"/>
    <col min="3850" max="3850" width="2.625" style="1189" customWidth="1"/>
    <col min="3851" max="3863" width="12.625" style="1189" customWidth="1"/>
    <col min="3864" max="3864" width="3.125" style="1189" customWidth="1"/>
    <col min="3865" max="3878" width="12.625" style="1189" customWidth="1"/>
    <col min="3879" max="3898" width="13.625" style="1189" customWidth="1"/>
    <col min="3899" max="4095" width="9" style="1189"/>
    <col min="4096" max="4099" width="2.625" style="1189" customWidth="1"/>
    <col min="4100" max="4100" width="40.625" style="1189" customWidth="1"/>
    <col min="4101" max="4102" width="15.625" style="1189" customWidth="1"/>
    <col min="4103" max="4103" width="13.625" style="1189" customWidth="1"/>
    <col min="4104" max="4105" width="20.625" style="1189" customWidth="1"/>
    <col min="4106" max="4106" width="2.625" style="1189" customWidth="1"/>
    <col min="4107" max="4119" width="12.625" style="1189" customWidth="1"/>
    <col min="4120" max="4120" width="3.125" style="1189" customWidth="1"/>
    <col min="4121" max="4134" width="12.625" style="1189" customWidth="1"/>
    <col min="4135" max="4154" width="13.625" style="1189" customWidth="1"/>
    <col min="4155" max="4351" width="9" style="1189"/>
    <col min="4352" max="4355" width="2.625" style="1189" customWidth="1"/>
    <col min="4356" max="4356" width="40.625" style="1189" customWidth="1"/>
    <col min="4357" max="4358" width="15.625" style="1189" customWidth="1"/>
    <col min="4359" max="4359" width="13.625" style="1189" customWidth="1"/>
    <col min="4360" max="4361" width="20.625" style="1189" customWidth="1"/>
    <col min="4362" max="4362" width="2.625" style="1189" customWidth="1"/>
    <col min="4363" max="4375" width="12.625" style="1189" customWidth="1"/>
    <col min="4376" max="4376" width="3.125" style="1189" customWidth="1"/>
    <col min="4377" max="4390" width="12.625" style="1189" customWidth="1"/>
    <col min="4391" max="4410" width="13.625" style="1189" customWidth="1"/>
    <col min="4411" max="4607" width="9" style="1189"/>
    <col min="4608" max="4611" width="2.625" style="1189" customWidth="1"/>
    <col min="4612" max="4612" width="40.625" style="1189" customWidth="1"/>
    <col min="4613" max="4614" width="15.625" style="1189" customWidth="1"/>
    <col min="4615" max="4615" width="13.625" style="1189" customWidth="1"/>
    <col min="4616" max="4617" width="20.625" style="1189" customWidth="1"/>
    <col min="4618" max="4618" width="2.625" style="1189" customWidth="1"/>
    <col min="4619" max="4631" width="12.625" style="1189" customWidth="1"/>
    <col min="4632" max="4632" width="3.125" style="1189" customWidth="1"/>
    <col min="4633" max="4646" width="12.625" style="1189" customWidth="1"/>
    <col min="4647" max="4666" width="13.625" style="1189" customWidth="1"/>
    <col min="4667" max="4863" width="9" style="1189"/>
    <col min="4864" max="4867" width="2.625" style="1189" customWidth="1"/>
    <col min="4868" max="4868" width="40.625" style="1189" customWidth="1"/>
    <col min="4869" max="4870" width="15.625" style="1189" customWidth="1"/>
    <col min="4871" max="4871" width="13.625" style="1189" customWidth="1"/>
    <col min="4872" max="4873" width="20.625" style="1189" customWidth="1"/>
    <col min="4874" max="4874" width="2.625" style="1189" customWidth="1"/>
    <col min="4875" max="4887" width="12.625" style="1189" customWidth="1"/>
    <col min="4888" max="4888" width="3.125" style="1189" customWidth="1"/>
    <col min="4889" max="4902" width="12.625" style="1189" customWidth="1"/>
    <col min="4903" max="4922" width="13.625" style="1189" customWidth="1"/>
    <col min="4923" max="5119" width="9" style="1189"/>
    <col min="5120" max="5123" width="2.625" style="1189" customWidth="1"/>
    <col min="5124" max="5124" width="40.625" style="1189" customWidth="1"/>
    <col min="5125" max="5126" width="15.625" style="1189" customWidth="1"/>
    <col min="5127" max="5127" width="13.625" style="1189" customWidth="1"/>
    <col min="5128" max="5129" width="20.625" style="1189" customWidth="1"/>
    <col min="5130" max="5130" width="2.625" style="1189" customWidth="1"/>
    <col min="5131" max="5143" width="12.625" style="1189" customWidth="1"/>
    <col min="5144" max="5144" width="3.125" style="1189" customWidth="1"/>
    <col min="5145" max="5158" width="12.625" style="1189" customWidth="1"/>
    <col min="5159" max="5178" width="13.625" style="1189" customWidth="1"/>
    <col min="5179" max="5375" width="9" style="1189"/>
    <col min="5376" max="5379" width="2.625" style="1189" customWidth="1"/>
    <col min="5380" max="5380" width="40.625" style="1189" customWidth="1"/>
    <col min="5381" max="5382" width="15.625" style="1189" customWidth="1"/>
    <col min="5383" max="5383" width="13.625" style="1189" customWidth="1"/>
    <col min="5384" max="5385" width="20.625" style="1189" customWidth="1"/>
    <col min="5386" max="5386" width="2.625" style="1189" customWidth="1"/>
    <col min="5387" max="5399" width="12.625" style="1189" customWidth="1"/>
    <col min="5400" max="5400" width="3.125" style="1189" customWidth="1"/>
    <col min="5401" max="5414" width="12.625" style="1189" customWidth="1"/>
    <col min="5415" max="5434" width="13.625" style="1189" customWidth="1"/>
    <col min="5435" max="5631" width="9" style="1189"/>
    <col min="5632" max="5635" width="2.625" style="1189" customWidth="1"/>
    <col min="5636" max="5636" width="40.625" style="1189" customWidth="1"/>
    <col min="5637" max="5638" width="15.625" style="1189" customWidth="1"/>
    <col min="5639" max="5639" width="13.625" style="1189" customWidth="1"/>
    <col min="5640" max="5641" width="20.625" style="1189" customWidth="1"/>
    <col min="5642" max="5642" width="2.625" style="1189" customWidth="1"/>
    <col min="5643" max="5655" width="12.625" style="1189" customWidth="1"/>
    <col min="5656" max="5656" width="3.125" style="1189" customWidth="1"/>
    <col min="5657" max="5670" width="12.625" style="1189" customWidth="1"/>
    <col min="5671" max="5690" width="13.625" style="1189" customWidth="1"/>
    <col min="5691" max="5887" width="9" style="1189"/>
    <col min="5888" max="5891" width="2.625" style="1189" customWidth="1"/>
    <col min="5892" max="5892" width="40.625" style="1189" customWidth="1"/>
    <col min="5893" max="5894" width="15.625" style="1189" customWidth="1"/>
    <col min="5895" max="5895" width="13.625" style="1189" customWidth="1"/>
    <col min="5896" max="5897" width="20.625" style="1189" customWidth="1"/>
    <col min="5898" max="5898" width="2.625" style="1189" customWidth="1"/>
    <col min="5899" max="5911" width="12.625" style="1189" customWidth="1"/>
    <col min="5912" max="5912" width="3.125" style="1189" customWidth="1"/>
    <col min="5913" max="5926" width="12.625" style="1189" customWidth="1"/>
    <col min="5927" max="5946" width="13.625" style="1189" customWidth="1"/>
    <col min="5947" max="6143" width="9" style="1189"/>
    <col min="6144" max="6147" width="2.625" style="1189" customWidth="1"/>
    <col min="6148" max="6148" width="40.625" style="1189" customWidth="1"/>
    <col min="6149" max="6150" width="15.625" style="1189" customWidth="1"/>
    <col min="6151" max="6151" width="13.625" style="1189" customWidth="1"/>
    <col min="6152" max="6153" width="20.625" style="1189" customWidth="1"/>
    <col min="6154" max="6154" width="2.625" style="1189" customWidth="1"/>
    <col min="6155" max="6167" width="12.625" style="1189" customWidth="1"/>
    <col min="6168" max="6168" width="3.125" style="1189" customWidth="1"/>
    <col min="6169" max="6182" width="12.625" style="1189" customWidth="1"/>
    <col min="6183" max="6202" width="13.625" style="1189" customWidth="1"/>
    <col min="6203" max="6399" width="9" style="1189"/>
    <col min="6400" max="6403" width="2.625" style="1189" customWidth="1"/>
    <col min="6404" max="6404" width="40.625" style="1189" customWidth="1"/>
    <col min="6405" max="6406" width="15.625" style="1189" customWidth="1"/>
    <col min="6407" max="6407" width="13.625" style="1189" customWidth="1"/>
    <col min="6408" max="6409" width="20.625" style="1189" customWidth="1"/>
    <col min="6410" max="6410" width="2.625" style="1189" customWidth="1"/>
    <col min="6411" max="6423" width="12.625" style="1189" customWidth="1"/>
    <col min="6424" max="6424" width="3.125" style="1189" customWidth="1"/>
    <col min="6425" max="6438" width="12.625" style="1189" customWidth="1"/>
    <col min="6439" max="6458" width="13.625" style="1189" customWidth="1"/>
    <col min="6459" max="6655" width="9" style="1189"/>
    <col min="6656" max="6659" width="2.625" style="1189" customWidth="1"/>
    <col min="6660" max="6660" width="40.625" style="1189" customWidth="1"/>
    <col min="6661" max="6662" width="15.625" style="1189" customWidth="1"/>
    <col min="6663" max="6663" width="13.625" style="1189" customWidth="1"/>
    <col min="6664" max="6665" width="20.625" style="1189" customWidth="1"/>
    <col min="6666" max="6666" width="2.625" style="1189" customWidth="1"/>
    <col min="6667" max="6679" width="12.625" style="1189" customWidth="1"/>
    <col min="6680" max="6680" width="3.125" style="1189" customWidth="1"/>
    <col min="6681" max="6694" width="12.625" style="1189" customWidth="1"/>
    <col min="6695" max="6714" width="13.625" style="1189" customWidth="1"/>
    <col min="6715" max="6911" width="9" style="1189"/>
    <col min="6912" max="6915" width="2.625" style="1189" customWidth="1"/>
    <col min="6916" max="6916" width="40.625" style="1189" customWidth="1"/>
    <col min="6917" max="6918" width="15.625" style="1189" customWidth="1"/>
    <col min="6919" max="6919" width="13.625" style="1189" customWidth="1"/>
    <col min="6920" max="6921" width="20.625" style="1189" customWidth="1"/>
    <col min="6922" max="6922" width="2.625" style="1189" customWidth="1"/>
    <col min="6923" max="6935" width="12.625" style="1189" customWidth="1"/>
    <col min="6936" max="6936" width="3.125" style="1189" customWidth="1"/>
    <col min="6937" max="6950" width="12.625" style="1189" customWidth="1"/>
    <col min="6951" max="6970" width="13.625" style="1189" customWidth="1"/>
    <col min="6971" max="7167" width="9" style="1189"/>
    <col min="7168" max="7171" width="2.625" style="1189" customWidth="1"/>
    <col min="7172" max="7172" width="40.625" style="1189" customWidth="1"/>
    <col min="7173" max="7174" width="15.625" style="1189" customWidth="1"/>
    <col min="7175" max="7175" width="13.625" style="1189" customWidth="1"/>
    <col min="7176" max="7177" width="20.625" style="1189" customWidth="1"/>
    <col min="7178" max="7178" width="2.625" style="1189" customWidth="1"/>
    <col min="7179" max="7191" width="12.625" style="1189" customWidth="1"/>
    <col min="7192" max="7192" width="3.125" style="1189" customWidth="1"/>
    <col min="7193" max="7206" width="12.625" style="1189" customWidth="1"/>
    <col min="7207" max="7226" width="13.625" style="1189" customWidth="1"/>
    <col min="7227" max="7423" width="9" style="1189"/>
    <col min="7424" max="7427" width="2.625" style="1189" customWidth="1"/>
    <col min="7428" max="7428" width="40.625" style="1189" customWidth="1"/>
    <col min="7429" max="7430" width="15.625" style="1189" customWidth="1"/>
    <col min="7431" max="7431" width="13.625" style="1189" customWidth="1"/>
    <col min="7432" max="7433" width="20.625" style="1189" customWidth="1"/>
    <col min="7434" max="7434" width="2.625" style="1189" customWidth="1"/>
    <col min="7435" max="7447" width="12.625" style="1189" customWidth="1"/>
    <col min="7448" max="7448" width="3.125" style="1189" customWidth="1"/>
    <col min="7449" max="7462" width="12.625" style="1189" customWidth="1"/>
    <col min="7463" max="7482" width="13.625" style="1189" customWidth="1"/>
    <col min="7483" max="7679" width="9" style="1189"/>
    <col min="7680" max="7683" width="2.625" style="1189" customWidth="1"/>
    <col min="7684" max="7684" width="40.625" style="1189" customWidth="1"/>
    <col min="7685" max="7686" width="15.625" style="1189" customWidth="1"/>
    <col min="7687" max="7687" width="13.625" style="1189" customWidth="1"/>
    <col min="7688" max="7689" width="20.625" style="1189" customWidth="1"/>
    <col min="7690" max="7690" width="2.625" style="1189" customWidth="1"/>
    <col min="7691" max="7703" width="12.625" style="1189" customWidth="1"/>
    <col min="7704" max="7704" width="3.125" style="1189" customWidth="1"/>
    <col min="7705" max="7718" width="12.625" style="1189" customWidth="1"/>
    <col min="7719" max="7738" width="13.625" style="1189" customWidth="1"/>
    <col min="7739" max="7935" width="9" style="1189"/>
    <col min="7936" max="7939" width="2.625" style="1189" customWidth="1"/>
    <col min="7940" max="7940" width="40.625" style="1189" customWidth="1"/>
    <col min="7941" max="7942" width="15.625" style="1189" customWidth="1"/>
    <col min="7943" max="7943" width="13.625" style="1189" customWidth="1"/>
    <col min="7944" max="7945" width="20.625" style="1189" customWidth="1"/>
    <col min="7946" max="7946" width="2.625" style="1189" customWidth="1"/>
    <col min="7947" max="7959" width="12.625" style="1189" customWidth="1"/>
    <col min="7960" max="7960" width="3.125" style="1189" customWidth="1"/>
    <col min="7961" max="7974" width="12.625" style="1189" customWidth="1"/>
    <col min="7975" max="7994" width="13.625" style="1189" customWidth="1"/>
    <col min="7995" max="8191" width="9" style="1189"/>
    <col min="8192" max="8195" width="2.625" style="1189" customWidth="1"/>
    <col min="8196" max="8196" width="40.625" style="1189" customWidth="1"/>
    <col min="8197" max="8198" width="15.625" style="1189" customWidth="1"/>
    <col min="8199" max="8199" width="13.625" style="1189" customWidth="1"/>
    <col min="8200" max="8201" width="20.625" style="1189" customWidth="1"/>
    <col min="8202" max="8202" width="2.625" style="1189" customWidth="1"/>
    <col min="8203" max="8215" width="12.625" style="1189" customWidth="1"/>
    <col min="8216" max="8216" width="3.125" style="1189" customWidth="1"/>
    <col min="8217" max="8230" width="12.625" style="1189" customWidth="1"/>
    <col min="8231" max="8250" width="13.625" style="1189" customWidth="1"/>
    <col min="8251" max="8447" width="9" style="1189"/>
    <col min="8448" max="8451" width="2.625" style="1189" customWidth="1"/>
    <col min="8452" max="8452" width="40.625" style="1189" customWidth="1"/>
    <col min="8453" max="8454" width="15.625" style="1189" customWidth="1"/>
    <col min="8455" max="8455" width="13.625" style="1189" customWidth="1"/>
    <col min="8456" max="8457" width="20.625" style="1189" customWidth="1"/>
    <col min="8458" max="8458" width="2.625" style="1189" customWidth="1"/>
    <col min="8459" max="8471" width="12.625" style="1189" customWidth="1"/>
    <col min="8472" max="8472" width="3.125" style="1189" customWidth="1"/>
    <col min="8473" max="8486" width="12.625" style="1189" customWidth="1"/>
    <col min="8487" max="8506" width="13.625" style="1189" customWidth="1"/>
    <col min="8507" max="8703" width="9" style="1189"/>
    <col min="8704" max="8707" width="2.625" style="1189" customWidth="1"/>
    <col min="8708" max="8708" width="40.625" style="1189" customWidth="1"/>
    <col min="8709" max="8710" width="15.625" style="1189" customWidth="1"/>
    <col min="8711" max="8711" width="13.625" style="1189" customWidth="1"/>
    <col min="8712" max="8713" width="20.625" style="1189" customWidth="1"/>
    <col min="8714" max="8714" width="2.625" style="1189" customWidth="1"/>
    <col min="8715" max="8727" width="12.625" style="1189" customWidth="1"/>
    <col min="8728" max="8728" width="3.125" style="1189" customWidth="1"/>
    <col min="8729" max="8742" width="12.625" style="1189" customWidth="1"/>
    <col min="8743" max="8762" width="13.625" style="1189" customWidth="1"/>
    <col min="8763" max="8959" width="9" style="1189"/>
    <col min="8960" max="8963" width="2.625" style="1189" customWidth="1"/>
    <col min="8964" max="8964" width="40.625" style="1189" customWidth="1"/>
    <col min="8965" max="8966" width="15.625" style="1189" customWidth="1"/>
    <col min="8967" max="8967" width="13.625" style="1189" customWidth="1"/>
    <col min="8968" max="8969" width="20.625" style="1189" customWidth="1"/>
    <col min="8970" max="8970" width="2.625" style="1189" customWidth="1"/>
    <col min="8971" max="8983" width="12.625" style="1189" customWidth="1"/>
    <col min="8984" max="8984" width="3.125" style="1189" customWidth="1"/>
    <col min="8985" max="8998" width="12.625" style="1189" customWidth="1"/>
    <col min="8999" max="9018" width="13.625" style="1189" customWidth="1"/>
    <col min="9019" max="9215" width="9" style="1189"/>
    <col min="9216" max="9219" width="2.625" style="1189" customWidth="1"/>
    <col min="9220" max="9220" width="40.625" style="1189" customWidth="1"/>
    <col min="9221" max="9222" width="15.625" style="1189" customWidth="1"/>
    <col min="9223" max="9223" width="13.625" style="1189" customWidth="1"/>
    <col min="9224" max="9225" width="20.625" style="1189" customWidth="1"/>
    <col min="9226" max="9226" width="2.625" style="1189" customWidth="1"/>
    <col min="9227" max="9239" width="12.625" style="1189" customWidth="1"/>
    <col min="9240" max="9240" width="3.125" style="1189" customWidth="1"/>
    <col min="9241" max="9254" width="12.625" style="1189" customWidth="1"/>
    <col min="9255" max="9274" width="13.625" style="1189" customWidth="1"/>
    <col min="9275" max="9471" width="9" style="1189"/>
    <col min="9472" max="9475" width="2.625" style="1189" customWidth="1"/>
    <col min="9476" max="9476" width="40.625" style="1189" customWidth="1"/>
    <col min="9477" max="9478" width="15.625" style="1189" customWidth="1"/>
    <col min="9479" max="9479" width="13.625" style="1189" customWidth="1"/>
    <col min="9480" max="9481" width="20.625" style="1189" customWidth="1"/>
    <col min="9482" max="9482" width="2.625" style="1189" customWidth="1"/>
    <col min="9483" max="9495" width="12.625" style="1189" customWidth="1"/>
    <col min="9496" max="9496" width="3.125" style="1189" customWidth="1"/>
    <col min="9497" max="9510" width="12.625" style="1189" customWidth="1"/>
    <col min="9511" max="9530" width="13.625" style="1189" customWidth="1"/>
    <col min="9531" max="9727" width="9" style="1189"/>
    <col min="9728" max="9731" width="2.625" style="1189" customWidth="1"/>
    <col min="9732" max="9732" width="40.625" style="1189" customWidth="1"/>
    <col min="9733" max="9734" width="15.625" style="1189" customWidth="1"/>
    <col min="9735" max="9735" width="13.625" style="1189" customWidth="1"/>
    <col min="9736" max="9737" width="20.625" style="1189" customWidth="1"/>
    <col min="9738" max="9738" width="2.625" style="1189" customWidth="1"/>
    <col min="9739" max="9751" width="12.625" style="1189" customWidth="1"/>
    <col min="9752" max="9752" width="3.125" style="1189" customWidth="1"/>
    <col min="9753" max="9766" width="12.625" style="1189" customWidth="1"/>
    <col min="9767" max="9786" width="13.625" style="1189" customWidth="1"/>
    <col min="9787" max="9983" width="9" style="1189"/>
    <col min="9984" max="9987" width="2.625" style="1189" customWidth="1"/>
    <col min="9988" max="9988" width="40.625" style="1189" customWidth="1"/>
    <col min="9989" max="9990" width="15.625" style="1189" customWidth="1"/>
    <col min="9991" max="9991" width="13.625" style="1189" customWidth="1"/>
    <col min="9992" max="9993" width="20.625" style="1189" customWidth="1"/>
    <col min="9994" max="9994" width="2.625" style="1189" customWidth="1"/>
    <col min="9995" max="10007" width="12.625" style="1189" customWidth="1"/>
    <col min="10008" max="10008" width="3.125" style="1189" customWidth="1"/>
    <col min="10009" max="10022" width="12.625" style="1189" customWidth="1"/>
    <col min="10023" max="10042" width="13.625" style="1189" customWidth="1"/>
    <col min="10043" max="10239" width="9" style="1189"/>
    <col min="10240" max="10243" width="2.625" style="1189" customWidth="1"/>
    <col min="10244" max="10244" width="40.625" style="1189" customWidth="1"/>
    <col min="10245" max="10246" width="15.625" style="1189" customWidth="1"/>
    <col min="10247" max="10247" width="13.625" style="1189" customWidth="1"/>
    <col min="10248" max="10249" width="20.625" style="1189" customWidth="1"/>
    <col min="10250" max="10250" width="2.625" style="1189" customWidth="1"/>
    <col min="10251" max="10263" width="12.625" style="1189" customWidth="1"/>
    <col min="10264" max="10264" width="3.125" style="1189" customWidth="1"/>
    <col min="10265" max="10278" width="12.625" style="1189" customWidth="1"/>
    <col min="10279" max="10298" width="13.625" style="1189" customWidth="1"/>
    <col min="10299" max="10495" width="9" style="1189"/>
    <col min="10496" max="10499" width="2.625" style="1189" customWidth="1"/>
    <col min="10500" max="10500" width="40.625" style="1189" customWidth="1"/>
    <col min="10501" max="10502" width="15.625" style="1189" customWidth="1"/>
    <col min="10503" max="10503" width="13.625" style="1189" customWidth="1"/>
    <col min="10504" max="10505" width="20.625" style="1189" customWidth="1"/>
    <col min="10506" max="10506" width="2.625" style="1189" customWidth="1"/>
    <col min="10507" max="10519" width="12.625" style="1189" customWidth="1"/>
    <col min="10520" max="10520" width="3.125" style="1189" customWidth="1"/>
    <col min="10521" max="10534" width="12.625" style="1189" customWidth="1"/>
    <col min="10535" max="10554" width="13.625" style="1189" customWidth="1"/>
    <col min="10555" max="10751" width="9" style="1189"/>
    <col min="10752" max="10755" width="2.625" style="1189" customWidth="1"/>
    <col min="10756" max="10756" width="40.625" style="1189" customWidth="1"/>
    <col min="10757" max="10758" width="15.625" style="1189" customWidth="1"/>
    <col min="10759" max="10759" width="13.625" style="1189" customWidth="1"/>
    <col min="10760" max="10761" width="20.625" style="1189" customWidth="1"/>
    <col min="10762" max="10762" width="2.625" style="1189" customWidth="1"/>
    <col min="10763" max="10775" width="12.625" style="1189" customWidth="1"/>
    <col min="10776" max="10776" width="3.125" style="1189" customWidth="1"/>
    <col min="10777" max="10790" width="12.625" style="1189" customWidth="1"/>
    <col min="10791" max="10810" width="13.625" style="1189" customWidth="1"/>
    <col min="10811" max="11007" width="9" style="1189"/>
    <col min="11008" max="11011" width="2.625" style="1189" customWidth="1"/>
    <col min="11012" max="11012" width="40.625" style="1189" customWidth="1"/>
    <col min="11013" max="11014" width="15.625" style="1189" customWidth="1"/>
    <col min="11015" max="11015" width="13.625" style="1189" customWidth="1"/>
    <col min="11016" max="11017" width="20.625" style="1189" customWidth="1"/>
    <col min="11018" max="11018" width="2.625" style="1189" customWidth="1"/>
    <col min="11019" max="11031" width="12.625" style="1189" customWidth="1"/>
    <col min="11032" max="11032" width="3.125" style="1189" customWidth="1"/>
    <col min="11033" max="11046" width="12.625" style="1189" customWidth="1"/>
    <col min="11047" max="11066" width="13.625" style="1189" customWidth="1"/>
    <col min="11067" max="11263" width="9" style="1189"/>
    <col min="11264" max="11267" width="2.625" style="1189" customWidth="1"/>
    <col min="11268" max="11268" width="40.625" style="1189" customWidth="1"/>
    <col min="11269" max="11270" width="15.625" style="1189" customWidth="1"/>
    <col min="11271" max="11271" width="13.625" style="1189" customWidth="1"/>
    <col min="11272" max="11273" width="20.625" style="1189" customWidth="1"/>
    <col min="11274" max="11274" width="2.625" style="1189" customWidth="1"/>
    <col min="11275" max="11287" width="12.625" style="1189" customWidth="1"/>
    <col min="11288" max="11288" width="3.125" style="1189" customWidth="1"/>
    <col min="11289" max="11302" width="12.625" style="1189" customWidth="1"/>
    <col min="11303" max="11322" width="13.625" style="1189" customWidth="1"/>
    <col min="11323" max="11519" width="9" style="1189"/>
    <col min="11520" max="11523" width="2.625" style="1189" customWidth="1"/>
    <col min="11524" max="11524" width="40.625" style="1189" customWidth="1"/>
    <col min="11525" max="11526" width="15.625" style="1189" customWidth="1"/>
    <col min="11527" max="11527" width="13.625" style="1189" customWidth="1"/>
    <col min="11528" max="11529" width="20.625" style="1189" customWidth="1"/>
    <col min="11530" max="11530" width="2.625" style="1189" customWidth="1"/>
    <col min="11531" max="11543" width="12.625" style="1189" customWidth="1"/>
    <col min="11544" max="11544" width="3.125" style="1189" customWidth="1"/>
    <col min="11545" max="11558" width="12.625" style="1189" customWidth="1"/>
    <col min="11559" max="11578" width="13.625" style="1189" customWidth="1"/>
    <col min="11579" max="11775" width="9" style="1189"/>
    <col min="11776" max="11779" width="2.625" style="1189" customWidth="1"/>
    <col min="11780" max="11780" width="40.625" style="1189" customWidth="1"/>
    <col min="11781" max="11782" width="15.625" style="1189" customWidth="1"/>
    <col min="11783" max="11783" width="13.625" style="1189" customWidth="1"/>
    <col min="11784" max="11785" width="20.625" style="1189" customWidth="1"/>
    <col min="11786" max="11786" width="2.625" style="1189" customWidth="1"/>
    <col min="11787" max="11799" width="12.625" style="1189" customWidth="1"/>
    <col min="11800" max="11800" width="3.125" style="1189" customWidth="1"/>
    <col min="11801" max="11814" width="12.625" style="1189" customWidth="1"/>
    <col min="11815" max="11834" width="13.625" style="1189" customWidth="1"/>
    <col min="11835" max="12031" width="9" style="1189"/>
    <col min="12032" max="12035" width="2.625" style="1189" customWidth="1"/>
    <col min="12036" max="12036" width="40.625" style="1189" customWidth="1"/>
    <col min="12037" max="12038" width="15.625" style="1189" customWidth="1"/>
    <col min="12039" max="12039" width="13.625" style="1189" customWidth="1"/>
    <col min="12040" max="12041" width="20.625" style="1189" customWidth="1"/>
    <col min="12042" max="12042" width="2.625" style="1189" customWidth="1"/>
    <col min="12043" max="12055" width="12.625" style="1189" customWidth="1"/>
    <col min="12056" max="12056" width="3.125" style="1189" customWidth="1"/>
    <col min="12057" max="12070" width="12.625" style="1189" customWidth="1"/>
    <col min="12071" max="12090" width="13.625" style="1189" customWidth="1"/>
    <col min="12091" max="12287" width="9" style="1189"/>
    <col min="12288" max="12291" width="2.625" style="1189" customWidth="1"/>
    <col min="12292" max="12292" width="40.625" style="1189" customWidth="1"/>
    <col min="12293" max="12294" width="15.625" style="1189" customWidth="1"/>
    <col min="12295" max="12295" width="13.625" style="1189" customWidth="1"/>
    <col min="12296" max="12297" width="20.625" style="1189" customWidth="1"/>
    <col min="12298" max="12298" width="2.625" style="1189" customWidth="1"/>
    <col min="12299" max="12311" width="12.625" style="1189" customWidth="1"/>
    <col min="12312" max="12312" width="3.125" style="1189" customWidth="1"/>
    <col min="12313" max="12326" width="12.625" style="1189" customWidth="1"/>
    <col min="12327" max="12346" width="13.625" style="1189" customWidth="1"/>
    <col min="12347" max="12543" width="9" style="1189"/>
    <col min="12544" max="12547" width="2.625" style="1189" customWidth="1"/>
    <col min="12548" max="12548" width="40.625" style="1189" customWidth="1"/>
    <col min="12549" max="12550" width="15.625" style="1189" customWidth="1"/>
    <col min="12551" max="12551" width="13.625" style="1189" customWidth="1"/>
    <col min="12552" max="12553" width="20.625" style="1189" customWidth="1"/>
    <col min="12554" max="12554" width="2.625" style="1189" customWidth="1"/>
    <col min="12555" max="12567" width="12.625" style="1189" customWidth="1"/>
    <col min="12568" max="12568" width="3.125" style="1189" customWidth="1"/>
    <col min="12569" max="12582" width="12.625" style="1189" customWidth="1"/>
    <col min="12583" max="12602" width="13.625" style="1189" customWidth="1"/>
    <col min="12603" max="12799" width="9" style="1189"/>
    <col min="12800" max="12803" width="2.625" style="1189" customWidth="1"/>
    <col min="12804" max="12804" width="40.625" style="1189" customWidth="1"/>
    <col min="12805" max="12806" width="15.625" style="1189" customWidth="1"/>
    <col min="12807" max="12807" width="13.625" style="1189" customWidth="1"/>
    <col min="12808" max="12809" width="20.625" style="1189" customWidth="1"/>
    <col min="12810" max="12810" width="2.625" style="1189" customWidth="1"/>
    <col min="12811" max="12823" width="12.625" style="1189" customWidth="1"/>
    <col min="12824" max="12824" width="3.125" style="1189" customWidth="1"/>
    <col min="12825" max="12838" width="12.625" style="1189" customWidth="1"/>
    <col min="12839" max="12858" width="13.625" style="1189" customWidth="1"/>
    <col min="12859" max="13055" width="9" style="1189"/>
    <col min="13056" max="13059" width="2.625" style="1189" customWidth="1"/>
    <col min="13060" max="13060" width="40.625" style="1189" customWidth="1"/>
    <col min="13061" max="13062" width="15.625" style="1189" customWidth="1"/>
    <col min="13063" max="13063" width="13.625" style="1189" customWidth="1"/>
    <col min="13064" max="13065" width="20.625" style="1189" customWidth="1"/>
    <col min="13066" max="13066" width="2.625" style="1189" customWidth="1"/>
    <col min="13067" max="13079" width="12.625" style="1189" customWidth="1"/>
    <col min="13080" max="13080" width="3.125" style="1189" customWidth="1"/>
    <col min="13081" max="13094" width="12.625" style="1189" customWidth="1"/>
    <col min="13095" max="13114" width="13.625" style="1189" customWidth="1"/>
    <col min="13115" max="13311" width="9" style="1189"/>
    <col min="13312" max="13315" width="2.625" style="1189" customWidth="1"/>
    <col min="13316" max="13316" width="40.625" style="1189" customWidth="1"/>
    <col min="13317" max="13318" width="15.625" style="1189" customWidth="1"/>
    <col min="13319" max="13319" width="13.625" style="1189" customWidth="1"/>
    <col min="13320" max="13321" width="20.625" style="1189" customWidth="1"/>
    <col min="13322" max="13322" width="2.625" style="1189" customWidth="1"/>
    <col min="13323" max="13335" width="12.625" style="1189" customWidth="1"/>
    <col min="13336" max="13336" width="3.125" style="1189" customWidth="1"/>
    <col min="13337" max="13350" width="12.625" style="1189" customWidth="1"/>
    <col min="13351" max="13370" width="13.625" style="1189" customWidth="1"/>
    <col min="13371" max="13567" width="9" style="1189"/>
    <col min="13568" max="13571" width="2.625" style="1189" customWidth="1"/>
    <col min="13572" max="13572" width="40.625" style="1189" customWidth="1"/>
    <col min="13573" max="13574" width="15.625" style="1189" customWidth="1"/>
    <col min="13575" max="13575" width="13.625" style="1189" customWidth="1"/>
    <col min="13576" max="13577" width="20.625" style="1189" customWidth="1"/>
    <col min="13578" max="13578" width="2.625" style="1189" customWidth="1"/>
    <col min="13579" max="13591" width="12.625" style="1189" customWidth="1"/>
    <col min="13592" max="13592" width="3.125" style="1189" customWidth="1"/>
    <col min="13593" max="13606" width="12.625" style="1189" customWidth="1"/>
    <col min="13607" max="13626" width="13.625" style="1189" customWidth="1"/>
    <col min="13627" max="13823" width="9" style="1189"/>
    <col min="13824" max="13827" width="2.625" style="1189" customWidth="1"/>
    <col min="13828" max="13828" width="40.625" style="1189" customWidth="1"/>
    <col min="13829" max="13830" width="15.625" style="1189" customWidth="1"/>
    <col min="13831" max="13831" width="13.625" style="1189" customWidth="1"/>
    <col min="13832" max="13833" width="20.625" style="1189" customWidth="1"/>
    <col min="13834" max="13834" width="2.625" style="1189" customWidth="1"/>
    <col min="13835" max="13847" width="12.625" style="1189" customWidth="1"/>
    <col min="13848" max="13848" width="3.125" style="1189" customWidth="1"/>
    <col min="13849" max="13862" width="12.625" style="1189" customWidth="1"/>
    <col min="13863" max="13882" width="13.625" style="1189" customWidth="1"/>
    <col min="13883" max="14079" width="9" style="1189"/>
    <col min="14080" max="14083" width="2.625" style="1189" customWidth="1"/>
    <col min="14084" max="14084" width="40.625" style="1189" customWidth="1"/>
    <col min="14085" max="14086" width="15.625" style="1189" customWidth="1"/>
    <col min="14087" max="14087" width="13.625" style="1189" customWidth="1"/>
    <col min="14088" max="14089" width="20.625" style="1189" customWidth="1"/>
    <col min="14090" max="14090" width="2.625" style="1189" customWidth="1"/>
    <col min="14091" max="14103" width="12.625" style="1189" customWidth="1"/>
    <col min="14104" max="14104" width="3.125" style="1189" customWidth="1"/>
    <col min="14105" max="14118" width="12.625" style="1189" customWidth="1"/>
    <col min="14119" max="14138" width="13.625" style="1189" customWidth="1"/>
    <col min="14139" max="14335" width="9" style="1189"/>
    <col min="14336" max="14339" width="2.625" style="1189" customWidth="1"/>
    <col min="14340" max="14340" width="40.625" style="1189" customWidth="1"/>
    <col min="14341" max="14342" width="15.625" style="1189" customWidth="1"/>
    <col min="14343" max="14343" width="13.625" style="1189" customWidth="1"/>
    <col min="14344" max="14345" width="20.625" style="1189" customWidth="1"/>
    <col min="14346" max="14346" width="2.625" style="1189" customWidth="1"/>
    <col min="14347" max="14359" width="12.625" style="1189" customWidth="1"/>
    <col min="14360" max="14360" width="3.125" style="1189" customWidth="1"/>
    <col min="14361" max="14374" width="12.625" style="1189" customWidth="1"/>
    <col min="14375" max="14394" width="13.625" style="1189" customWidth="1"/>
    <col min="14395" max="14591" width="9" style="1189"/>
    <col min="14592" max="14595" width="2.625" style="1189" customWidth="1"/>
    <col min="14596" max="14596" width="40.625" style="1189" customWidth="1"/>
    <col min="14597" max="14598" width="15.625" style="1189" customWidth="1"/>
    <col min="14599" max="14599" width="13.625" style="1189" customWidth="1"/>
    <col min="14600" max="14601" width="20.625" style="1189" customWidth="1"/>
    <col min="14602" max="14602" width="2.625" style="1189" customWidth="1"/>
    <col min="14603" max="14615" width="12.625" style="1189" customWidth="1"/>
    <col min="14616" max="14616" width="3.125" style="1189" customWidth="1"/>
    <col min="14617" max="14630" width="12.625" style="1189" customWidth="1"/>
    <col min="14631" max="14650" width="13.625" style="1189" customWidth="1"/>
    <col min="14651" max="14847" width="9" style="1189"/>
    <col min="14848" max="14851" width="2.625" style="1189" customWidth="1"/>
    <col min="14852" max="14852" width="40.625" style="1189" customWidth="1"/>
    <col min="14853" max="14854" width="15.625" style="1189" customWidth="1"/>
    <col min="14855" max="14855" width="13.625" style="1189" customWidth="1"/>
    <col min="14856" max="14857" width="20.625" style="1189" customWidth="1"/>
    <col min="14858" max="14858" width="2.625" style="1189" customWidth="1"/>
    <col min="14859" max="14871" width="12.625" style="1189" customWidth="1"/>
    <col min="14872" max="14872" width="3.125" style="1189" customWidth="1"/>
    <col min="14873" max="14886" width="12.625" style="1189" customWidth="1"/>
    <col min="14887" max="14906" width="13.625" style="1189" customWidth="1"/>
    <col min="14907" max="15103" width="9" style="1189"/>
    <col min="15104" max="15107" width="2.625" style="1189" customWidth="1"/>
    <col min="15108" max="15108" width="40.625" style="1189" customWidth="1"/>
    <col min="15109" max="15110" width="15.625" style="1189" customWidth="1"/>
    <col min="15111" max="15111" width="13.625" style="1189" customWidth="1"/>
    <col min="15112" max="15113" width="20.625" style="1189" customWidth="1"/>
    <col min="15114" max="15114" width="2.625" style="1189" customWidth="1"/>
    <col min="15115" max="15127" width="12.625" style="1189" customWidth="1"/>
    <col min="15128" max="15128" width="3.125" style="1189" customWidth="1"/>
    <col min="15129" max="15142" width="12.625" style="1189" customWidth="1"/>
    <col min="15143" max="15162" width="13.625" style="1189" customWidth="1"/>
    <col min="15163" max="15359" width="9" style="1189"/>
    <col min="15360" max="15363" width="2.625" style="1189" customWidth="1"/>
    <col min="15364" max="15364" width="40.625" style="1189" customWidth="1"/>
    <col min="15365" max="15366" width="15.625" style="1189" customWidth="1"/>
    <col min="15367" max="15367" width="13.625" style="1189" customWidth="1"/>
    <col min="15368" max="15369" width="20.625" style="1189" customWidth="1"/>
    <col min="15370" max="15370" width="2.625" style="1189" customWidth="1"/>
    <col min="15371" max="15383" width="12.625" style="1189" customWidth="1"/>
    <col min="15384" max="15384" width="3.125" style="1189" customWidth="1"/>
    <col min="15385" max="15398" width="12.625" style="1189" customWidth="1"/>
    <col min="15399" max="15418" width="13.625" style="1189" customWidth="1"/>
    <col min="15419" max="15615" width="9" style="1189"/>
    <col min="15616" max="15619" width="2.625" style="1189" customWidth="1"/>
    <col min="15620" max="15620" width="40.625" style="1189" customWidth="1"/>
    <col min="15621" max="15622" width="15.625" style="1189" customWidth="1"/>
    <col min="15623" max="15623" width="13.625" style="1189" customWidth="1"/>
    <col min="15624" max="15625" width="20.625" style="1189" customWidth="1"/>
    <col min="15626" max="15626" width="2.625" style="1189" customWidth="1"/>
    <col min="15627" max="15639" width="12.625" style="1189" customWidth="1"/>
    <col min="15640" max="15640" width="3.125" style="1189" customWidth="1"/>
    <col min="15641" max="15654" width="12.625" style="1189" customWidth="1"/>
    <col min="15655" max="15674" width="13.625" style="1189" customWidth="1"/>
    <col min="15675" max="15871" width="9" style="1189"/>
    <col min="15872" max="15875" width="2.625" style="1189" customWidth="1"/>
    <col min="15876" max="15876" width="40.625" style="1189" customWidth="1"/>
    <col min="15877" max="15878" width="15.625" style="1189" customWidth="1"/>
    <col min="15879" max="15879" width="13.625" style="1189" customWidth="1"/>
    <col min="15880" max="15881" width="20.625" style="1189" customWidth="1"/>
    <col min="15882" max="15882" width="2.625" style="1189" customWidth="1"/>
    <col min="15883" max="15895" width="12.625" style="1189" customWidth="1"/>
    <col min="15896" max="15896" width="3.125" style="1189" customWidth="1"/>
    <col min="15897" max="15910" width="12.625" style="1189" customWidth="1"/>
    <col min="15911" max="15930" width="13.625" style="1189" customWidth="1"/>
    <col min="15931" max="16127" width="9" style="1189"/>
    <col min="16128" max="16131" width="2.625" style="1189" customWidth="1"/>
    <col min="16132" max="16132" width="40.625" style="1189" customWidth="1"/>
    <col min="16133" max="16134" width="15.625" style="1189" customWidth="1"/>
    <col min="16135" max="16135" width="13.625" style="1189" customWidth="1"/>
    <col min="16136" max="16137" width="20.625" style="1189" customWidth="1"/>
    <col min="16138" max="16138" width="2.625" style="1189" customWidth="1"/>
    <col min="16139" max="16151" width="12.625" style="1189" customWidth="1"/>
    <col min="16152" max="16152" width="3.125" style="1189" customWidth="1"/>
    <col min="16153" max="16166" width="12.625" style="1189" customWidth="1"/>
    <col min="16167" max="16186" width="13.625" style="1189" customWidth="1"/>
    <col min="16187" max="16384" width="9" style="1189"/>
  </cols>
  <sheetData>
    <row r="1" spans="1:16" s="1019" customFormat="1" ht="20.100000000000001" customHeight="1">
      <c r="B1" s="1831" t="s">
        <v>1181</v>
      </c>
      <c r="C1" s="1873"/>
      <c r="D1" s="1873"/>
      <c r="E1" s="1873"/>
      <c r="F1" s="1873"/>
      <c r="G1" s="1873"/>
      <c r="H1" s="1873"/>
      <c r="I1" s="1873"/>
      <c r="J1" s="956"/>
      <c r="K1" s="956"/>
      <c r="L1" s="956"/>
      <c r="M1" s="956"/>
    </row>
    <row r="2" spans="1:16" s="1019" customFormat="1" ht="9.9499999999999993" customHeight="1">
      <c r="A2" s="1184"/>
      <c r="B2" s="956"/>
      <c r="C2" s="956"/>
      <c r="D2" s="956"/>
      <c r="E2" s="403"/>
      <c r="F2" s="404"/>
      <c r="G2" s="404"/>
      <c r="H2" s="404"/>
      <c r="I2" s="404"/>
      <c r="J2" s="956"/>
    </row>
    <row r="3" spans="1:16" s="1019" customFormat="1" ht="20.100000000000001" customHeight="1">
      <c r="A3" s="1017"/>
      <c r="B3" s="1469" t="s">
        <v>910</v>
      </c>
      <c r="C3" s="1469"/>
      <c r="D3" s="1469"/>
      <c r="E3" s="1469"/>
      <c r="F3" s="1469"/>
      <c r="G3" s="1469"/>
      <c r="H3" s="1469"/>
      <c r="I3" s="1469"/>
      <c r="J3" s="957"/>
      <c r="K3" s="957"/>
      <c r="L3" s="957"/>
      <c r="M3" s="957"/>
      <c r="N3" s="1018"/>
      <c r="O3" s="1018"/>
      <c r="P3" s="1018"/>
    </row>
    <row r="4" spans="1:16" ht="8.25" customHeight="1" thickBot="1">
      <c r="A4" s="957"/>
      <c r="B4" s="957"/>
      <c r="C4" s="957"/>
      <c r="D4" s="957"/>
      <c r="E4" s="957"/>
      <c r="F4" s="957"/>
      <c r="G4" s="957"/>
      <c r="H4" s="957"/>
      <c r="I4" s="957"/>
      <c r="J4" s="957"/>
      <c r="K4" s="957"/>
      <c r="L4" s="957"/>
      <c r="M4" s="957"/>
    </row>
    <row r="5" spans="1:16" ht="20.100000000000001" customHeight="1">
      <c r="B5" s="1874" t="s">
        <v>911</v>
      </c>
      <c r="C5" s="1875"/>
      <c r="D5" s="1875"/>
      <c r="E5" s="1876"/>
      <c r="F5" s="1152" t="s">
        <v>912</v>
      </c>
      <c r="G5" s="1153" t="s">
        <v>998</v>
      </c>
      <c r="H5" s="1880" t="s">
        <v>913</v>
      </c>
      <c r="I5" s="1881"/>
      <c r="J5" s="1020"/>
    </row>
    <row r="6" spans="1:16" ht="20.100000000000001" customHeight="1" thickBot="1">
      <c r="B6" s="1877"/>
      <c r="C6" s="1878"/>
      <c r="D6" s="1878"/>
      <c r="E6" s="1879"/>
      <c r="F6" s="616" t="s">
        <v>914</v>
      </c>
      <c r="G6" s="616" t="s">
        <v>915</v>
      </c>
      <c r="H6" s="1882"/>
      <c r="I6" s="1883"/>
      <c r="J6" s="1020"/>
    </row>
    <row r="7" spans="1:16" s="254" customFormat="1" ht="20.100000000000001" customHeight="1">
      <c r="A7" s="1202"/>
      <c r="B7" s="1021"/>
      <c r="C7" s="273"/>
      <c r="D7" s="1022" t="s">
        <v>916</v>
      </c>
      <c r="E7" s="1023"/>
      <c r="F7" s="1024"/>
      <c r="G7" s="1024"/>
      <c r="H7" s="1884"/>
      <c r="I7" s="1885"/>
      <c r="J7" s="1020"/>
    </row>
    <row r="8" spans="1:16" s="254" customFormat="1" ht="20.100000000000001" customHeight="1">
      <c r="A8" s="1202"/>
      <c r="B8" s="1021"/>
      <c r="C8" s="273"/>
      <c r="D8" s="713" t="s">
        <v>916</v>
      </c>
      <c r="E8" s="913"/>
      <c r="F8" s="1025"/>
      <c r="G8" s="1025"/>
      <c r="H8" s="1860"/>
      <c r="I8" s="1861"/>
      <c r="J8" s="1020"/>
    </row>
    <row r="9" spans="1:16" s="254" customFormat="1" ht="20.100000000000001" customHeight="1">
      <c r="A9" s="1202"/>
      <c r="B9" s="1021"/>
      <c r="C9" s="734" t="s">
        <v>917</v>
      </c>
      <c r="D9" s="1862" t="s">
        <v>918</v>
      </c>
      <c r="E9" s="1863"/>
      <c r="F9" s="1025"/>
      <c r="G9" s="1025"/>
      <c r="H9" s="1860"/>
      <c r="I9" s="1861"/>
      <c r="J9" s="1020"/>
    </row>
    <row r="10" spans="1:16" s="254" customFormat="1" ht="20.100000000000001" customHeight="1">
      <c r="A10" s="1202"/>
      <c r="B10" s="1021"/>
      <c r="C10" s="273"/>
      <c r="D10" s="1026" t="s">
        <v>916</v>
      </c>
      <c r="E10" s="1027"/>
      <c r="F10" s="1028"/>
      <c r="G10" s="1028"/>
      <c r="H10" s="1858"/>
      <c r="I10" s="1859"/>
      <c r="J10" s="1020"/>
    </row>
    <row r="11" spans="1:16" s="254" customFormat="1" ht="20.100000000000001" customHeight="1">
      <c r="A11" s="1202"/>
      <c r="B11" s="1021"/>
      <c r="C11" s="273"/>
      <c r="D11" s="713" t="s">
        <v>916</v>
      </c>
      <c r="E11" s="913"/>
      <c r="F11" s="1025"/>
      <c r="G11" s="1025"/>
      <c r="H11" s="1860"/>
      <c r="I11" s="1861"/>
      <c r="J11" s="1020"/>
    </row>
    <row r="12" spans="1:16" s="254" customFormat="1" ht="20.100000000000001" customHeight="1">
      <c r="A12" s="1202"/>
      <c r="B12" s="1021"/>
      <c r="C12" s="1029" t="s">
        <v>919</v>
      </c>
      <c r="D12" s="1862" t="s">
        <v>920</v>
      </c>
      <c r="E12" s="1863"/>
      <c r="F12" s="1030"/>
      <c r="G12" s="1030"/>
      <c r="H12" s="1864"/>
      <c r="I12" s="1865"/>
      <c r="J12" s="1020"/>
    </row>
    <row r="13" spans="1:16" s="254" customFormat="1" ht="20.100000000000001" customHeight="1">
      <c r="A13" s="1202"/>
      <c r="B13" s="1021"/>
      <c r="C13" s="1031"/>
      <c r="D13" s="1026" t="s">
        <v>916</v>
      </c>
      <c r="E13" s="1027"/>
      <c r="F13" s="1028"/>
      <c r="G13" s="1028"/>
      <c r="H13" s="1858"/>
      <c r="I13" s="1859"/>
      <c r="J13" s="1020"/>
    </row>
    <row r="14" spans="1:16" s="254" customFormat="1" ht="20.100000000000001" customHeight="1">
      <c r="A14" s="1202"/>
      <c r="B14" s="1021"/>
      <c r="C14" s="273"/>
      <c r="D14" s="713" t="s">
        <v>916</v>
      </c>
      <c r="E14" s="913"/>
      <c r="F14" s="1025"/>
      <c r="G14" s="1025"/>
      <c r="H14" s="1860"/>
      <c r="I14" s="1861"/>
      <c r="J14" s="1020"/>
    </row>
    <row r="15" spans="1:16" s="254" customFormat="1" ht="20.100000000000001" customHeight="1">
      <c r="A15" s="1202"/>
      <c r="B15" s="1021"/>
      <c r="C15" s="734" t="s">
        <v>921</v>
      </c>
      <c r="D15" s="1862" t="s">
        <v>922</v>
      </c>
      <c r="E15" s="1863"/>
      <c r="F15" s="1030"/>
      <c r="G15" s="1030"/>
      <c r="H15" s="1864"/>
      <c r="I15" s="1865"/>
      <c r="J15" s="1020"/>
    </row>
    <row r="16" spans="1:16" s="254" customFormat="1" ht="20.100000000000001" customHeight="1">
      <c r="A16" s="1202"/>
      <c r="B16" s="1021"/>
      <c r="C16" s="273"/>
      <c r="D16" s="1026" t="s">
        <v>916</v>
      </c>
      <c r="E16" s="1027"/>
      <c r="F16" s="1028"/>
      <c r="G16" s="1028"/>
      <c r="H16" s="1858" t="s">
        <v>951</v>
      </c>
      <c r="I16" s="1859"/>
      <c r="J16" s="1020"/>
    </row>
    <row r="17" spans="1:10" s="254" customFormat="1" ht="20.100000000000001" customHeight="1">
      <c r="A17" s="1202"/>
      <c r="B17" s="1021"/>
      <c r="C17" s="273"/>
      <c r="D17" s="713" t="s">
        <v>916</v>
      </c>
      <c r="E17" s="913"/>
      <c r="F17" s="1025"/>
      <c r="G17" s="1025"/>
      <c r="H17" s="1860"/>
      <c r="I17" s="1861"/>
      <c r="J17" s="1020"/>
    </row>
    <row r="18" spans="1:10" s="254" customFormat="1" ht="20.100000000000001" customHeight="1">
      <c r="A18" s="1202"/>
      <c r="B18" s="1021"/>
      <c r="C18" s="734" t="s">
        <v>919</v>
      </c>
      <c r="D18" s="1862" t="s">
        <v>923</v>
      </c>
      <c r="E18" s="1863"/>
      <c r="F18" s="1032"/>
      <c r="G18" s="1030"/>
      <c r="H18" s="1864"/>
      <c r="I18" s="1865"/>
      <c r="J18" s="1020"/>
    </row>
    <row r="19" spans="1:10" s="254" customFormat="1" ht="20.100000000000001" customHeight="1">
      <c r="A19" s="1202"/>
      <c r="B19" s="1021"/>
      <c r="C19" s="273"/>
      <c r="D19" s="1026" t="s">
        <v>916</v>
      </c>
      <c r="E19" s="1027"/>
      <c r="F19" s="1028"/>
      <c r="G19" s="1028"/>
      <c r="H19" s="1858"/>
      <c r="I19" s="1859"/>
      <c r="J19" s="1020"/>
    </row>
    <row r="20" spans="1:10" s="254" customFormat="1" ht="20.100000000000001" customHeight="1">
      <c r="A20" s="1202"/>
      <c r="B20" s="1021"/>
      <c r="C20" s="273"/>
      <c r="D20" s="713" t="s">
        <v>916</v>
      </c>
      <c r="E20" s="913"/>
      <c r="F20" s="1025"/>
      <c r="G20" s="1025"/>
      <c r="H20" s="1860"/>
      <c r="I20" s="1861"/>
      <c r="J20" s="1020"/>
    </row>
    <row r="21" spans="1:10" s="254" customFormat="1" ht="20.100000000000001" customHeight="1">
      <c r="A21" s="1202"/>
      <c r="B21" s="1021"/>
      <c r="C21" s="734" t="s">
        <v>1000</v>
      </c>
      <c r="D21" s="1862" t="s">
        <v>1001</v>
      </c>
      <c r="E21" s="1863"/>
      <c r="F21" s="1032"/>
      <c r="G21" s="1030"/>
      <c r="H21" s="1864"/>
      <c r="I21" s="1865"/>
      <c r="J21" s="1020"/>
    </row>
    <row r="22" spans="1:10" s="254" customFormat="1" ht="20.100000000000001" customHeight="1" thickBot="1">
      <c r="B22" s="320" t="s">
        <v>924</v>
      </c>
      <c r="C22" s="1498" t="s">
        <v>996</v>
      </c>
      <c r="D22" s="1867"/>
      <c r="E22" s="1868"/>
      <c r="F22" s="1033">
        <f>G22/15</f>
        <v>0</v>
      </c>
      <c r="G22" s="1034">
        <f>(G9+G12+G15+G18)-G21</f>
        <v>0</v>
      </c>
      <c r="H22" s="1796" t="s">
        <v>1002</v>
      </c>
      <c r="I22" s="1869"/>
      <c r="J22" s="1020"/>
    </row>
    <row r="23" spans="1:10" s="254" customFormat="1" ht="20.100000000000001" customHeight="1">
      <c r="B23" s="1021"/>
      <c r="C23" s="273"/>
      <c r="D23" s="1022" t="s">
        <v>916</v>
      </c>
      <c r="E23" s="1023"/>
      <c r="F23" s="1024"/>
      <c r="G23" s="1028"/>
      <c r="H23" s="1858"/>
      <c r="I23" s="1859"/>
      <c r="J23" s="1020"/>
    </row>
    <row r="24" spans="1:10" s="254" customFormat="1" ht="20.100000000000001" customHeight="1">
      <c r="B24" s="1021"/>
      <c r="C24" s="273"/>
      <c r="D24" s="713" t="s">
        <v>916</v>
      </c>
      <c r="E24" s="913"/>
      <c r="F24" s="1025"/>
      <c r="G24" s="1025"/>
      <c r="H24" s="1860"/>
      <c r="I24" s="1861"/>
      <c r="J24" s="1020"/>
    </row>
    <row r="25" spans="1:10" s="254" customFormat="1" ht="20.100000000000001" customHeight="1">
      <c r="B25" s="1021"/>
      <c r="C25" s="734" t="s">
        <v>917</v>
      </c>
      <c r="D25" s="1862" t="s">
        <v>918</v>
      </c>
      <c r="E25" s="1863"/>
      <c r="F25" s="1025"/>
      <c r="G25" s="1025"/>
      <c r="H25" s="1860"/>
      <c r="I25" s="1861"/>
      <c r="J25" s="1020"/>
    </row>
    <row r="26" spans="1:10" s="254" customFormat="1" ht="20.100000000000001" customHeight="1">
      <c r="B26" s="1021"/>
      <c r="C26" s="273"/>
      <c r="D26" s="1026" t="s">
        <v>916</v>
      </c>
      <c r="E26" s="1027"/>
      <c r="F26" s="1028"/>
      <c r="G26" s="1028"/>
      <c r="H26" s="1858"/>
      <c r="I26" s="1859"/>
      <c r="J26" s="1020"/>
    </row>
    <row r="27" spans="1:10" s="254" customFormat="1" ht="20.100000000000001" customHeight="1">
      <c r="B27" s="1021"/>
      <c r="C27" s="273"/>
      <c r="D27" s="713" t="s">
        <v>916</v>
      </c>
      <c r="E27" s="913"/>
      <c r="F27" s="1025"/>
      <c r="G27" s="1025"/>
      <c r="H27" s="1860"/>
      <c r="I27" s="1861"/>
      <c r="J27" s="1020"/>
    </row>
    <row r="28" spans="1:10" s="254" customFormat="1" ht="20.100000000000001" customHeight="1">
      <c r="B28" s="1021"/>
      <c r="C28" s="1029" t="s">
        <v>925</v>
      </c>
      <c r="D28" s="1862" t="s">
        <v>920</v>
      </c>
      <c r="E28" s="1863"/>
      <c r="F28" s="1030"/>
      <c r="G28" s="1030"/>
      <c r="H28" s="1864"/>
      <c r="I28" s="1865"/>
      <c r="J28" s="1020"/>
    </row>
    <row r="29" spans="1:10" s="254" customFormat="1" ht="20.100000000000001" customHeight="1">
      <c r="A29" s="1202"/>
      <c r="B29" s="1021"/>
      <c r="C29" s="1031"/>
      <c r="D29" s="1026" t="s">
        <v>916</v>
      </c>
      <c r="E29" s="1027"/>
      <c r="F29" s="1028"/>
      <c r="G29" s="1028"/>
      <c r="H29" s="1858"/>
      <c r="I29" s="1859"/>
      <c r="J29" s="1020"/>
    </row>
    <row r="30" spans="1:10" s="254" customFormat="1" ht="20.100000000000001" customHeight="1">
      <c r="A30" s="1202"/>
      <c r="B30" s="1021"/>
      <c r="C30" s="273"/>
      <c r="D30" s="713" t="s">
        <v>916</v>
      </c>
      <c r="E30" s="913"/>
      <c r="F30" s="1025"/>
      <c r="G30" s="1025"/>
      <c r="H30" s="1860"/>
      <c r="I30" s="1861"/>
      <c r="J30" s="1020"/>
    </row>
    <row r="31" spans="1:10" s="254" customFormat="1" ht="20.100000000000001" customHeight="1">
      <c r="A31" s="1202"/>
      <c r="B31" s="1021"/>
      <c r="C31" s="734" t="s">
        <v>921</v>
      </c>
      <c r="D31" s="1862" t="s">
        <v>922</v>
      </c>
      <c r="E31" s="1863"/>
      <c r="F31" s="1030"/>
      <c r="G31" s="1030"/>
      <c r="H31" s="1864"/>
      <c r="I31" s="1865"/>
      <c r="J31" s="1020"/>
    </row>
    <row r="32" spans="1:10" s="254" customFormat="1" ht="20.100000000000001" customHeight="1">
      <c r="B32" s="1021"/>
      <c r="C32" s="273"/>
      <c r="D32" s="1026" t="s">
        <v>916</v>
      </c>
      <c r="E32" s="1027"/>
      <c r="F32" s="1028"/>
      <c r="G32" s="1028"/>
      <c r="H32" s="1858" t="s">
        <v>951</v>
      </c>
      <c r="I32" s="1859"/>
      <c r="J32" s="1020"/>
    </row>
    <row r="33" spans="2:10" s="254" customFormat="1" ht="20.100000000000001" customHeight="1">
      <c r="B33" s="1021"/>
      <c r="C33" s="273"/>
      <c r="D33" s="713" t="s">
        <v>916</v>
      </c>
      <c r="E33" s="913"/>
      <c r="F33" s="1025"/>
      <c r="G33" s="1025"/>
      <c r="H33" s="1860"/>
      <c r="I33" s="1861"/>
      <c r="J33" s="1020"/>
    </row>
    <row r="34" spans="2:10" s="254" customFormat="1" ht="20.100000000000001" customHeight="1">
      <c r="B34" s="1021"/>
      <c r="C34" s="734" t="s">
        <v>919</v>
      </c>
      <c r="D34" s="1862" t="s">
        <v>923</v>
      </c>
      <c r="E34" s="1863"/>
      <c r="F34" s="1032"/>
      <c r="G34" s="1030"/>
      <c r="H34" s="1864"/>
      <c r="I34" s="1865"/>
      <c r="J34" s="1020"/>
    </row>
    <row r="35" spans="2:10" s="254" customFormat="1" ht="20.100000000000001" customHeight="1" thickBot="1">
      <c r="B35" s="320" t="s">
        <v>926</v>
      </c>
      <c r="C35" s="1498" t="s">
        <v>997</v>
      </c>
      <c r="D35" s="1867"/>
      <c r="E35" s="1868"/>
      <c r="F35" s="1033">
        <f>G35/15</f>
        <v>0</v>
      </c>
      <c r="G35" s="1034">
        <f>(G25+G28+G31+G34)</f>
        <v>0</v>
      </c>
      <c r="H35" s="1796" t="s">
        <v>927</v>
      </c>
      <c r="I35" s="1869"/>
      <c r="J35" s="1020"/>
    </row>
    <row r="36" spans="2:10" ht="20.100000000000001" customHeight="1" thickBot="1">
      <c r="B36" s="1870" t="s">
        <v>928</v>
      </c>
      <c r="C36" s="1871"/>
      <c r="D36" s="1871"/>
      <c r="E36" s="1872"/>
      <c r="F36" s="1035">
        <f>(F22+F35)</f>
        <v>0</v>
      </c>
      <c r="G36" s="1035">
        <f>(G22+G35)</f>
        <v>0</v>
      </c>
      <c r="H36" s="1796"/>
      <c r="I36" s="1869"/>
    </row>
    <row r="37" spans="2:10" ht="8.25" customHeight="1"/>
    <row r="38" spans="2:10" ht="13.5" customHeight="1">
      <c r="B38" s="1162" t="s">
        <v>929</v>
      </c>
      <c r="C38" s="1819" t="s">
        <v>886</v>
      </c>
      <c r="D38" s="1773"/>
      <c r="E38" s="1773"/>
      <c r="F38" s="1773"/>
      <c r="G38" s="1773"/>
      <c r="H38" s="1773"/>
      <c r="I38" s="1773"/>
    </row>
    <row r="39" spans="2:10" ht="13.5" customHeight="1">
      <c r="B39" s="1162" t="s">
        <v>116</v>
      </c>
      <c r="C39" s="1772" t="s">
        <v>944</v>
      </c>
      <c r="D39" s="1773"/>
      <c r="E39" s="1773"/>
      <c r="F39" s="1773"/>
      <c r="G39" s="1773"/>
      <c r="H39" s="1773"/>
      <c r="I39" s="1773"/>
    </row>
    <row r="40" spans="2:10" ht="13.5" customHeight="1">
      <c r="B40" s="1162" t="s">
        <v>117</v>
      </c>
      <c r="C40" s="1819" t="s">
        <v>949</v>
      </c>
      <c r="D40" s="1773"/>
      <c r="E40" s="1773"/>
      <c r="F40" s="1773"/>
      <c r="G40" s="1773"/>
      <c r="H40" s="1773"/>
      <c r="I40" s="1773"/>
    </row>
    <row r="41" spans="2:10" ht="13.5" customHeight="1">
      <c r="B41" s="1162" t="s">
        <v>106</v>
      </c>
      <c r="C41" s="1820" t="s">
        <v>960</v>
      </c>
      <c r="D41" s="1851"/>
      <c r="E41" s="1851"/>
      <c r="F41" s="1851"/>
      <c r="G41" s="1851"/>
      <c r="H41" s="1851"/>
      <c r="I41" s="1866"/>
    </row>
    <row r="42" spans="2:10" ht="13.5" customHeight="1">
      <c r="B42" s="1162" t="s">
        <v>121</v>
      </c>
      <c r="C42" s="1819" t="s">
        <v>1182</v>
      </c>
      <c r="D42" s="1773"/>
      <c r="E42" s="1773"/>
      <c r="F42" s="1773"/>
      <c r="G42" s="1773"/>
      <c r="H42" s="1773"/>
      <c r="I42" s="1773"/>
    </row>
    <row r="43" spans="2:10" ht="13.5" customHeight="1" thickBot="1">
      <c r="B43" s="1162" t="s">
        <v>122</v>
      </c>
      <c r="C43" s="1819" t="s">
        <v>999</v>
      </c>
      <c r="D43" s="1773"/>
      <c r="E43" s="1773"/>
      <c r="F43" s="1773"/>
      <c r="G43" s="1773"/>
      <c r="H43" s="1773"/>
      <c r="I43" s="1773"/>
    </row>
    <row r="44" spans="2:10" ht="12" customHeight="1">
      <c r="H44" s="1560" t="s">
        <v>311</v>
      </c>
      <c r="I44" s="1562"/>
    </row>
    <row r="45" spans="2:10" ht="12.75" customHeight="1" thickBot="1">
      <c r="H45" s="1563"/>
      <c r="I45" s="1565"/>
    </row>
    <row r="46" spans="2:10" ht="8.25" customHeight="1"/>
  </sheetData>
  <mergeCells count="53">
    <mergeCell ref="H8:I8"/>
    <mergeCell ref="B1:I1"/>
    <mergeCell ref="B3:I3"/>
    <mergeCell ref="B5:E6"/>
    <mergeCell ref="H5:I6"/>
    <mergeCell ref="H7:I7"/>
    <mergeCell ref="D9:E9"/>
    <mergeCell ref="H9:I9"/>
    <mergeCell ref="H10:I10"/>
    <mergeCell ref="H11:I11"/>
    <mergeCell ref="D12:E12"/>
    <mergeCell ref="H12:I12"/>
    <mergeCell ref="H24:I24"/>
    <mergeCell ref="H13:I13"/>
    <mergeCell ref="H14:I14"/>
    <mergeCell ref="D15:E15"/>
    <mergeCell ref="H15:I15"/>
    <mergeCell ref="H16:I16"/>
    <mergeCell ref="H17:I17"/>
    <mergeCell ref="D18:E18"/>
    <mergeCell ref="H18:I18"/>
    <mergeCell ref="C22:E22"/>
    <mergeCell ref="H22:I22"/>
    <mergeCell ref="H23:I23"/>
    <mergeCell ref="D25:E25"/>
    <mergeCell ref="H25:I25"/>
    <mergeCell ref="H26:I26"/>
    <mergeCell ref="H27:I27"/>
    <mergeCell ref="D28:E28"/>
    <mergeCell ref="H28:I28"/>
    <mergeCell ref="H36:I36"/>
    <mergeCell ref="H29:I29"/>
    <mergeCell ref="H30:I30"/>
    <mergeCell ref="D31:E31"/>
    <mergeCell ref="H31:I31"/>
    <mergeCell ref="H32:I32"/>
    <mergeCell ref="H33:I33"/>
    <mergeCell ref="H44:I45"/>
    <mergeCell ref="H19:I19"/>
    <mergeCell ref="H20:I20"/>
    <mergeCell ref="D21:E21"/>
    <mergeCell ref="H21:I21"/>
    <mergeCell ref="C38:I38"/>
    <mergeCell ref="C39:I39"/>
    <mergeCell ref="C40:I40"/>
    <mergeCell ref="C41:I41"/>
    <mergeCell ref="C42:I42"/>
    <mergeCell ref="C43:I43"/>
    <mergeCell ref="D34:E34"/>
    <mergeCell ref="H34:I34"/>
    <mergeCell ref="C35:E35"/>
    <mergeCell ref="H35:I35"/>
    <mergeCell ref="B36:E36"/>
  </mergeCells>
  <phoneticPr fontId="10"/>
  <printOptions horizontalCentered="1"/>
  <pageMargins left="0.70866141732283472" right="0.51181102362204722" top="0.59055118110236227" bottom="0.59055118110236227" header="0.51181102362204722" footer="0.51181102362204722"/>
  <pageSetup paperSize="9" scale="72"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showGridLines="0" view="pageBreakPreview" topLeftCell="F4" zoomScale="85" zoomScaleNormal="100" zoomScaleSheetLayoutView="85" workbookViewId="0">
      <selection sqref="A1:XFD1048576"/>
    </sheetView>
  </sheetViews>
  <sheetFormatPr defaultColWidth="8" defaultRowHeight="11.25"/>
  <cols>
    <col min="1" max="1" width="2.25" style="1019" customWidth="1"/>
    <col min="2" max="2" width="2.5" style="1019" customWidth="1"/>
    <col min="3" max="3" width="2.625" style="1019" customWidth="1"/>
    <col min="4" max="4" width="7.5" style="1019" customWidth="1"/>
    <col min="5" max="5" width="32.625" style="1019" customWidth="1"/>
    <col min="6" max="6" width="16.75" style="1019" customWidth="1"/>
    <col min="7" max="7" width="6.625" style="1019" customWidth="1"/>
    <col min="8" max="22" width="13.625" style="1019" customWidth="1"/>
    <col min="23" max="23" width="2.25" style="1019" customWidth="1"/>
    <col min="24" max="24" width="10.25" style="1019" customWidth="1"/>
    <col min="25" max="250" width="8" style="1019"/>
    <col min="251" max="251" width="2.25" style="1019" customWidth="1"/>
    <col min="252" max="252" width="2.5" style="1019" customWidth="1"/>
    <col min="253" max="253" width="2.625" style="1019" customWidth="1"/>
    <col min="254" max="254" width="7.5" style="1019" customWidth="1"/>
    <col min="255" max="255" width="17.5" style="1019" customWidth="1"/>
    <col min="256" max="256" width="16.75" style="1019" customWidth="1"/>
    <col min="257" max="257" width="11.75" style="1019" customWidth="1"/>
    <col min="258" max="278" width="15.625" style="1019" customWidth="1"/>
    <col min="279" max="279" width="2.25" style="1019" customWidth="1"/>
    <col min="280" max="280" width="10.25" style="1019" customWidth="1"/>
    <col min="281" max="506" width="8" style="1019"/>
    <col min="507" max="507" width="2.25" style="1019" customWidth="1"/>
    <col min="508" max="508" width="2.5" style="1019" customWidth="1"/>
    <col min="509" max="509" width="2.625" style="1019" customWidth="1"/>
    <col min="510" max="510" width="7.5" style="1019" customWidth="1"/>
    <col min="511" max="511" width="17.5" style="1019" customWidth="1"/>
    <col min="512" max="512" width="16.75" style="1019" customWidth="1"/>
    <col min="513" max="513" width="11.75" style="1019" customWidth="1"/>
    <col min="514" max="534" width="15.625" style="1019" customWidth="1"/>
    <col min="535" max="535" width="2.25" style="1019" customWidth="1"/>
    <col min="536" max="536" width="10.25" style="1019" customWidth="1"/>
    <col min="537" max="762" width="8" style="1019"/>
    <col min="763" max="763" width="2.25" style="1019" customWidth="1"/>
    <col min="764" max="764" width="2.5" style="1019" customWidth="1"/>
    <col min="765" max="765" width="2.625" style="1019" customWidth="1"/>
    <col min="766" max="766" width="7.5" style="1019" customWidth="1"/>
    <col min="767" max="767" width="17.5" style="1019" customWidth="1"/>
    <col min="768" max="768" width="16.75" style="1019" customWidth="1"/>
    <col min="769" max="769" width="11.75" style="1019" customWidth="1"/>
    <col min="770" max="790" width="15.625" style="1019" customWidth="1"/>
    <col min="791" max="791" width="2.25" style="1019" customWidth="1"/>
    <col min="792" max="792" width="10.25" style="1019" customWidth="1"/>
    <col min="793" max="1018" width="8" style="1019"/>
    <col min="1019" max="1019" width="2.25" style="1019" customWidth="1"/>
    <col min="1020" max="1020" width="2.5" style="1019" customWidth="1"/>
    <col min="1021" max="1021" width="2.625" style="1019" customWidth="1"/>
    <col min="1022" max="1022" width="7.5" style="1019" customWidth="1"/>
    <col min="1023" max="1023" width="17.5" style="1019" customWidth="1"/>
    <col min="1024" max="1024" width="16.75" style="1019" customWidth="1"/>
    <col min="1025" max="1025" width="11.75" style="1019" customWidth="1"/>
    <col min="1026" max="1046" width="15.625" style="1019" customWidth="1"/>
    <col min="1047" max="1047" width="2.25" style="1019" customWidth="1"/>
    <col min="1048" max="1048" width="10.25" style="1019" customWidth="1"/>
    <col min="1049" max="1274" width="8" style="1019"/>
    <col min="1275" max="1275" width="2.25" style="1019" customWidth="1"/>
    <col min="1276" max="1276" width="2.5" style="1019" customWidth="1"/>
    <col min="1277" max="1277" width="2.625" style="1019" customWidth="1"/>
    <col min="1278" max="1278" width="7.5" style="1019" customWidth="1"/>
    <col min="1279" max="1279" width="17.5" style="1019" customWidth="1"/>
    <col min="1280" max="1280" width="16.75" style="1019" customWidth="1"/>
    <col min="1281" max="1281" width="11.75" style="1019" customWidth="1"/>
    <col min="1282" max="1302" width="15.625" style="1019" customWidth="1"/>
    <col min="1303" max="1303" width="2.25" style="1019" customWidth="1"/>
    <col min="1304" max="1304" width="10.25" style="1019" customWidth="1"/>
    <col min="1305" max="1530" width="8" style="1019"/>
    <col min="1531" max="1531" width="2.25" style="1019" customWidth="1"/>
    <col min="1532" max="1532" width="2.5" style="1019" customWidth="1"/>
    <col min="1533" max="1533" width="2.625" style="1019" customWidth="1"/>
    <col min="1534" max="1534" width="7.5" style="1019" customWidth="1"/>
    <col min="1535" max="1535" width="17.5" style="1019" customWidth="1"/>
    <col min="1536" max="1536" width="16.75" style="1019" customWidth="1"/>
    <col min="1537" max="1537" width="11.75" style="1019" customWidth="1"/>
    <col min="1538" max="1558" width="15.625" style="1019" customWidth="1"/>
    <col min="1559" max="1559" width="2.25" style="1019" customWidth="1"/>
    <col min="1560" max="1560" width="10.25" style="1019" customWidth="1"/>
    <col min="1561" max="1786" width="8" style="1019"/>
    <col min="1787" max="1787" width="2.25" style="1019" customWidth="1"/>
    <col min="1788" max="1788" width="2.5" style="1019" customWidth="1"/>
    <col min="1789" max="1789" width="2.625" style="1019" customWidth="1"/>
    <col min="1790" max="1790" width="7.5" style="1019" customWidth="1"/>
    <col min="1791" max="1791" width="17.5" style="1019" customWidth="1"/>
    <col min="1792" max="1792" width="16.75" style="1019" customWidth="1"/>
    <col min="1793" max="1793" width="11.75" style="1019" customWidth="1"/>
    <col min="1794" max="1814" width="15.625" style="1019" customWidth="1"/>
    <col min="1815" max="1815" width="2.25" style="1019" customWidth="1"/>
    <col min="1816" max="1816" width="10.25" style="1019" customWidth="1"/>
    <col min="1817" max="2042" width="8" style="1019"/>
    <col min="2043" max="2043" width="2.25" style="1019" customWidth="1"/>
    <col min="2044" max="2044" width="2.5" style="1019" customWidth="1"/>
    <col min="2045" max="2045" width="2.625" style="1019" customWidth="1"/>
    <col min="2046" max="2046" width="7.5" style="1019" customWidth="1"/>
    <col min="2047" max="2047" width="17.5" style="1019" customWidth="1"/>
    <col min="2048" max="2048" width="16.75" style="1019" customWidth="1"/>
    <col min="2049" max="2049" width="11.75" style="1019" customWidth="1"/>
    <col min="2050" max="2070" width="15.625" style="1019" customWidth="1"/>
    <col min="2071" max="2071" width="2.25" style="1019" customWidth="1"/>
    <col min="2072" max="2072" width="10.25" style="1019" customWidth="1"/>
    <col min="2073" max="2298" width="8" style="1019"/>
    <col min="2299" max="2299" width="2.25" style="1019" customWidth="1"/>
    <col min="2300" max="2300" width="2.5" style="1019" customWidth="1"/>
    <col min="2301" max="2301" width="2.625" style="1019" customWidth="1"/>
    <col min="2302" max="2302" width="7.5" style="1019" customWidth="1"/>
    <col min="2303" max="2303" width="17.5" style="1019" customWidth="1"/>
    <col min="2304" max="2304" width="16.75" style="1019" customWidth="1"/>
    <col min="2305" max="2305" width="11.75" style="1019" customWidth="1"/>
    <col min="2306" max="2326" width="15.625" style="1019" customWidth="1"/>
    <col min="2327" max="2327" width="2.25" style="1019" customWidth="1"/>
    <col min="2328" max="2328" width="10.25" style="1019" customWidth="1"/>
    <col min="2329" max="2554" width="8" style="1019"/>
    <col min="2555" max="2555" width="2.25" style="1019" customWidth="1"/>
    <col min="2556" max="2556" width="2.5" style="1019" customWidth="1"/>
    <col min="2557" max="2557" width="2.625" style="1019" customWidth="1"/>
    <col min="2558" max="2558" width="7.5" style="1019" customWidth="1"/>
    <col min="2559" max="2559" width="17.5" style="1019" customWidth="1"/>
    <col min="2560" max="2560" width="16.75" style="1019" customWidth="1"/>
    <col min="2561" max="2561" width="11.75" style="1019" customWidth="1"/>
    <col min="2562" max="2582" width="15.625" style="1019" customWidth="1"/>
    <col min="2583" max="2583" width="2.25" style="1019" customWidth="1"/>
    <col min="2584" max="2584" width="10.25" style="1019" customWidth="1"/>
    <col min="2585" max="2810" width="8" style="1019"/>
    <col min="2811" max="2811" width="2.25" style="1019" customWidth="1"/>
    <col min="2812" max="2812" width="2.5" style="1019" customWidth="1"/>
    <col min="2813" max="2813" width="2.625" style="1019" customWidth="1"/>
    <col min="2814" max="2814" width="7.5" style="1019" customWidth="1"/>
    <col min="2815" max="2815" width="17.5" style="1019" customWidth="1"/>
    <col min="2816" max="2816" width="16.75" style="1019" customWidth="1"/>
    <col min="2817" max="2817" width="11.75" style="1019" customWidth="1"/>
    <col min="2818" max="2838" width="15.625" style="1019" customWidth="1"/>
    <col min="2839" max="2839" width="2.25" style="1019" customWidth="1"/>
    <col min="2840" max="2840" width="10.25" style="1019" customWidth="1"/>
    <col min="2841" max="3066" width="8" style="1019"/>
    <col min="3067" max="3067" width="2.25" style="1019" customWidth="1"/>
    <col min="3068" max="3068" width="2.5" style="1019" customWidth="1"/>
    <col min="3069" max="3069" width="2.625" style="1019" customWidth="1"/>
    <col min="3070" max="3070" width="7.5" style="1019" customWidth="1"/>
    <col min="3071" max="3071" width="17.5" style="1019" customWidth="1"/>
    <col min="3072" max="3072" width="16.75" style="1019" customWidth="1"/>
    <col min="3073" max="3073" width="11.75" style="1019" customWidth="1"/>
    <col min="3074" max="3094" width="15.625" style="1019" customWidth="1"/>
    <col min="3095" max="3095" width="2.25" style="1019" customWidth="1"/>
    <col min="3096" max="3096" width="10.25" style="1019" customWidth="1"/>
    <col min="3097" max="3322" width="8" style="1019"/>
    <col min="3323" max="3323" width="2.25" style="1019" customWidth="1"/>
    <col min="3324" max="3324" width="2.5" style="1019" customWidth="1"/>
    <col min="3325" max="3325" width="2.625" style="1019" customWidth="1"/>
    <col min="3326" max="3326" width="7.5" style="1019" customWidth="1"/>
    <col min="3327" max="3327" width="17.5" style="1019" customWidth="1"/>
    <col min="3328" max="3328" width="16.75" style="1019" customWidth="1"/>
    <col min="3329" max="3329" width="11.75" style="1019" customWidth="1"/>
    <col min="3330" max="3350" width="15.625" style="1019" customWidth="1"/>
    <col min="3351" max="3351" width="2.25" style="1019" customWidth="1"/>
    <col min="3352" max="3352" width="10.25" style="1019" customWidth="1"/>
    <col min="3353" max="3578" width="8" style="1019"/>
    <col min="3579" max="3579" width="2.25" style="1019" customWidth="1"/>
    <col min="3580" max="3580" width="2.5" style="1019" customWidth="1"/>
    <col min="3581" max="3581" width="2.625" style="1019" customWidth="1"/>
    <col min="3582" max="3582" width="7.5" style="1019" customWidth="1"/>
    <col min="3583" max="3583" width="17.5" style="1019" customWidth="1"/>
    <col min="3584" max="3584" width="16.75" style="1019" customWidth="1"/>
    <col min="3585" max="3585" width="11.75" style="1019" customWidth="1"/>
    <col min="3586" max="3606" width="15.625" style="1019" customWidth="1"/>
    <col min="3607" max="3607" width="2.25" style="1019" customWidth="1"/>
    <col min="3608" max="3608" width="10.25" style="1019" customWidth="1"/>
    <col min="3609" max="3834" width="8" style="1019"/>
    <col min="3835" max="3835" width="2.25" style="1019" customWidth="1"/>
    <col min="3836" max="3836" width="2.5" style="1019" customWidth="1"/>
    <col min="3837" max="3837" width="2.625" style="1019" customWidth="1"/>
    <col min="3838" max="3838" width="7.5" style="1019" customWidth="1"/>
    <col min="3839" max="3839" width="17.5" style="1019" customWidth="1"/>
    <col min="3840" max="3840" width="16.75" style="1019" customWidth="1"/>
    <col min="3841" max="3841" width="11.75" style="1019" customWidth="1"/>
    <col min="3842" max="3862" width="15.625" style="1019" customWidth="1"/>
    <col min="3863" max="3863" width="2.25" style="1019" customWidth="1"/>
    <col min="3864" max="3864" width="10.25" style="1019" customWidth="1"/>
    <col min="3865" max="4090" width="8" style="1019"/>
    <col min="4091" max="4091" width="2.25" style="1019" customWidth="1"/>
    <col min="4092" max="4092" width="2.5" style="1019" customWidth="1"/>
    <col min="4093" max="4093" width="2.625" style="1019" customWidth="1"/>
    <col min="4094" max="4094" width="7.5" style="1019" customWidth="1"/>
    <col min="4095" max="4095" width="17.5" style="1019" customWidth="1"/>
    <col min="4096" max="4096" width="16.75" style="1019" customWidth="1"/>
    <col min="4097" max="4097" width="11.75" style="1019" customWidth="1"/>
    <col min="4098" max="4118" width="15.625" style="1019" customWidth="1"/>
    <col min="4119" max="4119" width="2.25" style="1019" customWidth="1"/>
    <col min="4120" max="4120" width="10.25" style="1019" customWidth="1"/>
    <col min="4121" max="4346" width="8" style="1019"/>
    <col min="4347" max="4347" width="2.25" style="1019" customWidth="1"/>
    <col min="4348" max="4348" width="2.5" style="1019" customWidth="1"/>
    <col min="4349" max="4349" width="2.625" style="1019" customWidth="1"/>
    <col min="4350" max="4350" width="7.5" style="1019" customWidth="1"/>
    <col min="4351" max="4351" width="17.5" style="1019" customWidth="1"/>
    <col min="4352" max="4352" width="16.75" style="1019" customWidth="1"/>
    <col min="4353" max="4353" width="11.75" style="1019" customWidth="1"/>
    <col min="4354" max="4374" width="15.625" style="1019" customWidth="1"/>
    <col min="4375" max="4375" width="2.25" style="1019" customWidth="1"/>
    <col min="4376" max="4376" width="10.25" style="1019" customWidth="1"/>
    <col min="4377" max="4602" width="8" style="1019"/>
    <col min="4603" max="4603" width="2.25" style="1019" customWidth="1"/>
    <col min="4604" max="4604" width="2.5" style="1019" customWidth="1"/>
    <col min="4605" max="4605" width="2.625" style="1019" customWidth="1"/>
    <col min="4606" max="4606" width="7.5" style="1019" customWidth="1"/>
    <col min="4607" max="4607" width="17.5" style="1019" customWidth="1"/>
    <col min="4608" max="4608" width="16.75" style="1019" customWidth="1"/>
    <col min="4609" max="4609" width="11.75" style="1019" customWidth="1"/>
    <col min="4610" max="4630" width="15.625" style="1019" customWidth="1"/>
    <col min="4631" max="4631" width="2.25" style="1019" customWidth="1"/>
    <col min="4632" max="4632" width="10.25" style="1019" customWidth="1"/>
    <col min="4633" max="4858" width="8" style="1019"/>
    <col min="4859" max="4859" width="2.25" style="1019" customWidth="1"/>
    <col min="4860" max="4860" width="2.5" style="1019" customWidth="1"/>
    <col min="4861" max="4861" width="2.625" style="1019" customWidth="1"/>
    <col min="4862" max="4862" width="7.5" style="1019" customWidth="1"/>
    <col min="4863" max="4863" width="17.5" style="1019" customWidth="1"/>
    <col min="4864" max="4864" width="16.75" style="1019" customWidth="1"/>
    <col min="4865" max="4865" width="11.75" style="1019" customWidth="1"/>
    <col min="4866" max="4886" width="15.625" style="1019" customWidth="1"/>
    <col min="4887" max="4887" width="2.25" style="1019" customWidth="1"/>
    <col min="4888" max="4888" width="10.25" style="1019" customWidth="1"/>
    <col min="4889" max="5114" width="8" style="1019"/>
    <col min="5115" max="5115" width="2.25" style="1019" customWidth="1"/>
    <col min="5116" max="5116" width="2.5" style="1019" customWidth="1"/>
    <col min="5117" max="5117" width="2.625" style="1019" customWidth="1"/>
    <col min="5118" max="5118" width="7.5" style="1019" customWidth="1"/>
    <col min="5119" max="5119" width="17.5" style="1019" customWidth="1"/>
    <col min="5120" max="5120" width="16.75" style="1019" customWidth="1"/>
    <col min="5121" max="5121" width="11.75" style="1019" customWidth="1"/>
    <col min="5122" max="5142" width="15.625" style="1019" customWidth="1"/>
    <col min="5143" max="5143" width="2.25" style="1019" customWidth="1"/>
    <col min="5144" max="5144" width="10.25" style="1019" customWidth="1"/>
    <col min="5145" max="5370" width="8" style="1019"/>
    <col min="5371" max="5371" width="2.25" style="1019" customWidth="1"/>
    <col min="5372" max="5372" width="2.5" style="1019" customWidth="1"/>
    <col min="5373" max="5373" width="2.625" style="1019" customWidth="1"/>
    <col min="5374" max="5374" width="7.5" style="1019" customWidth="1"/>
    <col min="5375" max="5375" width="17.5" style="1019" customWidth="1"/>
    <col min="5376" max="5376" width="16.75" style="1019" customWidth="1"/>
    <col min="5377" max="5377" width="11.75" style="1019" customWidth="1"/>
    <col min="5378" max="5398" width="15.625" style="1019" customWidth="1"/>
    <col min="5399" max="5399" width="2.25" style="1019" customWidth="1"/>
    <col min="5400" max="5400" width="10.25" style="1019" customWidth="1"/>
    <col min="5401" max="5626" width="8" style="1019"/>
    <col min="5627" max="5627" width="2.25" style="1019" customWidth="1"/>
    <col min="5628" max="5628" width="2.5" style="1019" customWidth="1"/>
    <col min="5629" max="5629" width="2.625" style="1019" customWidth="1"/>
    <col min="5630" max="5630" width="7.5" style="1019" customWidth="1"/>
    <col min="5631" max="5631" width="17.5" style="1019" customWidth="1"/>
    <col min="5632" max="5632" width="16.75" style="1019" customWidth="1"/>
    <col min="5633" max="5633" width="11.75" style="1019" customWidth="1"/>
    <col min="5634" max="5654" width="15.625" style="1019" customWidth="1"/>
    <col min="5655" max="5655" width="2.25" style="1019" customWidth="1"/>
    <col min="5656" max="5656" width="10.25" style="1019" customWidth="1"/>
    <col min="5657" max="5882" width="8" style="1019"/>
    <col min="5883" max="5883" width="2.25" style="1019" customWidth="1"/>
    <col min="5884" max="5884" width="2.5" style="1019" customWidth="1"/>
    <col min="5885" max="5885" width="2.625" style="1019" customWidth="1"/>
    <col min="5886" max="5886" width="7.5" style="1019" customWidth="1"/>
    <col min="5887" max="5887" width="17.5" style="1019" customWidth="1"/>
    <col min="5888" max="5888" width="16.75" style="1019" customWidth="1"/>
    <col min="5889" max="5889" width="11.75" style="1019" customWidth="1"/>
    <col min="5890" max="5910" width="15.625" style="1019" customWidth="1"/>
    <col min="5911" max="5911" width="2.25" style="1019" customWidth="1"/>
    <col min="5912" max="5912" width="10.25" style="1019" customWidth="1"/>
    <col min="5913" max="6138" width="8" style="1019"/>
    <col min="6139" max="6139" width="2.25" style="1019" customWidth="1"/>
    <col min="6140" max="6140" width="2.5" style="1019" customWidth="1"/>
    <col min="6141" max="6141" width="2.625" style="1019" customWidth="1"/>
    <col min="6142" max="6142" width="7.5" style="1019" customWidth="1"/>
    <col min="6143" max="6143" width="17.5" style="1019" customWidth="1"/>
    <col min="6144" max="6144" width="16.75" style="1019" customWidth="1"/>
    <col min="6145" max="6145" width="11.75" style="1019" customWidth="1"/>
    <col min="6146" max="6166" width="15.625" style="1019" customWidth="1"/>
    <col min="6167" max="6167" width="2.25" style="1019" customWidth="1"/>
    <col min="6168" max="6168" width="10.25" style="1019" customWidth="1"/>
    <col min="6169" max="6394" width="8" style="1019"/>
    <col min="6395" max="6395" width="2.25" style="1019" customWidth="1"/>
    <col min="6396" max="6396" width="2.5" style="1019" customWidth="1"/>
    <col min="6397" max="6397" width="2.625" style="1019" customWidth="1"/>
    <col min="6398" max="6398" width="7.5" style="1019" customWidth="1"/>
    <col min="6399" max="6399" width="17.5" style="1019" customWidth="1"/>
    <col min="6400" max="6400" width="16.75" style="1019" customWidth="1"/>
    <col min="6401" max="6401" width="11.75" style="1019" customWidth="1"/>
    <col min="6402" max="6422" width="15.625" style="1019" customWidth="1"/>
    <col min="6423" max="6423" width="2.25" style="1019" customWidth="1"/>
    <col min="6424" max="6424" width="10.25" style="1019" customWidth="1"/>
    <col min="6425" max="6650" width="8" style="1019"/>
    <col min="6651" max="6651" width="2.25" style="1019" customWidth="1"/>
    <col min="6652" max="6652" width="2.5" style="1019" customWidth="1"/>
    <col min="6653" max="6653" width="2.625" style="1019" customWidth="1"/>
    <col min="6654" max="6654" width="7.5" style="1019" customWidth="1"/>
    <col min="6655" max="6655" width="17.5" style="1019" customWidth="1"/>
    <col min="6656" max="6656" width="16.75" style="1019" customWidth="1"/>
    <col min="6657" max="6657" width="11.75" style="1019" customWidth="1"/>
    <col min="6658" max="6678" width="15.625" style="1019" customWidth="1"/>
    <col min="6679" max="6679" width="2.25" style="1019" customWidth="1"/>
    <col min="6680" max="6680" width="10.25" style="1019" customWidth="1"/>
    <col min="6681" max="6906" width="8" style="1019"/>
    <col min="6907" max="6907" width="2.25" style="1019" customWidth="1"/>
    <col min="6908" max="6908" width="2.5" style="1019" customWidth="1"/>
    <col min="6909" max="6909" width="2.625" style="1019" customWidth="1"/>
    <col min="6910" max="6910" width="7.5" style="1019" customWidth="1"/>
    <col min="6911" max="6911" width="17.5" style="1019" customWidth="1"/>
    <col min="6912" max="6912" width="16.75" style="1019" customWidth="1"/>
    <col min="6913" max="6913" width="11.75" style="1019" customWidth="1"/>
    <col min="6914" max="6934" width="15.625" style="1019" customWidth="1"/>
    <col min="6935" max="6935" width="2.25" style="1019" customWidth="1"/>
    <col min="6936" max="6936" width="10.25" style="1019" customWidth="1"/>
    <col min="6937" max="7162" width="8" style="1019"/>
    <col min="7163" max="7163" width="2.25" style="1019" customWidth="1"/>
    <col min="7164" max="7164" width="2.5" style="1019" customWidth="1"/>
    <col min="7165" max="7165" width="2.625" style="1019" customWidth="1"/>
    <col min="7166" max="7166" width="7.5" style="1019" customWidth="1"/>
    <col min="7167" max="7167" width="17.5" style="1019" customWidth="1"/>
    <col min="7168" max="7168" width="16.75" style="1019" customWidth="1"/>
    <col min="7169" max="7169" width="11.75" style="1019" customWidth="1"/>
    <col min="7170" max="7190" width="15.625" style="1019" customWidth="1"/>
    <col min="7191" max="7191" width="2.25" style="1019" customWidth="1"/>
    <col min="7192" max="7192" width="10.25" style="1019" customWidth="1"/>
    <col min="7193" max="7418" width="8" style="1019"/>
    <col min="7419" max="7419" width="2.25" style="1019" customWidth="1"/>
    <col min="7420" max="7420" width="2.5" style="1019" customWidth="1"/>
    <col min="7421" max="7421" width="2.625" style="1019" customWidth="1"/>
    <col min="7422" max="7422" width="7.5" style="1019" customWidth="1"/>
    <col min="7423" max="7423" width="17.5" style="1019" customWidth="1"/>
    <col min="7424" max="7424" width="16.75" style="1019" customWidth="1"/>
    <col min="7425" max="7425" width="11.75" style="1019" customWidth="1"/>
    <col min="7426" max="7446" width="15.625" style="1019" customWidth="1"/>
    <col min="7447" max="7447" width="2.25" style="1019" customWidth="1"/>
    <col min="7448" max="7448" width="10.25" style="1019" customWidth="1"/>
    <col min="7449" max="7674" width="8" style="1019"/>
    <col min="7675" max="7675" width="2.25" style="1019" customWidth="1"/>
    <col min="7676" max="7676" width="2.5" style="1019" customWidth="1"/>
    <col min="7677" max="7677" width="2.625" style="1019" customWidth="1"/>
    <col min="7678" max="7678" width="7.5" style="1019" customWidth="1"/>
    <col min="7679" max="7679" width="17.5" style="1019" customWidth="1"/>
    <col min="7680" max="7680" width="16.75" style="1019" customWidth="1"/>
    <col min="7681" max="7681" width="11.75" style="1019" customWidth="1"/>
    <col min="7682" max="7702" width="15.625" style="1019" customWidth="1"/>
    <col min="7703" max="7703" width="2.25" style="1019" customWidth="1"/>
    <col min="7704" max="7704" width="10.25" style="1019" customWidth="1"/>
    <col min="7705" max="7930" width="8" style="1019"/>
    <col min="7931" max="7931" width="2.25" style="1019" customWidth="1"/>
    <col min="7932" max="7932" width="2.5" style="1019" customWidth="1"/>
    <col min="7933" max="7933" width="2.625" style="1019" customWidth="1"/>
    <col min="7934" max="7934" width="7.5" style="1019" customWidth="1"/>
    <col min="7935" max="7935" width="17.5" style="1019" customWidth="1"/>
    <col min="7936" max="7936" width="16.75" style="1019" customWidth="1"/>
    <col min="7937" max="7937" width="11.75" style="1019" customWidth="1"/>
    <col min="7938" max="7958" width="15.625" style="1019" customWidth="1"/>
    <col min="7959" max="7959" width="2.25" style="1019" customWidth="1"/>
    <col min="7960" max="7960" width="10.25" style="1019" customWidth="1"/>
    <col min="7961" max="8186" width="8" style="1019"/>
    <col min="8187" max="8187" width="2.25" style="1019" customWidth="1"/>
    <col min="8188" max="8188" width="2.5" style="1019" customWidth="1"/>
    <col min="8189" max="8189" width="2.625" style="1019" customWidth="1"/>
    <col min="8190" max="8190" width="7.5" style="1019" customWidth="1"/>
    <col min="8191" max="8191" width="17.5" style="1019" customWidth="1"/>
    <col min="8192" max="8192" width="16.75" style="1019" customWidth="1"/>
    <col min="8193" max="8193" width="11.75" style="1019" customWidth="1"/>
    <col min="8194" max="8214" width="15.625" style="1019" customWidth="1"/>
    <col min="8215" max="8215" width="2.25" style="1019" customWidth="1"/>
    <col min="8216" max="8216" width="10.25" style="1019" customWidth="1"/>
    <col min="8217" max="8442" width="8" style="1019"/>
    <col min="8443" max="8443" width="2.25" style="1019" customWidth="1"/>
    <col min="8444" max="8444" width="2.5" style="1019" customWidth="1"/>
    <col min="8445" max="8445" width="2.625" style="1019" customWidth="1"/>
    <col min="8446" max="8446" width="7.5" style="1019" customWidth="1"/>
    <col min="8447" max="8447" width="17.5" style="1019" customWidth="1"/>
    <col min="8448" max="8448" width="16.75" style="1019" customWidth="1"/>
    <col min="8449" max="8449" width="11.75" style="1019" customWidth="1"/>
    <col min="8450" max="8470" width="15.625" style="1019" customWidth="1"/>
    <col min="8471" max="8471" width="2.25" style="1019" customWidth="1"/>
    <col min="8472" max="8472" width="10.25" style="1019" customWidth="1"/>
    <col min="8473" max="8698" width="8" style="1019"/>
    <col min="8699" max="8699" width="2.25" style="1019" customWidth="1"/>
    <col min="8700" max="8700" width="2.5" style="1019" customWidth="1"/>
    <col min="8701" max="8701" width="2.625" style="1019" customWidth="1"/>
    <col min="8702" max="8702" width="7.5" style="1019" customWidth="1"/>
    <col min="8703" max="8703" width="17.5" style="1019" customWidth="1"/>
    <col min="8704" max="8704" width="16.75" style="1019" customWidth="1"/>
    <col min="8705" max="8705" width="11.75" style="1019" customWidth="1"/>
    <col min="8706" max="8726" width="15.625" style="1019" customWidth="1"/>
    <col min="8727" max="8727" width="2.25" style="1019" customWidth="1"/>
    <col min="8728" max="8728" width="10.25" style="1019" customWidth="1"/>
    <col min="8729" max="8954" width="8" style="1019"/>
    <col min="8955" max="8955" width="2.25" style="1019" customWidth="1"/>
    <col min="8956" max="8956" width="2.5" style="1019" customWidth="1"/>
    <col min="8957" max="8957" width="2.625" style="1019" customWidth="1"/>
    <col min="8958" max="8958" width="7.5" style="1019" customWidth="1"/>
    <col min="8959" max="8959" width="17.5" style="1019" customWidth="1"/>
    <col min="8960" max="8960" width="16.75" style="1019" customWidth="1"/>
    <col min="8961" max="8961" width="11.75" style="1019" customWidth="1"/>
    <col min="8962" max="8982" width="15.625" style="1019" customWidth="1"/>
    <col min="8983" max="8983" width="2.25" style="1019" customWidth="1"/>
    <col min="8984" max="8984" width="10.25" style="1019" customWidth="1"/>
    <col min="8985" max="9210" width="8" style="1019"/>
    <col min="9211" max="9211" width="2.25" style="1019" customWidth="1"/>
    <col min="9212" max="9212" width="2.5" style="1019" customWidth="1"/>
    <col min="9213" max="9213" width="2.625" style="1019" customWidth="1"/>
    <col min="9214" max="9214" width="7.5" style="1019" customWidth="1"/>
    <col min="9215" max="9215" width="17.5" style="1019" customWidth="1"/>
    <col min="9216" max="9216" width="16.75" style="1019" customWidth="1"/>
    <col min="9217" max="9217" width="11.75" style="1019" customWidth="1"/>
    <col min="9218" max="9238" width="15.625" style="1019" customWidth="1"/>
    <col min="9239" max="9239" width="2.25" style="1019" customWidth="1"/>
    <col min="9240" max="9240" width="10.25" style="1019" customWidth="1"/>
    <col min="9241" max="9466" width="8" style="1019"/>
    <col min="9467" max="9467" width="2.25" style="1019" customWidth="1"/>
    <col min="9468" max="9468" width="2.5" style="1019" customWidth="1"/>
    <col min="9469" max="9469" width="2.625" style="1019" customWidth="1"/>
    <col min="9470" max="9470" width="7.5" style="1019" customWidth="1"/>
    <col min="9471" max="9471" width="17.5" style="1019" customWidth="1"/>
    <col min="9472" max="9472" width="16.75" style="1019" customWidth="1"/>
    <col min="9473" max="9473" width="11.75" style="1019" customWidth="1"/>
    <col min="9474" max="9494" width="15.625" style="1019" customWidth="1"/>
    <col min="9495" max="9495" width="2.25" style="1019" customWidth="1"/>
    <col min="9496" max="9496" width="10.25" style="1019" customWidth="1"/>
    <col min="9497" max="9722" width="8" style="1019"/>
    <col min="9723" max="9723" width="2.25" style="1019" customWidth="1"/>
    <col min="9724" max="9724" width="2.5" style="1019" customWidth="1"/>
    <col min="9725" max="9725" width="2.625" style="1019" customWidth="1"/>
    <col min="9726" max="9726" width="7.5" style="1019" customWidth="1"/>
    <col min="9727" max="9727" width="17.5" style="1019" customWidth="1"/>
    <col min="9728" max="9728" width="16.75" style="1019" customWidth="1"/>
    <col min="9729" max="9729" width="11.75" style="1019" customWidth="1"/>
    <col min="9730" max="9750" width="15.625" style="1019" customWidth="1"/>
    <col min="9751" max="9751" width="2.25" style="1019" customWidth="1"/>
    <col min="9752" max="9752" width="10.25" style="1019" customWidth="1"/>
    <col min="9753" max="9978" width="8" style="1019"/>
    <col min="9979" max="9979" width="2.25" style="1019" customWidth="1"/>
    <col min="9980" max="9980" width="2.5" style="1019" customWidth="1"/>
    <col min="9981" max="9981" width="2.625" style="1019" customWidth="1"/>
    <col min="9982" max="9982" width="7.5" style="1019" customWidth="1"/>
    <col min="9983" max="9983" width="17.5" style="1019" customWidth="1"/>
    <col min="9984" max="9984" width="16.75" style="1019" customWidth="1"/>
    <col min="9985" max="9985" width="11.75" style="1019" customWidth="1"/>
    <col min="9986" max="10006" width="15.625" style="1019" customWidth="1"/>
    <col min="10007" max="10007" width="2.25" style="1019" customWidth="1"/>
    <col min="10008" max="10008" width="10.25" style="1019" customWidth="1"/>
    <col min="10009" max="10234" width="8" style="1019"/>
    <col min="10235" max="10235" width="2.25" style="1019" customWidth="1"/>
    <col min="10236" max="10236" width="2.5" style="1019" customWidth="1"/>
    <col min="10237" max="10237" width="2.625" style="1019" customWidth="1"/>
    <col min="10238" max="10238" width="7.5" style="1019" customWidth="1"/>
    <col min="10239" max="10239" width="17.5" style="1019" customWidth="1"/>
    <col min="10240" max="10240" width="16.75" style="1019" customWidth="1"/>
    <col min="10241" max="10241" width="11.75" style="1019" customWidth="1"/>
    <col min="10242" max="10262" width="15.625" style="1019" customWidth="1"/>
    <col min="10263" max="10263" width="2.25" style="1019" customWidth="1"/>
    <col min="10264" max="10264" width="10.25" style="1019" customWidth="1"/>
    <col min="10265" max="10490" width="8" style="1019"/>
    <col min="10491" max="10491" width="2.25" style="1019" customWidth="1"/>
    <col min="10492" max="10492" width="2.5" style="1019" customWidth="1"/>
    <col min="10493" max="10493" width="2.625" style="1019" customWidth="1"/>
    <col min="10494" max="10494" width="7.5" style="1019" customWidth="1"/>
    <col min="10495" max="10495" width="17.5" style="1019" customWidth="1"/>
    <col min="10496" max="10496" width="16.75" style="1019" customWidth="1"/>
    <col min="10497" max="10497" width="11.75" style="1019" customWidth="1"/>
    <col min="10498" max="10518" width="15.625" style="1019" customWidth="1"/>
    <col min="10519" max="10519" width="2.25" style="1019" customWidth="1"/>
    <col min="10520" max="10520" width="10.25" style="1019" customWidth="1"/>
    <col min="10521" max="10746" width="8" style="1019"/>
    <col min="10747" max="10747" width="2.25" style="1019" customWidth="1"/>
    <col min="10748" max="10748" width="2.5" style="1019" customWidth="1"/>
    <col min="10749" max="10749" width="2.625" style="1019" customWidth="1"/>
    <col min="10750" max="10750" width="7.5" style="1019" customWidth="1"/>
    <col min="10751" max="10751" width="17.5" style="1019" customWidth="1"/>
    <col min="10752" max="10752" width="16.75" style="1019" customWidth="1"/>
    <col min="10753" max="10753" width="11.75" style="1019" customWidth="1"/>
    <col min="10754" max="10774" width="15.625" style="1019" customWidth="1"/>
    <col min="10775" max="10775" width="2.25" style="1019" customWidth="1"/>
    <col min="10776" max="10776" width="10.25" style="1019" customWidth="1"/>
    <col min="10777" max="11002" width="8" style="1019"/>
    <col min="11003" max="11003" width="2.25" style="1019" customWidth="1"/>
    <col min="11004" max="11004" width="2.5" style="1019" customWidth="1"/>
    <col min="11005" max="11005" width="2.625" style="1019" customWidth="1"/>
    <col min="11006" max="11006" width="7.5" style="1019" customWidth="1"/>
    <col min="11007" max="11007" width="17.5" style="1019" customWidth="1"/>
    <col min="11008" max="11008" width="16.75" style="1019" customWidth="1"/>
    <col min="11009" max="11009" width="11.75" style="1019" customWidth="1"/>
    <col min="11010" max="11030" width="15.625" style="1019" customWidth="1"/>
    <col min="11031" max="11031" width="2.25" style="1019" customWidth="1"/>
    <col min="11032" max="11032" width="10.25" style="1019" customWidth="1"/>
    <col min="11033" max="11258" width="8" style="1019"/>
    <col min="11259" max="11259" width="2.25" style="1019" customWidth="1"/>
    <col min="11260" max="11260" width="2.5" style="1019" customWidth="1"/>
    <col min="11261" max="11261" width="2.625" style="1019" customWidth="1"/>
    <col min="11262" max="11262" width="7.5" style="1019" customWidth="1"/>
    <col min="11263" max="11263" width="17.5" style="1019" customWidth="1"/>
    <col min="11264" max="11264" width="16.75" style="1019" customWidth="1"/>
    <col min="11265" max="11265" width="11.75" style="1019" customWidth="1"/>
    <col min="11266" max="11286" width="15.625" style="1019" customWidth="1"/>
    <col min="11287" max="11287" width="2.25" style="1019" customWidth="1"/>
    <col min="11288" max="11288" width="10.25" style="1019" customWidth="1"/>
    <col min="11289" max="11514" width="8" style="1019"/>
    <col min="11515" max="11515" width="2.25" style="1019" customWidth="1"/>
    <col min="11516" max="11516" width="2.5" style="1019" customWidth="1"/>
    <col min="11517" max="11517" width="2.625" style="1019" customWidth="1"/>
    <col min="11518" max="11518" width="7.5" style="1019" customWidth="1"/>
    <col min="11519" max="11519" width="17.5" style="1019" customWidth="1"/>
    <col min="11520" max="11520" width="16.75" style="1019" customWidth="1"/>
    <col min="11521" max="11521" width="11.75" style="1019" customWidth="1"/>
    <col min="11522" max="11542" width="15.625" style="1019" customWidth="1"/>
    <col min="11543" max="11543" width="2.25" style="1019" customWidth="1"/>
    <col min="11544" max="11544" width="10.25" style="1019" customWidth="1"/>
    <col min="11545" max="11770" width="8" style="1019"/>
    <col min="11771" max="11771" width="2.25" style="1019" customWidth="1"/>
    <col min="11772" max="11772" width="2.5" style="1019" customWidth="1"/>
    <col min="11773" max="11773" width="2.625" style="1019" customWidth="1"/>
    <col min="11774" max="11774" width="7.5" style="1019" customWidth="1"/>
    <col min="11775" max="11775" width="17.5" style="1019" customWidth="1"/>
    <col min="11776" max="11776" width="16.75" style="1019" customWidth="1"/>
    <col min="11777" max="11777" width="11.75" style="1019" customWidth="1"/>
    <col min="11778" max="11798" width="15.625" style="1019" customWidth="1"/>
    <col min="11799" max="11799" width="2.25" style="1019" customWidth="1"/>
    <col min="11800" max="11800" width="10.25" style="1019" customWidth="1"/>
    <col min="11801" max="12026" width="8" style="1019"/>
    <col min="12027" max="12027" width="2.25" style="1019" customWidth="1"/>
    <col min="12028" max="12028" width="2.5" style="1019" customWidth="1"/>
    <col min="12029" max="12029" width="2.625" style="1019" customWidth="1"/>
    <col min="12030" max="12030" width="7.5" style="1019" customWidth="1"/>
    <col min="12031" max="12031" width="17.5" style="1019" customWidth="1"/>
    <col min="12032" max="12032" width="16.75" style="1019" customWidth="1"/>
    <col min="12033" max="12033" width="11.75" style="1019" customWidth="1"/>
    <col min="12034" max="12054" width="15.625" style="1019" customWidth="1"/>
    <col min="12055" max="12055" width="2.25" style="1019" customWidth="1"/>
    <col min="12056" max="12056" width="10.25" style="1019" customWidth="1"/>
    <col min="12057" max="12282" width="8" style="1019"/>
    <col min="12283" max="12283" width="2.25" style="1019" customWidth="1"/>
    <col min="12284" max="12284" width="2.5" style="1019" customWidth="1"/>
    <col min="12285" max="12285" width="2.625" style="1019" customWidth="1"/>
    <col min="12286" max="12286" width="7.5" style="1019" customWidth="1"/>
    <col min="12287" max="12287" width="17.5" style="1019" customWidth="1"/>
    <col min="12288" max="12288" width="16.75" style="1019" customWidth="1"/>
    <col min="12289" max="12289" width="11.75" style="1019" customWidth="1"/>
    <col min="12290" max="12310" width="15.625" style="1019" customWidth="1"/>
    <col min="12311" max="12311" width="2.25" style="1019" customWidth="1"/>
    <col min="12312" max="12312" width="10.25" style="1019" customWidth="1"/>
    <col min="12313" max="12538" width="8" style="1019"/>
    <col min="12539" max="12539" width="2.25" style="1019" customWidth="1"/>
    <col min="12540" max="12540" width="2.5" style="1019" customWidth="1"/>
    <col min="12541" max="12541" width="2.625" style="1019" customWidth="1"/>
    <col min="12542" max="12542" width="7.5" style="1019" customWidth="1"/>
    <col min="12543" max="12543" width="17.5" style="1019" customWidth="1"/>
    <col min="12544" max="12544" width="16.75" style="1019" customWidth="1"/>
    <col min="12545" max="12545" width="11.75" style="1019" customWidth="1"/>
    <col min="12546" max="12566" width="15.625" style="1019" customWidth="1"/>
    <col min="12567" max="12567" width="2.25" style="1019" customWidth="1"/>
    <col min="12568" max="12568" width="10.25" style="1019" customWidth="1"/>
    <col min="12569" max="12794" width="8" style="1019"/>
    <col min="12795" max="12795" width="2.25" style="1019" customWidth="1"/>
    <col min="12796" max="12796" width="2.5" style="1019" customWidth="1"/>
    <col min="12797" max="12797" width="2.625" style="1019" customWidth="1"/>
    <col min="12798" max="12798" width="7.5" style="1019" customWidth="1"/>
    <col min="12799" max="12799" width="17.5" style="1019" customWidth="1"/>
    <col min="12800" max="12800" width="16.75" style="1019" customWidth="1"/>
    <col min="12801" max="12801" width="11.75" style="1019" customWidth="1"/>
    <col min="12802" max="12822" width="15.625" style="1019" customWidth="1"/>
    <col min="12823" max="12823" width="2.25" style="1019" customWidth="1"/>
    <col min="12824" max="12824" width="10.25" style="1019" customWidth="1"/>
    <col min="12825" max="13050" width="8" style="1019"/>
    <col min="13051" max="13051" width="2.25" style="1019" customWidth="1"/>
    <col min="13052" max="13052" width="2.5" style="1019" customWidth="1"/>
    <col min="13053" max="13053" width="2.625" style="1019" customWidth="1"/>
    <col min="13054" max="13054" width="7.5" style="1019" customWidth="1"/>
    <col min="13055" max="13055" width="17.5" style="1019" customWidth="1"/>
    <col min="13056" max="13056" width="16.75" style="1019" customWidth="1"/>
    <col min="13057" max="13057" width="11.75" style="1019" customWidth="1"/>
    <col min="13058" max="13078" width="15.625" style="1019" customWidth="1"/>
    <col min="13079" max="13079" width="2.25" style="1019" customWidth="1"/>
    <col min="13080" max="13080" width="10.25" style="1019" customWidth="1"/>
    <col min="13081" max="13306" width="8" style="1019"/>
    <col min="13307" max="13307" width="2.25" style="1019" customWidth="1"/>
    <col min="13308" max="13308" width="2.5" style="1019" customWidth="1"/>
    <col min="13309" max="13309" width="2.625" style="1019" customWidth="1"/>
    <col min="13310" max="13310" width="7.5" style="1019" customWidth="1"/>
    <col min="13311" max="13311" width="17.5" style="1019" customWidth="1"/>
    <col min="13312" max="13312" width="16.75" style="1019" customWidth="1"/>
    <col min="13313" max="13313" width="11.75" style="1019" customWidth="1"/>
    <col min="13314" max="13334" width="15.625" style="1019" customWidth="1"/>
    <col min="13335" max="13335" width="2.25" style="1019" customWidth="1"/>
    <col min="13336" max="13336" width="10.25" style="1019" customWidth="1"/>
    <col min="13337" max="13562" width="8" style="1019"/>
    <col min="13563" max="13563" width="2.25" style="1019" customWidth="1"/>
    <col min="13564" max="13564" width="2.5" style="1019" customWidth="1"/>
    <col min="13565" max="13565" width="2.625" style="1019" customWidth="1"/>
    <col min="13566" max="13566" width="7.5" style="1019" customWidth="1"/>
    <col min="13567" max="13567" width="17.5" style="1019" customWidth="1"/>
    <col min="13568" max="13568" width="16.75" style="1019" customWidth="1"/>
    <col min="13569" max="13569" width="11.75" style="1019" customWidth="1"/>
    <col min="13570" max="13590" width="15.625" style="1019" customWidth="1"/>
    <col min="13591" max="13591" width="2.25" style="1019" customWidth="1"/>
    <col min="13592" max="13592" width="10.25" style="1019" customWidth="1"/>
    <col min="13593" max="13818" width="8" style="1019"/>
    <col min="13819" max="13819" width="2.25" style="1019" customWidth="1"/>
    <col min="13820" max="13820" width="2.5" style="1019" customWidth="1"/>
    <col min="13821" max="13821" width="2.625" style="1019" customWidth="1"/>
    <col min="13822" max="13822" width="7.5" style="1019" customWidth="1"/>
    <col min="13823" max="13823" width="17.5" style="1019" customWidth="1"/>
    <col min="13824" max="13824" width="16.75" style="1019" customWidth="1"/>
    <col min="13825" max="13825" width="11.75" style="1019" customWidth="1"/>
    <col min="13826" max="13846" width="15.625" style="1019" customWidth="1"/>
    <col min="13847" max="13847" width="2.25" style="1019" customWidth="1"/>
    <col min="13848" max="13848" width="10.25" style="1019" customWidth="1"/>
    <col min="13849" max="14074" width="8" style="1019"/>
    <col min="14075" max="14075" width="2.25" style="1019" customWidth="1"/>
    <col min="14076" max="14076" width="2.5" style="1019" customWidth="1"/>
    <col min="14077" max="14077" width="2.625" style="1019" customWidth="1"/>
    <col min="14078" max="14078" width="7.5" style="1019" customWidth="1"/>
    <col min="14079" max="14079" width="17.5" style="1019" customWidth="1"/>
    <col min="14080" max="14080" width="16.75" style="1019" customWidth="1"/>
    <col min="14081" max="14081" width="11.75" style="1019" customWidth="1"/>
    <col min="14082" max="14102" width="15.625" style="1019" customWidth="1"/>
    <col min="14103" max="14103" width="2.25" style="1019" customWidth="1"/>
    <col min="14104" max="14104" width="10.25" style="1019" customWidth="1"/>
    <col min="14105" max="14330" width="8" style="1019"/>
    <col min="14331" max="14331" width="2.25" style="1019" customWidth="1"/>
    <col min="14332" max="14332" width="2.5" style="1019" customWidth="1"/>
    <col min="14333" max="14333" width="2.625" style="1019" customWidth="1"/>
    <col min="14334" max="14334" width="7.5" style="1019" customWidth="1"/>
    <col min="14335" max="14335" width="17.5" style="1019" customWidth="1"/>
    <col min="14336" max="14336" width="16.75" style="1019" customWidth="1"/>
    <col min="14337" max="14337" width="11.75" style="1019" customWidth="1"/>
    <col min="14338" max="14358" width="15.625" style="1019" customWidth="1"/>
    <col min="14359" max="14359" width="2.25" style="1019" customWidth="1"/>
    <col min="14360" max="14360" width="10.25" style="1019" customWidth="1"/>
    <col min="14361" max="14586" width="8" style="1019"/>
    <col min="14587" max="14587" width="2.25" style="1019" customWidth="1"/>
    <col min="14588" max="14588" width="2.5" style="1019" customWidth="1"/>
    <col min="14589" max="14589" width="2.625" style="1019" customWidth="1"/>
    <col min="14590" max="14590" width="7.5" style="1019" customWidth="1"/>
    <col min="14591" max="14591" width="17.5" style="1019" customWidth="1"/>
    <col min="14592" max="14592" width="16.75" style="1019" customWidth="1"/>
    <col min="14593" max="14593" width="11.75" style="1019" customWidth="1"/>
    <col min="14594" max="14614" width="15.625" style="1019" customWidth="1"/>
    <col min="14615" max="14615" width="2.25" style="1019" customWidth="1"/>
    <col min="14616" max="14616" width="10.25" style="1019" customWidth="1"/>
    <col min="14617" max="14842" width="8" style="1019"/>
    <col min="14843" max="14843" width="2.25" style="1019" customWidth="1"/>
    <col min="14844" max="14844" width="2.5" style="1019" customWidth="1"/>
    <col min="14845" max="14845" width="2.625" style="1019" customWidth="1"/>
    <col min="14846" max="14846" width="7.5" style="1019" customWidth="1"/>
    <col min="14847" max="14847" width="17.5" style="1019" customWidth="1"/>
    <col min="14848" max="14848" width="16.75" style="1019" customWidth="1"/>
    <col min="14849" max="14849" width="11.75" style="1019" customWidth="1"/>
    <col min="14850" max="14870" width="15.625" style="1019" customWidth="1"/>
    <col min="14871" max="14871" width="2.25" style="1019" customWidth="1"/>
    <col min="14872" max="14872" width="10.25" style="1019" customWidth="1"/>
    <col min="14873" max="15098" width="8" style="1019"/>
    <col min="15099" max="15099" width="2.25" style="1019" customWidth="1"/>
    <col min="15100" max="15100" width="2.5" style="1019" customWidth="1"/>
    <col min="15101" max="15101" width="2.625" style="1019" customWidth="1"/>
    <col min="15102" max="15102" width="7.5" style="1019" customWidth="1"/>
    <col min="15103" max="15103" width="17.5" style="1019" customWidth="1"/>
    <col min="15104" max="15104" width="16.75" style="1019" customWidth="1"/>
    <col min="15105" max="15105" width="11.75" style="1019" customWidth="1"/>
    <col min="15106" max="15126" width="15.625" style="1019" customWidth="1"/>
    <col min="15127" max="15127" width="2.25" style="1019" customWidth="1"/>
    <col min="15128" max="15128" width="10.25" style="1019" customWidth="1"/>
    <col min="15129" max="15354" width="8" style="1019"/>
    <col min="15355" max="15355" width="2.25" style="1019" customWidth="1"/>
    <col min="15356" max="15356" width="2.5" style="1019" customWidth="1"/>
    <col min="15357" max="15357" width="2.625" style="1019" customWidth="1"/>
    <col min="15358" max="15358" width="7.5" style="1019" customWidth="1"/>
    <col min="15359" max="15359" width="17.5" style="1019" customWidth="1"/>
    <col min="15360" max="15360" width="16.75" style="1019" customWidth="1"/>
    <col min="15361" max="15361" width="11.75" style="1019" customWidth="1"/>
    <col min="15362" max="15382" width="15.625" style="1019" customWidth="1"/>
    <col min="15383" max="15383" width="2.25" style="1019" customWidth="1"/>
    <col min="15384" max="15384" width="10.25" style="1019" customWidth="1"/>
    <col min="15385" max="15610" width="8" style="1019"/>
    <col min="15611" max="15611" width="2.25" style="1019" customWidth="1"/>
    <col min="15612" max="15612" width="2.5" style="1019" customWidth="1"/>
    <col min="15613" max="15613" width="2.625" style="1019" customWidth="1"/>
    <col min="15614" max="15614" width="7.5" style="1019" customWidth="1"/>
    <col min="15615" max="15615" width="17.5" style="1019" customWidth="1"/>
    <col min="15616" max="15616" width="16.75" style="1019" customWidth="1"/>
    <col min="15617" max="15617" width="11.75" style="1019" customWidth="1"/>
    <col min="15618" max="15638" width="15.625" style="1019" customWidth="1"/>
    <col min="15639" max="15639" width="2.25" style="1019" customWidth="1"/>
    <col min="15640" max="15640" width="10.25" style="1019" customWidth="1"/>
    <col min="15641" max="15866" width="8" style="1019"/>
    <col min="15867" max="15867" width="2.25" style="1019" customWidth="1"/>
    <col min="15868" max="15868" width="2.5" style="1019" customWidth="1"/>
    <col min="15869" max="15869" width="2.625" style="1019" customWidth="1"/>
    <col min="15870" max="15870" width="7.5" style="1019" customWidth="1"/>
    <col min="15871" max="15871" width="17.5" style="1019" customWidth="1"/>
    <col min="15872" max="15872" width="16.75" style="1019" customWidth="1"/>
    <col min="15873" max="15873" width="11.75" style="1019" customWidth="1"/>
    <col min="15874" max="15894" width="15.625" style="1019" customWidth="1"/>
    <col min="15895" max="15895" width="2.25" style="1019" customWidth="1"/>
    <col min="15896" max="15896" width="10.25" style="1019" customWidth="1"/>
    <col min="15897" max="16122" width="8" style="1019"/>
    <col min="16123" max="16123" width="2.25" style="1019" customWidth="1"/>
    <col min="16124" max="16124" width="2.5" style="1019" customWidth="1"/>
    <col min="16125" max="16125" width="2.625" style="1019" customWidth="1"/>
    <col min="16126" max="16126" width="7.5" style="1019" customWidth="1"/>
    <col min="16127" max="16127" width="17.5" style="1019" customWidth="1"/>
    <col min="16128" max="16128" width="16.75" style="1019" customWidth="1"/>
    <col min="16129" max="16129" width="11.75" style="1019" customWidth="1"/>
    <col min="16130" max="16150" width="15.625" style="1019" customWidth="1"/>
    <col min="16151" max="16151" width="2.25" style="1019" customWidth="1"/>
    <col min="16152" max="16152" width="10.25" style="1019" customWidth="1"/>
    <col min="16153" max="16384" width="8" style="1019"/>
  </cols>
  <sheetData>
    <row r="1" spans="1:22" ht="20.100000000000001" customHeight="1">
      <c r="B1" s="1831" t="s">
        <v>1178</v>
      </c>
      <c r="C1" s="1396"/>
      <c r="D1" s="1396"/>
      <c r="E1" s="1396"/>
      <c r="F1" s="1396"/>
      <c r="G1" s="1396"/>
      <c r="H1" s="1396"/>
      <c r="I1" s="1396"/>
      <c r="J1" s="1396"/>
      <c r="K1" s="1396"/>
      <c r="L1" s="1396"/>
      <c r="M1" s="1396"/>
      <c r="N1" s="1396"/>
      <c r="O1" s="1396"/>
      <c r="P1" s="1396"/>
      <c r="Q1" s="1396"/>
      <c r="R1" s="1396"/>
      <c r="S1" s="1396"/>
      <c r="T1" s="1396"/>
      <c r="U1" s="1396"/>
      <c r="V1" s="1396"/>
    </row>
    <row r="2" spans="1:22" ht="8.25" customHeight="1">
      <c r="B2" s="1184"/>
      <c r="C2" s="956"/>
      <c r="D2" s="956"/>
      <c r="E2" s="956"/>
      <c r="F2" s="404"/>
      <c r="G2" s="404"/>
      <c r="H2" s="404"/>
      <c r="I2" s="404"/>
      <c r="J2" s="956"/>
    </row>
    <row r="3" spans="1:22" ht="20.100000000000001" customHeight="1">
      <c r="B3" s="1509" t="s">
        <v>990</v>
      </c>
      <c r="C3" s="1854"/>
      <c r="D3" s="1854"/>
      <c r="E3" s="1854"/>
      <c r="F3" s="1854"/>
      <c r="G3" s="1854"/>
      <c r="H3" s="1854"/>
      <c r="I3" s="1854"/>
      <c r="J3" s="1854"/>
      <c r="K3" s="1854"/>
      <c r="L3" s="1854"/>
      <c r="M3" s="1854"/>
      <c r="N3" s="1854"/>
      <c r="O3" s="1854"/>
      <c r="P3" s="1854"/>
      <c r="Q3" s="1854"/>
      <c r="R3" s="1854"/>
      <c r="S3" s="1854"/>
      <c r="T3" s="1854"/>
      <c r="U3" s="1854"/>
      <c r="V3" s="1854"/>
    </row>
    <row r="4" spans="1:22" ht="8.25" customHeight="1">
      <c r="B4" s="405"/>
      <c r="C4" s="1199"/>
      <c r="D4" s="1199"/>
      <c r="E4" s="1199"/>
      <c r="F4" s="1199"/>
      <c r="G4" s="1199"/>
      <c r="H4" s="1199"/>
      <c r="I4" s="1199"/>
      <c r="J4" s="1199"/>
      <c r="K4" s="1199"/>
      <c r="L4" s="1199"/>
      <c r="M4" s="1199"/>
      <c r="N4" s="1199"/>
      <c r="O4" s="1199"/>
      <c r="P4" s="1199"/>
      <c r="Q4" s="1199"/>
      <c r="R4" s="1199"/>
      <c r="S4" s="1199"/>
      <c r="T4" s="1199"/>
      <c r="U4" s="1199"/>
    </row>
    <row r="5" spans="1:22" s="1159" customFormat="1" ht="20.100000000000001" customHeight="1" thickBot="1">
      <c r="V5" s="432" t="s">
        <v>489</v>
      </c>
    </row>
    <row r="6" spans="1:22" s="439" customFormat="1" ht="20.100000000000001" customHeight="1" thickBot="1">
      <c r="A6" s="433"/>
      <c r="B6" s="1855" t="s">
        <v>1109</v>
      </c>
      <c r="C6" s="1856"/>
      <c r="D6" s="1856"/>
      <c r="E6" s="1856"/>
      <c r="F6" s="1856"/>
      <c r="G6" s="1857"/>
      <c r="H6" s="1145" t="s">
        <v>975</v>
      </c>
      <c r="I6" s="1145" t="s">
        <v>976</v>
      </c>
      <c r="J6" s="1145" t="s">
        <v>977</v>
      </c>
      <c r="K6" s="1145" t="s">
        <v>978</v>
      </c>
      <c r="L6" s="1145" t="s">
        <v>979</v>
      </c>
      <c r="M6" s="1145" t="s">
        <v>980</v>
      </c>
      <c r="N6" s="1145" t="s">
        <v>981</v>
      </c>
      <c r="O6" s="1145" t="s">
        <v>982</v>
      </c>
      <c r="P6" s="1145" t="s">
        <v>983</v>
      </c>
      <c r="Q6" s="1145" t="s">
        <v>984</v>
      </c>
      <c r="R6" s="1145" t="s">
        <v>985</v>
      </c>
      <c r="S6" s="1145" t="s">
        <v>986</v>
      </c>
      <c r="T6" s="1145" t="s">
        <v>987</v>
      </c>
      <c r="U6" s="1145" t="s">
        <v>988</v>
      </c>
      <c r="V6" s="1286" t="s">
        <v>989</v>
      </c>
    </row>
    <row r="7" spans="1:22" s="439" customFormat="1" ht="20.100000000000001" customHeight="1">
      <c r="A7" s="433"/>
      <c r="B7" s="961"/>
      <c r="C7" s="1898" t="s">
        <v>888</v>
      </c>
      <c r="D7" s="1899"/>
      <c r="E7" s="1899"/>
      <c r="F7" s="1899"/>
      <c r="G7" s="962" t="s">
        <v>889</v>
      </c>
      <c r="H7" s="963"/>
      <c r="I7" s="964"/>
      <c r="J7" s="450"/>
      <c r="K7" s="450"/>
      <c r="L7" s="450"/>
      <c r="M7" s="450"/>
      <c r="N7" s="450"/>
      <c r="O7" s="450"/>
      <c r="P7" s="450"/>
      <c r="Q7" s="450"/>
      <c r="R7" s="450"/>
      <c r="S7" s="450"/>
      <c r="T7" s="450"/>
      <c r="U7" s="450"/>
      <c r="V7" s="1272"/>
    </row>
    <row r="8" spans="1:22" s="439" customFormat="1" ht="20.100000000000001" customHeight="1">
      <c r="A8" s="433"/>
      <c r="B8" s="961"/>
      <c r="C8" s="1886" t="s">
        <v>1091</v>
      </c>
      <c r="D8" s="1803"/>
      <c r="E8" s="1803"/>
      <c r="F8" s="1803"/>
      <c r="G8" s="965" t="s">
        <v>889</v>
      </c>
      <c r="H8" s="608"/>
      <c r="I8" s="607"/>
      <c r="J8" s="966"/>
      <c r="K8" s="966"/>
      <c r="L8" s="966"/>
      <c r="M8" s="966"/>
      <c r="N8" s="966"/>
      <c r="O8" s="966"/>
      <c r="P8" s="966"/>
      <c r="Q8" s="966"/>
      <c r="R8" s="966"/>
      <c r="S8" s="966"/>
      <c r="T8" s="966"/>
      <c r="U8" s="966"/>
      <c r="V8" s="1287"/>
    </row>
    <row r="9" spans="1:22" s="439" customFormat="1" ht="20.100000000000001" customHeight="1">
      <c r="A9" s="433"/>
      <c r="B9" s="961"/>
      <c r="C9" s="1886" t="s">
        <v>1092</v>
      </c>
      <c r="D9" s="1803"/>
      <c r="E9" s="1803"/>
      <c r="F9" s="1803"/>
      <c r="G9" s="965" t="s">
        <v>889</v>
      </c>
      <c r="H9" s="608"/>
      <c r="I9" s="607"/>
      <c r="J9" s="966"/>
      <c r="K9" s="966"/>
      <c r="L9" s="966"/>
      <c r="M9" s="966"/>
      <c r="N9" s="966"/>
      <c r="O9" s="966"/>
      <c r="P9" s="966"/>
      <c r="Q9" s="966"/>
      <c r="R9" s="966"/>
      <c r="S9" s="966"/>
      <c r="T9" s="966"/>
      <c r="U9" s="966"/>
      <c r="V9" s="1287"/>
    </row>
    <row r="10" spans="1:22" s="439" customFormat="1" ht="20.100000000000001" customHeight="1">
      <c r="A10" s="433"/>
      <c r="B10" s="961"/>
      <c r="C10" s="1891" t="s">
        <v>1093</v>
      </c>
      <c r="D10" s="1892"/>
      <c r="E10" s="1892"/>
      <c r="F10" s="1892"/>
      <c r="G10" s="967" t="s">
        <v>889</v>
      </c>
      <c r="H10" s="968"/>
      <c r="I10" s="969"/>
      <c r="J10" s="970"/>
      <c r="K10" s="970"/>
      <c r="L10" s="970"/>
      <c r="M10" s="970"/>
      <c r="N10" s="970"/>
      <c r="O10" s="970"/>
      <c r="P10" s="970"/>
      <c r="Q10" s="970"/>
      <c r="R10" s="970"/>
      <c r="S10" s="970"/>
      <c r="T10" s="970"/>
      <c r="U10" s="970"/>
      <c r="V10" s="1273"/>
    </row>
    <row r="11" spans="1:22" s="439" customFormat="1" ht="20.100000000000001" customHeight="1">
      <c r="A11" s="433"/>
      <c r="B11" s="1893" t="s">
        <v>992</v>
      </c>
      <c r="C11" s="1894"/>
      <c r="D11" s="1894"/>
      <c r="E11" s="1894"/>
      <c r="F11" s="1894"/>
      <c r="G11" s="423" t="s">
        <v>889</v>
      </c>
      <c r="H11" s="438">
        <f>SUM(H7:H10)</f>
        <v>0</v>
      </c>
      <c r="I11" s="438">
        <f t="shared" ref="I11:U11" si="0">SUM(I7:I10)</f>
        <v>0</v>
      </c>
      <c r="J11" s="438">
        <f t="shared" si="0"/>
        <v>0</v>
      </c>
      <c r="K11" s="438">
        <f t="shared" si="0"/>
        <v>0</v>
      </c>
      <c r="L11" s="438">
        <f t="shared" si="0"/>
        <v>0</v>
      </c>
      <c r="M11" s="438">
        <f t="shared" si="0"/>
        <v>0</v>
      </c>
      <c r="N11" s="438">
        <f t="shared" si="0"/>
        <v>0</v>
      </c>
      <c r="O11" s="438">
        <f t="shared" si="0"/>
        <v>0</v>
      </c>
      <c r="P11" s="438">
        <f t="shared" si="0"/>
        <v>0</v>
      </c>
      <c r="Q11" s="438">
        <f t="shared" si="0"/>
        <v>0</v>
      </c>
      <c r="R11" s="438">
        <f t="shared" si="0"/>
        <v>0</v>
      </c>
      <c r="S11" s="438">
        <f t="shared" si="0"/>
        <v>0</v>
      </c>
      <c r="T11" s="438">
        <f t="shared" si="0"/>
        <v>0</v>
      </c>
      <c r="U11" s="438">
        <f t="shared" si="0"/>
        <v>0</v>
      </c>
      <c r="V11" s="1269">
        <f>SUM(V7:V10)</f>
        <v>0</v>
      </c>
    </row>
    <row r="12" spans="1:22" s="439" customFormat="1" ht="20.100000000000001" customHeight="1">
      <c r="A12" s="433"/>
      <c r="B12" s="961"/>
      <c r="C12" s="971"/>
      <c r="D12" s="1233" t="s">
        <v>890</v>
      </c>
      <c r="E12" s="1232"/>
      <c r="F12" s="1232"/>
      <c r="G12" s="1234"/>
      <c r="H12" s="972"/>
      <c r="I12" s="973"/>
      <c r="J12" s="974"/>
      <c r="K12" s="974"/>
      <c r="L12" s="974"/>
      <c r="M12" s="974"/>
      <c r="N12" s="974"/>
      <c r="O12" s="974"/>
      <c r="P12" s="974"/>
      <c r="Q12" s="974"/>
      <c r="R12" s="974"/>
      <c r="S12" s="974"/>
      <c r="T12" s="974"/>
      <c r="U12" s="974"/>
      <c r="V12" s="1288"/>
    </row>
    <row r="13" spans="1:22" s="439" customFormat="1" ht="20.100000000000001" customHeight="1" thickBot="1">
      <c r="A13" s="433"/>
      <c r="B13" s="961"/>
      <c r="C13" s="971"/>
      <c r="D13" s="1235" t="s">
        <v>1094</v>
      </c>
      <c r="E13" s="1231"/>
      <c r="F13" s="1231"/>
      <c r="G13" s="1236"/>
      <c r="H13" s="975"/>
      <c r="I13" s="976"/>
      <c r="J13" s="976"/>
      <c r="K13" s="976"/>
      <c r="L13" s="976"/>
      <c r="M13" s="976"/>
      <c r="N13" s="976"/>
      <c r="O13" s="976"/>
      <c r="P13" s="976"/>
      <c r="Q13" s="976"/>
      <c r="R13" s="976"/>
      <c r="S13" s="976"/>
      <c r="T13" s="976"/>
      <c r="U13" s="976"/>
      <c r="V13" s="1289"/>
    </row>
    <row r="14" spans="1:22" s="439" customFormat="1" ht="20.100000000000001" customHeight="1" thickBot="1">
      <c r="A14" s="433"/>
      <c r="B14" s="961"/>
      <c r="C14" s="971"/>
      <c r="D14" s="1887" t="s">
        <v>891</v>
      </c>
      <c r="E14" s="1895"/>
      <c r="F14" s="1895"/>
      <c r="G14" s="965" t="s">
        <v>889</v>
      </c>
      <c r="H14" s="978">
        <f>H7</f>
        <v>0</v>
      </c>
      <c r="I14" s="979">
        <f t="shared" ref="I14:V14" si="1">I7</f>
        <v>0</v>
      </c>
      <c r="J14" s="979">
        <f t="shared" si="1"/>
        <v>0</v>
      </c>
      <c r="K14" s="979">
        <f t="shared" si="1"/>
        <v>0</v>
      </c>
      <c r="L14" s="979">
        <f t="shared" si="1"/>
        <v>0</v>
      </c>
      <c r="M14" s="979">
        <f>M7</f>
        <v>0</v>
      </c>
      <c r="N14" s="979">
        <f t="shared" si="1"/>
        <v>0</v>
      </c>
      <c r="O14" s="979">
        <f t="shared" si="1"/>
        <v>0</v>
      </c>
      <c r="P14" s="979">
        <f>P7</f>
        <v>0</v>
      </c>
      <c r="Q14" s="979">
        <f t="shared" si="1"/>
        <v>0</v>
      </c>
      <c r="R14" s="979">
        <f t="shared" si="1"/>
        <v>0</v>
      </c>
      <c r="S14" s="979">
        <f t="shared" si="1"/>
        <v>0</v>
      </c>
      <c r="T14" s="979">
        <f t="shared" si="1"/>
        <v>0</v>
      </c>
      <c r="U14" s="979">
        <f>U7</f>
        <v>0</v>
      </c>
      <c r="V14" s="979">
        <f t="shared" si="1"/>
        <v>0</v>
      </c>
    </row>
    <row r="15" spans="1:22" s="439" customFormat="1" ht="20.100000000000001" customHeight="1" thickBot="1">
      <c r="A15" s="433"/>
      <c r="B15" s="451"/>
      <c r="C15" s="971"/>
      <c r="D15" s="1889" t="s">
        <v>892</v>
      </c>
      <c r="E15" s="1890"/>
      <c r="F15" s="1302"/>
      <c r="G15" s="1303" t="s">
        <v>515</v>
      </c>
      <c r="H15" s="980">
        <f>$F$15*H14</f>
        <v>0</v>
      </c>
      <c r="I15" s="980">
        <f t="shared" ref="I15:V15" si="2">$F$15*I14</f>
        <v>0</v>
      </c>
      <c r="J15" s="980">
        <f t="shared" si="2"/>
        <v>0</v>
      </c>
      <c r="K15" s="980">
        <f t="shared" si="2"/>
        <v>0</v>
      </c>
      <c r="L15" s="980">
        <f t="shared" si="2"/>
        <v>0</v>
      </c>
      <c r="M15" s="980">
        <f>$F$15*M14</f>
        <v>0</v>
      </c>
      <c r="N15" s="980">
        <f t="shared" si="2"/>
        <v>0</v>
      </c>
      <c r="O15" s="980">
        <f t="shared" si="2"/>
        <v>0</v>
      </c>
      <c r="P15" s="980">
        <f t="shared" si="2"/>
        <v>0</v>
      </c>
      <c r="Q15" s="980">
        <f t="shared" si="2"/>
        <v>0</v>
      </c>
      <c r="R15" s="980">
        <f t="shared" si="2"/>
        <v>0</v>
      </c>
      <c r="S15" s="980">
        <f t="shared" si="2"/>
        <v>0</v>
      </c>
      <c r="T15" s="980">
        <f t="shared" si="2"/>
        <v>0</v>
      </c>
      <c r="U15" s="980">
        <f t="shared" si="2"/>
        <v>0</v>
      </c>
      <c r="V15" s="1290">
        <f t="shared" si="2"/>
        <v>0</v>
      </c>
    </row>
    <row r="16" spans="1:22" s="1201" customFormat="1" ht="20.100000000000001" customHeight="1">
      <c r="A16" s="1200"/>
      <c r="B16" s="981"/>
      <c r="C16" s="1241" t="s">
        <v>893</v>
      </c>
      <c r="D16" s="1242"/>
      <c r="E16" s="1242"/>
      <c r="F16" s="1242"/>
      <c r="G16" s="1298"/>
      <c r="H16" s="982">
        <f>H15</f>
        <v>0</v>
      </c>
      <c r="I16" s="982">
        <f t="shared" ref="I16:V16" si="3">I15</f>
        <v>0</v>
      </c>
      <c r="J16" s="982">
        <f t="shared" si="3"/>
        <v>0</v>
      </c>
      <c r="K16" s="982">
        <f t="shared" si="3"/>
        <v>0</v>
      </c>
      <c r="L16" s="982">
        <f>L15</f>
        <v>0</v>
      </c>
      <c r="M16" s="982">
        <f t="shared" si="3"/>
        <v>0</v>
      </c>
      <c r="N16" s="982">
        <f t="shared" si="3"/>
        <v>0</v>
      </c>
      <c r="O16" s="982">
        <f t="shared" si="3"/>
        <v>0</v>
      </c>
      <c r="P16" s="982">
        <f t="shared" si="3"/>
        <v>0</v>
      </c>
      <c r="Q16" s="982">
        <f t="shared" si="3"/>
        <v>0</v>
      </c>
      <c r="R16" s="982">
        <f t="shared" si="3"/>
        <v>0</v>
      </c>
      <c r="S16" s="982">
        <f t="shared" si="3"/>
        <v>0</v>
      </c>
      <c r="T16" s="982">
        <f t="shared" si="3"/>
        <v>0</v>
      </c>
      <c r="U16" s="982">
        <f t="shared" si="3"/>
        <v>0</v>
      </c>
      <c r="V16" s="1291">
        <f t="shared" si="3"/>
        <v>0</v>
      </c>
    </row>
    <row r="17" spans="1:22" s="439" customFormat="1" ht="20.100000000000001" customHeight="1">
      <c r="A17" s="433"/>
      <c r="B17" s="961"/>
      <c r="C17" s="983"/>
      <c r="D17" s="1233" t="s">
        <v>1096</v>
      </c>
      <c r="E17" s="1232"/>
      <c r="F17" s="1232"/>
      <c r="G17" s="1234"/>
      <c r="H17" s="972"/>
      <c r="I17" s="973"/>
      <c r="J17" s="974"/>
      <c r="K17" s="974"/>
      <c r="L17" s="974"/>
      <c r="M17" s="974"/>
      <c r="N17" s="974"/>
      <c r="O17" s="974"/>
      <c r="P17" s="974"/>
      <c r="Q17" s="974"/>
      <c r="R17" s="974"/>
      <c r="S17" s="974"/>
      <c r="T17" s="974"/>
      <c r="U17" s="974"/>
      <c r="V17" s="1288"/>
    </row>
    <row r="18" spans="1:22" s="439" customFormat="1" ht="20.100000000000001" customHeight="1">
      <c r="A18" s="433"/>
      <c r="B18" s="961"/>
      <c r="C18" s="971"/>
      <c r="D18" s="1237" t="s">
        <v>1095</v>
      </c>
      <c r="E18" s="1238"/>
      <c r="F18" s="1238"/>
      <c r="G18" s="1243"/>
      <c r="H18" s="984"/>
      <c r="I18" s="985"/>
      <c r="J18" s="985"/>
      <c r="K18" s="985"/>
      <c r="L18" s="985"/>
      <c r="M18" s="985"/>
      <c r="N18" s="985"/>
      <c r="O18" s="985"/>
      <c r="P18" s="985"/>
      <c r="Q18" s="985"/>
      <c r="R18" s="985"/>
      <c r="S18" s="985"/>
      <c r="T18" s="985"/>
      <c r="U18" s="985"/>
      <c r="V18" s="1292"/>
    </row>
    <row r="19" spans="1:22" s="439" customFormat="1" ht="20.100000000000001" customHeight="1" thickBot="1">
      <c r="A19" s="433"/>
      <c r="B19" s="961"/>
      <c r="C19" s="971"/>
      <c r="D19" s="1886" t="s">
        <v>1097</v>
      </c>
      <c r="E19" s="1799"/>
      <c r="F19" s="1799"/>
      <c r="G19" s="977" t="s">
        <v>251</v>
      </c>
      <c r="H19" s="986"/>
      <c r="I19" s="987"/>
      <c r="J19" s="987"/>
      <c r="K19" s="987"/>
      <c r="L19" s="987"/>
      <c r="M19" s="987"/>
      <c r="N19" s="987"/>
      <c r="O19" s="987"/>
      <c r="P19" s="987"/>
      <c r="Q19" s="987"/>
      <c r="R19" s="987"/>
      <c r="S19" s="987"/>
      <c r="T19" s="987"/>
      <c r="U19" s="987"/>
      <c r="V19" s="1293"/>
    </row>
    <row r="20" spans="1:22" s="439" customFormat="1" ht="20.100000000000001" customHeight="1" thickBot="1">
      <c r="A20" s="433"/>
      <c r="B20" s="961"/>
      <c r="C20" s="971"/>
      <c r="D20" s="1896" t="s">
        <v>1098</v>
      </c>
      <c r="E20" s="1897"/>
      <c r="F20" s="1897"/>
      <c r="G20" s="988" t="s">
        <v>251</v>
      </c>
      <c r="H20" s="979">
        <f>H8-H19</f>
        <v>0</v>
      </c>
      <c r="I20" s="979">
        <f>I8-I19</f>
        <v>0</v>
      </c>
      <c r="J20" s="979">
        <f t="shared" ref="J20:V20" si="4">J8-J19</f>
        <v>0</v>
      </c>
      <c r="K20" s="979">
        <f t="shared" si="4"/>
        <v>0</v>
      </c>
      <c r="L20" s="979">
        <f t="shared" si="4"/>
        <v>0</v>
      </c>
      <c r="M20" s="979">
        <f>M8-M19</f>
        <v>0</v>
      </c>
      <c r="N20" s="979">
        <f t="shared" si="4"/>
        <v>0</v>
      </c>
      <c r="O20" s="979">
        <f t="shared" si="4"/>
        <v>0</v>
      </c>
      <c r="P20" s="979">
        <f t="shared" si="4"/>
        <v>0</v>
      </c>
      <c r="Q20" s="979">
        <f t="shared" si="4"/>
        <v>0</v>
      </c>
      <c r="R20" s="979">
        <f t="shared" si="4"/>
        <v>0</v>
      </c>
      <c r="S20" s="979">
        <f t="shared" si="4"/>
        <v>0</v>
      </c>
      <c r="T20" s="979">
        <f t="shared" si="4"/>
        <v>0</v>
      </c>
      <c r="U20" s="979">
        <f t="shared" si="4"/>
        <v>0</v>
      </c>
      <c r="V20" s="979">
        <f t="shared" si="4"/>
        <v>0</v>
      </c>
    </row>
    <row r="21" spans="1:22" s="439" customFormat="1" ht="20.100000000000001" customHeight="1" thickBot="1">
      <c r="A21" s="433"/>
      <c r="B21" s="451"/>
      <c r="C21" s="971"/>
      <c r="D21" s="1889" t="s">
        <v>892</v>
      </c>
      <c r="E21" s="1890"/>
      <c r="F21" s="1302"/>
      <c r="G21" s="1303" t="s">
        <v>515</v>
      </c>
      <c r="H21" s="980">
        <f>$F$21*H20</f>
        <v>0</v>
      </c>
      <c r="I21" s="980">
        <f>$F$21*I20</f>
        <v>0</v>
      </c>
      <c r="J21" s="980">
        <f t="shared" ref="J21:V21" si="5">$F$21*J20</f>
        <v>0</v>
      </c>
      <c r="K21" s="980">
        <f t="shared" si="5"/>
        <v>0</v>
      </c>
      <c r="L21" s="980">
        <f>$F$21*L20</f>
        <v>0</v>
      </c>
      <c r="M21" s="980">
        <f>$F$21*M20</f>
        <v>0</v>
      </c>
      <c r="N21" s="980">
        <f>$F$21*N20</f>
        <v>0</v>
      </c>
      <c r="O21" s="980">
        <f>$F$21*O20</f>
        <v>0</v>
      </c>
      <c r="P21" s="980">
        <f>$F$21*P20</f>
        <v>0</v>
      </c>
      <c r="Q21" s="980">
        <f t="shared" si="5"/>
        <v>0</v>
      </c>
      <c r="R21" s="980">
        <f t="shared" si="5"/>
        <v>0</v>
      </c>
      <c r="S21" s="980">
        <f t="shared" si="5"/>
        <v>0</v>
      </c>
      <c r="T21" s="980">
        <f t="shared" si="5"/>
        <v>0</v>
      </c>
      <c r="U21" s="980">
        <f t="shared" si="5"/>
        <v>0</v>
      </c>
      <c r="V21" s="1290">
        <f t="shared" si="5"/>
        <v>0</v>
      </c>
    </row>
    <row r="22" spans="1:22" s="1201" customFormat="1" ht="20.100000000000001" customHeight="1">
      <c r="A22" s="1200"/>
      <c r="B22" s="981"/>
      <c r="C22" s="989" t="s">
        <v>1105</v>
      </c>
      <c r="D22" s="990"/>
      <c r="E22" s="990"/>
      <c r="F22" s="990"/>
      <c r="G22" s="1298"/>
      <c r="H22" s="982">
        <f t="shared" ref="H22:V22" si="6">H21</f>
        <v>0</v>
      </c>
      <c r="I22" s="982">
        <f t="shared" si="6"/>
        <v>0</v>
      </c>
      <c r="J22" s="982">
        <f t="shared" si="6"/>
        <v>0</v>
      </c>
      <c r="K22" s="982">
        <f t="shared" si="6"/>
        <v>0</v>
      </c>
      <c r="L22" s="982">
        <f t="shared" si="6"/>
        <v>0</v>
      </c>
      <c r="M22" s="982">
        <f t="shared" si="6"/>
        <v>0</v>
      </c>
      <c r="N22" s="982">
        <f t="shared" si="6"/>
        <v>0</v>
      </c>
      <c r="O22" s="982">
        <f t="shared" si="6"/>
        <v>0</v>
      </c>
      <c r="P22" s="982">
        <f t="shared" si="6"/>
        <v>0</v>
      </c>
      <c r="Q22" s="982">
        <f t="shared" si="6"/>
        <v>0</v>
      </c>
      <c r="R22" s="982">
        <f t="shared" si="6"/>
        <v>0</v>
      </c>
      <c r="S22" s="982">
        <f t="shared" si="6"/>
        <v>0</v>
      </c>
      <c r="T22" s="982">
        <f t="shared" si="6"/>
        <v>0</v>
      </c>
      <c r="U22" s="982">
        <f t="shared" si="6"/>
        <v>0</v>
      </c>
      <c r="V22" s="1291">
        <f t="shared" si="6"/>
        <v>0</v>
      </c>
    </row>
    <row r="23" spans="1:22" s="439" customFormat="1" ht="20.100000000000001" customHeight="1">
      <c r="A23" s="433"/>
      <c r="B23" s="961"/>
      <c r="C23" s="983"/>
      <c r="D23" s="1233" t="s">
        <v>1101</v>
      </c>
      <c r="E23" s="1232"/>
      <c r="F23" s="1232"/>
      <c r="G23" s="1234"/>
      <c r="H23" s="972"/>
      <c r="I23" s="973"/>
      <c r="J23" s="974"/>
      <c r="K23" s="974"/>
      <c r="L23" s="974"/>
      <c r="M23" s="974"/>
      <c r="N23" s="974"/>
      <c r="O23" s="974"/>
      <c r="P23" s="974"/>
      <c r="Q23" s="974"/>
      <c r="R23" s="974"/>
      <c r="S23" s="974"/>
      <c r="T23" s="974"/>
      <c r="U23" s="974"/>
      <c r="V23" s="1288"/>
    </row>
    <row r="24" spans="1:22" s="439" customFormat="1" ht="20.100000000000001" customHeight="1">
      <c r="A24" s="433"/>
      <c r="B24" s="961"/>
      <c r="C24" s="971"/>
      <c r="D24" s="1235" t="s">
        <v>1094</v>
      </c>
      <c r="E24" s="1231"/>
      <c r="F24" s="1231"/>
      <c r="G24" s="1236"/>
      <c r="H24" s="984"/>
      <c r="I24" s="985"/>
      <c r="J24" s="985"/>
      <c r="K24" s="985"/>
      <c r="L24" s="985"/>
      <c r="M24" s="985"/>
      <c r="N24" s="985"/>
      <c r="O24" s="985"/>
      <c r="P24" s="985"/>
      <c r="Q24" s="985"/>
      <c r="R24" s="985"/>
      <c r="S24" s="985"/>
      <c r="T24" s="985"/>
      <c r="U24" s="985"/>
      <c r="V24" s="1292"/>
    </row>
    <row r="25" spans="1:22" s="439" customFormat="1" ht="20.100000000000001" customHeight="1" thickBot="1">
      <c r="A25" s="433"/>
      <c r="B25" s="961"/>
      <c r="C25" s="971"/>
      <c r="D25" s="1886" t="s">
        <v>1100</v>
      </c>
      <c r="E25" s="1799"/>
      <c r="F25" s="1799"/>
      <c r="G25" s="977" t="s">
        <v>251</v>
      </c>
      <c r="H25" s="986"/>
      <c r="I25" s="987"/>
      <c r="J25" s="987"/>
      <c r="K25" s="987"/>
      <c r="L25" s="987"/>
      <c r="M25" s="987"/>
      <c r="N25" s="987"/>
      <c r="O25" s="987"/>
      <c r="P25" s="987"/>
      <c r="Q25" s="987"/>
      <c r="R25" s="987"/>
      <c r="S25" s="987"/>
      <c r="T25" s="987"/>
      <c r="U25" s="987"/>
      <c r="V25" s="1293"/>
    </row>
    <row r="26" spans="1:22" s="439" customFormat="1" ht="20.100000000000001" customHeight="1" thickBot="1">
      <c r="A26" s="433"/>
      <c r="B26" s="961"/>
      <c r="C26" s="971"/>
      <c r="D26" s="1887" t="s">
        <v>1099</v>
      </c>
      <c r="E26" s="1888"/>
      <c r="F26" s="1888"/>
      <c r="G26" s="977" t="s">
        <v>251</v>
      </c>
      <c r="H26" s="979">
        <f>H9-H25</f>
        <v>0</v>
      </c>
      <c r="I26" s="979">
        <f>I9-I25</f>
        <v>0</v>
      </c>
      <c r="J26" s="979">
        <f t="shared" ref="J26:V26" si="7">J9-J25</f>
        <v>0</v>
      </c>
      <c r="K26" s="979">
        <f t="shared" si="7"/>
        <v>0</v>
      </c>
      <c r="L26" s="979">
        <f>L9-L25</f>
        <v>0</v>
      </c>
      <c r="M26" s="979">
        <f t="shared" si="7"/>
        <v>0</v>
      </c>
      <c r="N26" s="979">
        <f t="shared" si="7"/>
        <v>0</v>
      </c>
      <c r="O26" s="979">
        <f t="shared" si="7"/>
        <v>0</v>
      </c>
      <c r="P26" s="979">
        <f t="shared" si="7"/>
        <v>0</v>
      </c>
      <c r="Q26" s="979">
        <f t="shared" si="7"/>
        <v>0</v>
      </c>
      <c r="R26" s="979">
        <f t="shared" si="7"/>
        <v>0</v>
      </c>
      <c r="S26" s="979">
        <f t="shared" si="7"/>
        <v>0</v>
      </c>
      <c r="T26" s="979">
        <f t="shared" si="7"/>
        <v>0</v>
      </c>
      <c r="U26" s="979">
        <f t="shared" si="7"/>
        <v>0</v>
      </c>
      <c r="V26" s="991">
        <f t="shared" si="7"/>
        <v>0</v>
      </c>
    </row>
    <row r="27" spans="1:22" s="439" customFormat="1" ht="20.100000000000001" customHeight="1" thickBot="1">
      <c r="A27" s="433"/>
      <c r="B27" s="451"/>
      <c r="C27" s="971"/>
      <c r="D27" s="1889" t="s">
        <v>892</v>
      </c>
      <c r="E27" s="1890"/>
      <c r="F27" s="1302"/>
      <c r="G27" s="1303" t="s">
        <v>515</v>
      </c>
      <c r="H27" s="980">
        <f>$F$27*H26</f>
        <v>0</v>
      </c>
      <c r="I27" s="980">
        <f t="shared" ref="I27:V27" si="8">$F$27*I26</f>
        <v>0</v>
      </c>
      <c r="J27" s="980">
        <f t="shared" si="8"/>
        <v>0</v>
      </c>
      <c r="K27" s="980">
        <f t="shared" si="8"/>
        <v>0</v>
      </c>
      <c r="L27" s="980">
        <f t="shared" si="8"/>
        <v>0</v>
      </c>
      <c r="M27" s="980">
        <f t="shared" si="8"/>
        <v>0</v>
      </c>
      <c r="N27" s="980">
        <f t="shared" si="8"/>
        <v>0</v>
      </c>
      <c r="O27" s="980">
        <f t="shared" si="8"/>
        <v>0</v>
      </c>
      <c r="P27" s="980">
        <f t="shared" si="8"/>
        <v>0</v>
      </c>
      <c r="Q27" s="980">
        <f t="shared" si="8"/>
        <v>0</v>
      </c>
      <c r="R27" s="980">
        <f t="shared" si="8"/>
        <v>0</v>
      </c>
      <c r="S27" s="980">
        <f t="shared" si="8"/>
        <v>0</v>
      </c>
      <c r="T27" s="980">
        <f t="shared" si="8"/>
        <v>0</v>
      </c>
      <c r="U27" s="980">
        <f t="shared" si="8"/>
        <v>0</v>
      </c>
      <c r="V27" s="1290">
        <f t="shared" si="8"/>
        <v>0</v>
      </c>
    </row>
    <row r="28" spans="1:22" s="1201" customFormat="1" ht="20.100000000000001" customHeight="1">
      <c r="A28" s="1200"/>
      <c r="B28" s="981"/>
      <c r="C28" s="989" t="s">
        <v>1106</v>
      </c>
      <c r="D28" s="990"/>
      <c r="E28" s="990"/>
      <c r="F28" s="990"/>
      <c r="G28" s="1298"/>
      <c r="H28" s="982">
        <f t="shared" ref="H28:V28" si="9">H27</f>
        <v>0</v>
      </c>
      <c r="I28" s="982">
        <f t="shared" si="9"/>
        <v>0</v>
      </c>
      <c r="J28" s="982">
        <f t="shared" si="9"/>
        <v>0</v>
      </c>
      <c r="K28" s="982">
        <f t="shared" si="9"/>
        <v>0</v>
      </c>
      <c r="L28" s="982">
        <f t="shared" si="9"/>
        <v>0</v>
      </c>
      <c r="M28" s="982">
        <f t="shared" si="9"/>
        <v>0</v>
      </c>
      <c r="N28" s="982">
        <f t="shared" si="9"/>
        <v>0</v>
      </c>
      <c r="O28" s="982">
        <f t="shared" si="9"/>
        <v>0</v>
      </c>
      <c r="P28" s="982">
        <f t="shared" si="9"/>
        <v>0</v>
      </c>
      <c r="Q28" s="982">
        <f t="shared" si="9"/>
        <v>0</v>
      </c>
      <c r="R28" s="982">
        <f t="shared" si="9"/>
        <v>0</v>
      </c>
      <c r="S28" s="982">
        <f t="shared" si="9"/>
        <v>0</v>
      </c>
      <c r="T28" s="982">
        <f t="shared" si="9"/>
        <v>0</v>
      </c>
      <c r="U28" s="982">
        <f t="shared" si="9"/>
        <v>0</v>
      </c>
      <c r="V28" s="1291">
        <f t="shared" si="9"/>
        <v>0</v>
      </c>
    </row>
    <row r="29" spans="1:22" s="439" customFormat="1" ht="20.100000000000001" customHeight="1">
      <c r="A29" s="433"/>
      <c r="B29" s="961"/>
      <c r="C29" s="983"/>
      <c r="D29" s="1233" t="s">
        <v>1102</v>
      </c>
      <c r="E29" s="1232"/>
      <c r="F29" s="1232"/>
      <c r="G29" s="1234"/>
      <c r="H29" s="972"/>
      <c r="I29" s="973"/>
      <c r="J29" s="974"/>
      <c r="K29" s="974"/>
      <c r="L29" s="974"/>
      <c r="M29" s="974"/>
      <c r="N29" s="974"/>
      <c r="O29" s="974"/>
      <c r="P29" s="974"/>
      <c r="Q29" s="974"/>
      <c r="R29" s="974"/>
      <c r="S29" s="974"/>
      <c r="T29" s="974"/>
      <c r="U29" s="974"/>
      <c r="V29" s="1288"/>
    </row>
    <row r="30" spans="1:22" s="439" customFormat="1" ht="20.100000000000001" customHeight="1">
      <c r="A30" s="433"/>
      <c r="B30" s="961"/>
      <c r="C30" s="971"/>
      <c r="D30" s="1235" t="s">
        <v>1094</v>
      </c>
      <c r="E30" s="1231"/>
      <c r="F30" s="1231"/>
      <c r="G30" s="1236"/>
      <c r="H30" s="984"/>
      <c r="I30" s="985"/>
      <c r="J30" s="985"/>
      <c r="K30" s="985"/>
      <c r="L30" s="985"/>
      <c r="M30" s="985"/>
      <c r="N30" s="985"/>
      <c r="O30" s="985"/>
      <c r="P30" s="985"/>
      <c r="Q30" s="985"/>
      <c r="R30" s="985"/>
      <c r="S30" s="985"/>
      <c r="T30" s="985"/>
      <c r="U30" s="985"/>
      <c r="V30" s="1292"/>
    </row>
    <row r="31" spans="1:22" s="439" customFormat="1" ht="20.100000000000001" customHeight="1" thickBot="1">
      <c r="A31" s="433"/>
      <c r="B31" s="961"/>
      <c r="C31" s="971"/>
      <c r="D31" s="1886" t="s">
        <v>1103</v>
      </c>
      <c r="E31" s="1799"/>
      <c r="F31" s="1799"/>
      <c r="G31" s="977" t="s">
        <v>251</v>
      </c>
      <c r="H31" s="986"/>
      <c r="I31" s="987"/>
      <c r="J31" s="987"/>
      <c r="K31" s="987"/>
      <c r="L31" s="987"/>
      <c r="M31" s="987"/>
      <c r="N31" s="987"/>
      <c r="O31" s="987"/>
      <c r="P31" s="987"/>
      <c r="Q31" s="987"/>
      <c r="R31" s="987"/>
      <c r="S31" s="987"/>
      <c r="T31" s="987"/>
      <c r="U31" s="987"/>
      <c r="V31" s="1293"/>
    </row>
    <row r="32" spans="1:22" s="439" customFormat="1" ht="20.100000000000001" customHeight="1" thickBot="1">
      <c r="A32" s="433"/>
      <c r="B32" s="961"/>
      <c r="C32" s="971"/>
      <c r="D32" s="1887" t="s">
        <v>1104</v>
      </c>
      <c r="E32" s="1888"/>
      <c r="F32" s="1888"/>
      <c r="G32" s="965" t="s">
        <v>889</v>
      </c>
      <c r="H32" s="979">
        <f>H10-H31</f>
        <v>0</v>
      </c>
      <c r="I32" s="979">
        <f>I10-I31</f>
        <v>0</v>
      </c>
      <c r="J32" s="979">
        <f t="shared" ref="J32:V32" si="10">J10-J31</f>
        <v>0</v>
      </c>
      <c r="K32" s="979">
        <f t="shared" si="10"/>
        <v>0</v>
      </c>
      <c r="L32" s="979">
        <f t="shared" si="10"/>
        <v>0</v>
      </c>
      <c r="M32" s="979">
        <f t="shared" si="10"/>
        <v>0</v>
      </c>
      <c r="N32" s="979">
        <f t="shared" si="10"/>
        <v>0</v>
      </c>
      <c r="O32" s="979">
        <f t="shared" si="10"/>
        <v>0</v>
      </c>
      <c r="P32" s="979">
        <f t="shared" si="10"/>
        <v>0</v>
      </c>
      <c r="Q32" s="979">
        <f t="shared" si="10"/>
        <v>0</v>
      </c>
      <c r="R32" s="979">
        <f t="shared" si="10"/>
        <v>0</v>
      </c>
      <c r="S32" s="979">
        <f t="shared" si="10"/>
        <v>0</v>
      </c>
      <c r="T32" s="979">
        <f t="shared" si="10"/>
        <v>0</v>
      </c>
      <c r="U32" s="979">
        <f t="shared" si="10"/>
        <v>0</v>
      </c>
      <c r="V32" s="991">
        <f t="shared" si="10"/>
        <v>0</v>
      </c>
    </row>
    <row r="33" spans="1:22" s="439" customFormat="1" ht="20.100000000000001" customHeight="1" thickBot="1">
      <c r="A33" s="433"/>
      <c r="B33" s="451"/>
      <c r="C33" s="971"/>
      <c r="D33" s="1889" t="s">
        <v>892</v>
      </c>
      <c r="E33" s="1890"/>
      <c r="F33" s="1302"/>
      <c r="G33" s="1303" t="s">
        <v>515</v>
      </c>
      <c r="H33" s="980">
        <f>$F$33*H32</f>
        <v>0</v>
      </c>
      <c r="I33" s="980">
        <f t="shared" ref="I33:V33" si="11">$F$33*I32</f>
        <v>0</v>
      </c>
      <c r="J33" s="980">
        <f t="shared" si="11"/>
        <v>0</v>
      </c>
      <c r="K33" s="980">
        <f t="shared" si="11"/>
        <v>0</v>
      </c>
      <c r="L33" s="980">
        <f t="shared" si="11"/>
        <v>0</v>
      </c>
      <c r="M33" s="980">
        <f t="shared" si="11"/>
        <v>0</v>
      </c>
      <c r="N33" s="980">
        <f t="shared" si="11"/>
        <v>0</v>
      </c>
      <c r="O33" s="980">
        <f t="shared" si="11"/>
        <v>0</v>
      </c>
      <c r="P33" s="980">
        <f t="shared" si="11"/>
        <v>0</v>
      </c>
      <c r="Q33" s="980">
        <f t="shared" si="11"/>
        <v>0</v>
      </c>
      <c r="R33" s="980">
        <f t="shared" si="11"/>
        <v>0</v>
      </c>
      <c r="S33" s="980">
        <f t="shared" si="11"/>
        <v>0</v>
      </c>
      <c r="T33" s="980">
        <f t="shared" si="11"/>
        <v>0</v>
      </c>
      <c r="U33" s="980">
        <f t="shared" si="11"/>
        <v>0</v>
      </c>
      <c r="V33" s="1290">
        <f t="shared" si="11"/>
        <v>0</v>
      </c>
    </row>
    <row r="34" spans="1:22" s="1201" customFormat="1" ht="20.100000000000001" customHeight="1">
      <c r="A34" s="1200"/>
      <c r="B34" s="981"/>
      <c r="C34" s="992" t="s">
        <v>1107</v>
      </c>
      <c r="D34" s="993"/>
      <c r="E34" s="993"/>
      <c r="F34" s="993"/>
      <c r="G34" s="1300"/>
      <c r="H34" s="982">
        <f>H33</f>
        <v>0</v>
      </c>
      <c r="I34" s="982">
        <f>I33</f>
        <v>0</v>
      </c>
      <c r="J34" s="982">
        <f t="shared" ref="J34:V34" si="12">J33</f>
        <v>0</v>
      </c>
      <c r="K34" s="982">
        <f t="shared" si="12"/>
        <v>0</v>
      </c>
      <c r="L34" s="982">
        <f t="shared" si="12"/>
        <v>0</v>
      </c>
      <c r="M34" s="982">
        <f t="shared" si="12"/>
        <v>0</v>
      </c>
      <c r="N34" s="982">
        <f t="shared" si="12"/>
        <v>0</v>
      </c>
      <c r="O34" s="982">
        <f t="shared" si="12"/>
        <v>0</v>
      </c>
      <c r="P34" s="982">
        <f t="shared" si="12"/>
        <v>0</v>
      </c>
      <c r="Q34" s="982">
        <f t="shared" si="12"/>
        <v>0</v>
      </c>
      <c r="R34" s="982">
        <f t="shared" si="12"/>
        <v>0</v>
      </c>
      <c r="S34" s="982">
        <f t="shared" si="12"/>
        <v>0</v>
      </c>
      <c r="T34" s="982">
        <f t="shared" si="12"/>
        <v>0</v>
      </c>
      <c r="U34" s="982">
        <f t="shared" si="12"/>
        <v>0</v>
      </c>
      <c r="V34" s="1291">
        <f t="shared" si="12"/>
        <v>0</v>
      </c>
    </row>
    <row r="35" spans="1:22" s="1201" customFormat="1" ht="20.100000000000001" customHeight="1" thickBot="1">
      <c r="A35" s="1200"/>
      <c r="B35" s="1239" t="s">
        <v>991</v>
      </c>
      <c r="C35" s="1240"/>
      <c r="D35" s="1240"/>
      <c r="E35" s="1240"/>
      <c r="F35" s="1240"/>
      <c r="G35" s="1299"/>
      <c r="H35" s="994">
        <f>H16+H22+H28+H34</f>
        <v>0</v>
      </c>
      <c r="I35" s="994">
        <f t="shared" ref="I35:V35" si="13">I16+I22+I28+I34</f>
        <v>0</v>
      </c>
      <c r="J35" s="994">
        <f t="shared" si="13"/>
        <v>0</v>
      </c>
      <c r="K35" s="994">
        <f t="shared" si="13"/>
        <v>0</v>
      </c>
      <c r="L35" s="994">
        <f t="shared" si="13"/>
        <v>0</v>
      </c>
      <c r="M35" s="994">
        <f t="shared" si="13"/>
        <v>0</v>
      </c>
      <c r="N35" s="994">
        <f t="shared" si="13"/>
        <v>0</v>
      </c>
      <c r="O35" s="994">
        <f t="shared" si="13"/>
        <v>0</v>
      </c>
      <c r="P35" s="994">
        <f t="shared" si="13"/>
        <v>0</v>
      </c>
      <c r="Q35" s="994">
        <f t="shared" si="13"/>
        <v>0</v>
      </c>
      <c r="R35" s="994">
        <f t="shared" si="13"/>
        <v>0</v>
      </c>
      <c r="S35" s="994">
        <f t="shared" si="13"/>
        <v>0</v>
      </c>
      <c r="T35" s="994">
        <f t="shared" si="13"/>
        <v>0</v>
      </c>
      <c r="U35" s="994">
        <f t="shared" si="13"/>
        <v>0</v>
      </c>
      <c r="V35" s="1294">
        <f t="shared" si="13"/>
        <v>0</v>
      </c>
    </row>
    <row r="36" spans="1:22" ht="8.25" customHeight="1">
      <c r="A36" s="915"/>
      <c r="B36" s="915"/>
      <c r="C36" s="915"/>
      <c r="D36" s="915"/>
      <c r="E36" s="915"/>
      <c r="F36" s="807"/>
      <c r="G36" s="434"/>
      <c r="H36" s="1161"/>
      <c r="I36" s="1161"/>
      <c r="J36" s="1161"/>
      <c r="K36" s="1161"/>
      <c r="L36" s="1161"/>
      <c r="M36" s="1161"/>
      <c r="N36" s="1161"/>
      <c r="O36" s="1161"/>
      <c r="P36" s="1161"/>
      <c r="Q36" s="1161"/>
      <c r="R36" s="1161"/>
      <c r="S36" s="1161"/>
      <c r="T36" s="1161"/>
      <c r="U36" s="1161"/>
      <c r="V36" s="1161"/>
    </row>
    <row r="37" spans="1:22" ht="13.5" customHeight="1">
      <c r="B37" s="1162" t="s">
        <v>425</v>
      </c>
      <c r="C37" s="1819" t="s">
        <v>886</v>
      </c>
      <c r="D37" s="1773"/>
      <c r="E37" s="1773"/>
      <c r="F37" s="1773"/>
      <c r="G37" s="1773"/>
      <c r="H37" s="1773"/>
      <c r="I37" s="1773"/>
      <c r="J37" s="1773"/>
      <c r="K37" s="1773"/>
      <c r="L37" s="1773"/>
      <c r="M37" s="1773"/>
      <c r="N37" s="1773"/>
      <c r="O37" s="1773"/>
      <c r="P37" s="1773"/>
      <c r="Q37" s="1773"/>
      <c r="R37" s="1773"/>
      <c r="S37" s="1773"/>
      <c r="T37" s="1773"/>
      <c r="U37" s="1773"/>
      <c r="V37" s="1773"/>
    </row>
    <row r="38" spans="1:22" ht="13.5" customHeight="1">
      <c r="B38" s="1162" t="s">
        <v>116</v>
      </c>
      <c r="C38" s="1819" t="s">
        <v>448</v>
      </c>
      <c r="D38" s="1773"/>
      <c r="E38" s="1773"/>
      <c r="F38" s="1773"/>
      <c r="G38" s="1773"/>
      <c r="H38" s="1773"/>
      <c r="I38" s="1773"/>
      <c r="J38" s="1773"/>
      <c r="K38" s="1773"/>
      <c r="L38" s="1773"/>
      <c r="M38" s="1773"/>
      <c r="N38" s="1773"/>
      <c r="O38" s="1773"/>
      <c r="P38" s="1773"/>
      <c r="Q38" s="1773"/>
      <c r="R38" s="1773"/>
      <c r="S38" s="1773"/>
      <c r="T38" s="1773"/>
      <c r="U38" s="1773"/>
      <c r="V38" s="1773"/>
    </row>
    <row r="39" spans="1:22" ht="13.5" customHeight="1">
      <c r="B39" s="1162" t="s">
        <v>117</v>
      </c>
      <c r="C39" s="1772" t="s">
        <v>944</v>
      </c>
      <c r="D39" s="1773"/>
      <c r="E39" s="1773"/>
      <c r="F39" s="1773"/>
      <c r="G39" s="1773"/>
      <c r="H39" s="1773"/>
      <c r="I39" s="1773"/>
      <c r="J39" s="1773"/>
      <c r="K39" s="1773"/>
      <c r="L39" s="1773"/>
      <c r="M39" s="1773"/>
      <c r="N39" s="1773"/>
      <c r="O39" s="1773"/>
      <c r="P39" s="1773"/>
      <c r="Q39" s="1773"/>
      <c r="R39" s="1773"/>
      <c r="S39" s="1773"/>
      <c r="T39" s="1773"/>
      <c r="U39" s="1773"/>
      <c r="V39" s="1773"/>
    </row>
    <row r="40" spans="1:22" ht="13.5" customHeight="1">
      <c r="B40" s="1162" t="s">
        <v>106</v>
      </c>
      <c r="C40" s="1820" t="s">
        <v>960</v>
      </c>
      <c r="D40" s="1820"/>
      <c r="E40" s="1820"/>
      <c r="F40" s="1851"/>
      <c r="G40" s="1851"/>
      <c r="H40" s="1851"/>
      <c r="I40" s="1851"/>
      <c r="J40" s="1851"/>
      <c r="K40" s="1851"/>
      <c r="L40" s="1851"/>
      <c r="M40" s="1851"/>
      <c r="N40" s="1851"/>
      <c r="O40" s="1851"/>
      <c r="P40" s="1851"/>
      <c r="Q40" s="1851"/>
      <c r="R40" s="1851"/>
      <c r="S40" s="1851"/>
      <c r="T40" s="1851"/>
      <c r="U40" s="1851"/>
      <c r="V40" s="1851"/>
    </row>
    <row r="41" spans="1:22" ht="13.5" customHeight="1">
      <c r="B41" s="1162" t="s">
        <v>121</v>
      </c>
      <c r="C41" s="1845" t="s">
        <v>1179</v>
      </c>
      <c r="D41" s="1773"/>
      <c r="E41" s="1773"/>
      <c r="F41" s="1773"/>
      <c r="G41" s="1773"/>
      <c r="H41" s="1773"/>
      <c r="I41" s="1773"/>
      <c r="J41" s="1773"/>
      <c r="K41" s="1773"/>
      <c r="L41" s="1773"/>
      <c r="M41" s="1773"/>
      <c r="N41" s="1773"/>
      <c r="O41" s="1773"/>
      <c r="P41" s="1773"/>
      <c r="Q41" s="1773"/>
      <c r="R41" s="1773"/>
      <c r="S41" s="1773"/>
      <c r="T41" s="1773"/>
      <c r="U41" s="1773"/>
      <c r="V41" s="1773"/>
    </row>
    <row r="42" spans="1:22" ht="8.25" customHeight="1" thickBot="1">
      <c r="A42" s="418"/>
      <c r="B42" s="404"/>
      <c r="C42" s="404"/>
    </row>
    <row r="43" spans="1:22" ht="13.5">
      <c r="A43" s="404"/>
      <c r="B43" s="404"/>
      <c r="C43" s="404"/>
      <c r="T43" s="1560" t="s">
        <v>311</v>
      </c>
      <c r="U43" s="1561"/>
      <c r="V43" s="1562"/>
    </row>
    <row r="44" spans="1:22" ht="12" customHeight="1" thickBot="1">
      <c r="T44" s="1563"/>
      <c r="U44" s="1564"/>
      <c r="V44" s="1565"/>
    </row>
    <row r="45" spans="1:22" ht="8.25" customHeight="1"/>
  </sheetData>
  <mergeCells count="25">
    <mergeCell ref="C9:F9"/>
    <mergeCell ref="B1:V1"/>
    <mergeCell ref="B3:V3"/>
    <mergeCell ref="B6:G6"/>
    <mergeCell ref="C7:F7"/>
    <mergeCell ref="C8:F8"/>
    <mergeCell ref="D21:E21"/>
    <mergeCell ref="C10:F10"/>
    <mergeCell ref="B11:F11"/>
    <mergeCell ref="D14:F14"/>
    <mergeCell ref="D15:E15"/>
    <mergeCell ref="D19:F19"/>
    <mergeCell ref="D20:F20"/>
    <mergeCell ref="C37:V37"/>
    <mergeCell ref="D25:F25"/>
    <mergeCell ref="D26:F26"/>
    <mergeCell ref="D27:E27"/>
    <mergeCell ref="D31:F31"/>
    <mergeCell ref="D32:F32"/>
    <mergeCell ref="D33:E33"/>
    <mergeCell ref="C38:V38"/>
    <mergeCell ref="C39:V39"/>
    <mergeCell ref="C40:V40"/>
    <mergeCell ref="C41:V41"/>
    <mergeCell ref="T43:V44"/>
  </mergeCells>
  <phoneticPr fontId="10"/>
  <printOptions horizontalCentered="1"/>
  <pageMargins left="0.78740157480314965" right="0.59055118110236227" top="0.59055118110236227" bottom="0.59055118110236227" header="0.39370078740157483" footer="0.39370078740157483"/>
  <pageSetup paperSize="8" scale="71"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view="pageBreakPreview" zoomScale="85" zoomScaleNormal="70" zoomScaleSheetLayoutView="85" workbookViewId="0">
      <selection sqref="A1:XFD1048576"/>
    </sheetView>
  </sheetViews>
  <sheetFormatPr defaultRowHeight="12"/>
  <cols>
    <col min="1" max="1" width="2.25" style="1189" customWidth="1"/>
    <col min="2" max="3" width="2.875" style="1189" customWidth="1"/>
    <col min="4" max="5" width="27.625" style="1189" customWidth="1"/>
    <col min="6" max="20" width="13.75" style="1189" customWidth="1"/>
    <col min="21" max="21" width="2.25" style="1189" customWidth="1"/>
    <col min="22" max="250" width="9" style="1189"/>
    <col min="251" max="251" width="2.25" style="1189" customWidth="1"/>
    <col min="252" max="253" width="2.875" style="1189" customWidth="1"/>
    <col min="254" max="254" width="30.625" style="1189" customWidth="1"/>
    <col min="255" max="255" width="34.625" style="1189" customWidth="1"/>
    <col min="256" max="276" width="15.625" style="1189" customWidth="1"/>
    <col min="277" max="277" width="2.25" style="1189" customWidth="1"/>
    <col min="278" max="506" width="9" style="1189"/>
    <col min="507" max="507" width="2.25" style="1189" customWidth="1"/>
    <col min="508" max="509" width="2.875" style="1189" customWidth="1"/>
    <col min="510" max="510" width="30.625" style="1189" customWidth="1"/>
    <col min="511" max="511" width="34.625" style="1189" customWidth="1"/>
    <col min="512" max="532" width="15.625" style="1189" customWidth="1"/>
    <col min="533" max="533" width="2.25" style="1189" customWidth="1"/>
    <col min="534" max="762" width="9" style="1189"/>
    <col min="763" max="763" width="2.25" style="1189" customWidth="1"/>
    <col min="764" max="765" width="2.875" style="1189" customWidth="1"/>
    <col min="766" max="766" width="30.625" style="1189" customWidth="1"/>
    <col min="767" max="767" width="34.625" style="1189" customWidth="1"/>
    <col min="768" max="788" width="15.625" style="1189" customWidth="1"/>
    <col min="789" max="789" width="2.25" style="1189" customWidth="1"/>
    <col min="790" max="1018" width="9" style="1189"/>
    <col min="1019" max="1019" width="2.25" style="1189" customWidth="1"/>
    <col min="1020" max="1021" width="2.875" style="1189" customWidth="1"/>
    <col min="1022" max="1022" width="30.625" style="1189" customWidth="1"/>
    <col min="1023" max="1023" width="34.625" style="1189" customWidth="1"/>
    <col min="1024" max="1044" width="15.625" style="1189" customWidth="1"/>
    <col min="1045" max="1045" width="2.25" style="1189" customWidth="1"/>
    <col min="1046" max="1274" width="9" style="1189"/>
    <col min="1275" max="1275" width="2.25" style="1189" customWidth="1"/>
    <col min="1276" max="1277" width="2.875" style="1189" customWidth="1"/>
    <col min="1278" max="1278" width="30.625" style="1189" customWidth="1"/>
    <col min="1279" max="1279" width="34.625" style="1189" customWidth="1"/>
    <col min="1280" max="1300" width="15.625" style="1189" customWidth="1"/>
    <col min="1301" max="1301" width="2.25" style="1189" customWidth="1"/>
    <col min="1302" max="1530" width="9" style="1189"/>
    <col min="1531" max="1531" width="2.25" style="1189" customWidth="1"/>
    <col min="1532" max="1533" width="2.875" style="1189" customWidth="1"/>
    <col min="1534" max="1534" width="30.625" style="1189" customWidth="1"/>
    <col min="1535" max="1535" width="34.625" style="1189" customWidth="1"/>
    <col min="1536" max="1556" width="15.625" style="1189" customWidth="1"/>
    <col min="1557" max="1557" width="2.25" style="1189" customWidth="1"/>
    <col min="1558" max="1786" width="9" style="1189"/>
    <col min="1787" max="1787" width="2.25" style="1189" customWidth="1"/>
    <col min="1788" max="1789" width="2.875" style="1189" customWidth="1"/>
    <col min="1790" max="1790" width="30.625" style="1189" customWidth="1"/>
    <col min="1791" max="1791" width="34.625" style="1189" customWidth="1"/>
    <col min="1792" max="1812" width="15.625" style="1189" customWidth="1"/>
    <col min="1813" max="1813" width="2.25" style="1189" customWidth="1"/>
    <col min="1814" max="2042" width="9" style="1189"/>
    <col min="2043" max="2043" width="2.25" style="1189" customWidth="1"/>
    <col min="2044" max="2045" width="2.875" style="1189" customWidth="1"/>
    <col min="2046" max="2046" width="30.625" style="1189" customWidth="1"/>
    <col min="2047" max="2047" width="34.625" style="1189" customWidth="1"/>
    <col min="2048" max="2068" width="15.625" style="1189" customWidth="1"/>
    <col min="2069" max="2069" width="2.25" style="1189" customWidth="1"/>
    <col min="2070" max="2298" width="9" style="1189"/>
    <col min="2299" max="2299" width="2.25" style="1189" customWidth="1"/>
    <col min="2300" max="2301" width="2.875" style="1189" customWidth="1"/>
    <col min="2302" max="2302" width="30.625" style="1189" customWidth="1"/>
    <col min="2303" max="2303" width="34.625" style="1189" customWidth="1"/>
    <col min="2304" max="2324" width="15.625" style="1189" customWidth="1"/>
    <col min="2325" max="2325" width="2.25" style="1189" customWidth="1"/>
    <col min="2326" max="2554" width="9" style="1189"/>
    <col min="2555" max="2555" width="2.25" style="1189" customWidth="1"/>
    <col min="2556" max="2557" width="2.875" style="1189" customWidth="1"/>
    <col min="2558" max="2558" width="30.625" style="1189" customWidth="1"/>
    <col min="2559" max="2559" width="34.625" style="1189" customWidth="1"/>
    <col min="2560" max="2580" width="15.625" style="1189" customWidth="1"/>
    <col min="2581" max="2581" width="2.25" style="1189" customWidth="1"/>
    <col min="2582" max="2810" width="9" style="1189"/>
    <col min="2811" max="2811" width="2.25" style="1189" customWidth="1"/>
    <col min="2812" max="2813" width="2.875" style="1189" customWidth="1"/>
    <col min="2814" max="2814" width="30.625" style="1189" customWidth="1"/>
    <col min="2815" max="2815" width="34.625" style="1189" customWidth="1"/>
    <col min="2816" max="2836" width="15.625" style="1189" customWidth="1"/>
    <col min="2837" max="2837" width="2.25" style="1189" customWidth="1"/>
    <col min="2838" max="3066" width="9" style="1189"/>
    <col min="3067" max="3067" width="2.25" style="1189" customWidth="1"/>
    <col min="3068" max="3069" width="2.875" style="1189" customWidth="1"/>
    <col min="3070" max="3070" width="30.625" style="1189" customWidth="1"/>
    <col min="3071" max="3071" width="34.625" style="1189" customWidth="1"/>
    <col min="3072" max="3092" width="15.625" style="1189" customWidth="1"/>
    <col min="3093" max="3093" width="2.25" style="1189" customWidth="1"/>
    <col min="3094" max="3322" width="9" style="1189"/>
    <col min="3323" max="3323" width="2.25" style="1189" customWidth="1"/>
    <col min="3324" max="3325" width="2.875" style="1189" customWidth="1"/>
    <col min="3326" max="3326" width="30.625" style="1189" customWidth="1"/>
    <col min="3327" max="3327" width="34.625" style="1189" customWidth="1"/>
    <col min="3328" max="3348" width="15.625" style="1189" customWidth="1"/>
    <col min="3349" max="3349" width="2.25" style="1189" customWidth="1"/>
    <col min="3350" max="3578" width="9" style="1189"/>
    <col min="3579" max="3579" width="2.25" style="1189" customWidth="1"/>
    <col min="3580" max="3581" width="2.875" style="1189" customWidth="1"/>
    <col min="3582" max="3582" width="30.625" style="1189" customWidth="1"/>
    <col min="3583" max="3583" width="34.625" style="1189" customWidth="1"/>
    <col min="3584" max="3604" width="15.625" style="1189" customWidth="1"/>
    <col min="3605" max="3605" width="2.25" style="1189" customWidth="1"/>
    <col min="3606" max="3834" width="9" style="1189"/>
    <col min="3835" max="3835" width="2.25" style="1189" customWidth="1"/>
    <col min="3836" max="3837" width="2.875" style="1189" customWidth="1"/>
    <col min="3838" max="3838" width="30.625" style="1189" customWidth="1"/>
    <col min="3839" max="3839" width="34.625" style="1189" customWidth="1"/>
    <col min="3840" max="3860" width="15.625" style="1189" customWidth="1"/>
    <col min="3861" max="3861" width="2.25" style="1189" customWidth="1"/>
    <col min="3862" max="4090" width="9" style="1189"/>
    <col min="4091" max="4091" width="2.25" style="1189" customWidth="1"/>
    <col min="4092" max="4093" width="2.875" style="1189" customWidth="1"/>
    <col min="4094" max="4094" width="30.625" style="1189" customWidth="1"/>
    <col min="4095" max="4095" width="34.625" style="1189" customWidth="1"/>
    <col min="4096" max="4116" width="15.625" style="1189" customWidth="1"/>
    <col min="4117" max="4117" width="2.25" style="1189" customWidth="1"/>
    <col min="4118" max="4346" width="9" style="1189"/>
    <col min="4347" max="4347" width="2.25" style="1189" customWidth="1"/>
    <col min="4348" max="4349" width="2.875" style="1189" customWidth="1"/>
    <col min="4350" max="4350" width="30.625" style="1189" customWidth="1"/>
    <col min="4351" max="4351" width="34.625" style="1189" customWidth="1"/>
    <col min="4352" max="4372" width="15.625" style="1189" customWidth="1"/>
    <col min="4373" max="4373" width="2.25" style="1189" customWidth="1"/>
    <col min="4374" max="4602" width="9" style="1189"/>
    <col min="4603" max="4603" width="2.25" style="1189" customWidth="1"/>
    <col min="4604" max="4605" width="2.875" style="1189" customWidth="1"/>
    <col min="4606" max="4606" width="30.625" style="1189" customWidth="1"/>
    <col min="4607" max="4607" width="34.625" style="1189" customWidth="1"/>
    <col min="4608" max="4628" width="15.625" style="1189" customWidth="1"/>
    <col min="4629" max="4629" width="2.25" style="1189" customWidth="1"/>
    <col min="4630" max="4858" width="9" style="1189"/>
    <col min="4859" max="4859" width="2.25" style="1189" customWidth="1"/>
    <col min="4860" max="4861" width="2.875" style="1189" customWidth="1"/>
    <col min="4862" max="4862" width="30.625" style="1189" customWidth="1"/>
    <col min="4863" max="4863" width="34.625" style="1189" customWidth="1"/>
    <col min="4864" max="4884" width="15.625" style="1189" customWidth="1"/>
    <col min="4885" max="4885" width="2.25" style="1189" customWidth="1"/>
    <col min="4886" max="5114" width="9" style="1189"/>
    <col min="5115" max="5115" width="2.25" style="1189" customWidth="1"/>
    <col min="5116" max="5117" width="2.875" style="1189" customWidth="1"/>
    <col min="5118" max="5118" width="30.625" style="1189" customWidth="1"/>
    <col min="5119" max="5119" width="34.625" style="1189" customWidth="1"/>
    <col min="5120" max="5140" width="15.625" style="1189" customWidth="1"/>
    <col min="5141" max="5141" width="2.25" style="1189" customWidth="1"/>
    <col min="5142" max="5370" width="9" style="1189"/>
    <col min="5371" max="5371" width="2.25" style="1189" customWidth="1"/>
    <col min="5372" max="5373" width="2.875" style="1189" customWidth="1"/>
    <col min="5374" max="5374" width="30.625" style="1189" customWidth="1"/>
    <col min="5375" max="5375" width="34.625" style="1189" customWidth="1"/>
    <col min="5376" max="5396" width="15.625" style="1189" customWidth="1"/>
    <col min="5397" max="5397" width="2.25" style="1189" customWidth="1"/>
    <col min="5398" max="5626" width="9" style="1189"/>
    <col min="5627" max="5627" width="2.25" style="1189" customWidth="1"/>
    <col min="5628" max="5629" width="2.875" style="1189" customWidth="1"/>
    <col min="5630" max="5630" width="30.625" style="1189" customWidth="1"/>
    <col min="5631" max="5631" width="34.625" style="1189" customWidth="1"/>
    <col min="5632" max="5652" width="15.625" style="1189" customWidth="1"/>
    <col min="5653" max="5653" width="2.25" style="1189" customWidth="1"/>
    <col min="5654" max="5882" width="9" style="1189"/>
    <col min="5883" max="5883" width="2.25" style="1189" customWidth="1"/>
    <col min="5884" max="5885" width="2.875" style="1189" customWidth="1"/>
    <col min="5886" max="5886" width="30.625" style="1189" customWidth="1"/>
    <col min="5887" max="5887" width="34.625" style="1189" customWidth="1"/>
    <col min="5888" max="5908" width="15.625" style="1189" customWidth="1"/>
    <col min="5909" max="5909" width="2.25" style="1189" customWidth="1"/>
    <col min="5910" max="6138" width="9" style="1189"/>
    <col min="6139" max="6139" width="2.25" style="1189" customWidth="1"/>
    <col min="6140" max="6141" width="2.875" style="1189" customWidth="1"/>
    <col min="6142" max="6142" width="30.625" style="1189" customWidth="1"/>
    <col min="6143" max="6143" width="34.625" style="1189" customWidth="1"/>
    <col min="6144" max="6164" width="15.625" style="1189" customWidth="1"/>
    <col min="6165" max="6165" width="2.25" style="1189" customWidth="1"/>
    <col min="6166" max="6394" width="9" style="1189"/>
    <col min="6395" max="6395" width="2.25" style="1189" customWidth="1"/>
    <col min="6396" max="6397" width="2.875" style="1189" customWidth="1"/>
    <col min="6398" max="6398" width="30.625" style="1189" customWidth="1"/>
    <col min="6399" max="6399" width="34.625" style="1189" customWidth="1"/>
    <col min="6400" max="6420" width="15.625" style="1189" customWidth="1"/>
    <col min="6421" max="6421" width="2.25" style="1189" customWidth="1"/>
    <col min="6422" max="6650" width="9" style="1189"/>
    <col min="6651" max="6651" width="2.25" style="1189" customWidth="1"/>
    <col min="6652" max="6653" width="2.875" style="1189" customWidth="1"/>
    <col min="6654" max="6654" width="30.625" style="1189" customWidth="1"/>
    <col min="6655" max="6655" width="34.625" style="1189" customWidth="1"/>
    <col min="6656" max="6676" width="15.625" style="1189" customWidth="1"/>
    <col min="6677" max="6677" width="2.25" style="1189" customWidth="1"/>
    <col min="6678" max="6906" width="9" style="1189"/>
    <col min="6907" max="6907" width="2.25" style="1189" customWidth="1"/>
    <col min="6908" max="6909" width="2.875" style="1189" customWidth="1"/>
    <col min="6910" max="6910" width="30.625" style="1189" customWidth="1"/>
    <col min="6911" max="6911" width="34.625" style="1189" customWidth="1"/>
    <col min="6912" max="6932" width="15.625" style="1189" customWidth="1"/>
    <col min="6933" max="6933" width="2.25" style="1189" customWidth="1"/>
    <col min="6934" max="7162" width="9" style="1189"/>
    <col min="7163" max="7163" width="2.25" style="1189" customWidth="1"/>
    <col min="7164" max="7165" width="2.875" style="1189" customWidth="1"/>
    <col min="7166" max="7166" width="30.625" style="1189" customWidth="1"/>
    <col min="7167" max="7167" width="34.625" style="1189" customWidth="1"/>
    <col min="7168" max="7188" width="15.625" style="1189" customWidth="1"/>
    <col min="7189" max="7189" width="2.25" style="1189" customWidth="1"/>
    <col min="7190" max="7418" width="9" style="1189"/>
    <col min="7419" max="7419" width="2.25" style="1189" customWidth="1"/>
    <col min="7420" max="7421" width="2.875" style="1189" customWidth="1"/>
    <col min="7422" max="7422" width="30.625" style="1189" customWidth="1"/>
    <col min="7423" max="7423" width="34.625" style="1189" customWidth="1"/>
    <col min="7424" max="7444" width="15.625" style="1189" customWidth="1"/>
    <col min="7445" max="7445" width="2.25" style="1189" customWidth="1"/>
    <col min="7446" max="7674" width="9" style="1189"/>
    <col min="7675" max="7675" width="2.25" style="1189" customWidth="1"/>
    <col min="7676" max="7677" width="2.875" style="1189" customWidth="1"/>
    <col min="7678" max="7678" width="30.625" style="1189" customWidth="1"/>
    <col min="7679" max="7679" width="34.625" style="1189" customWidth="1"/>
    <col min="7680" max="7700" width="15.625" style="1189" customWidth="1"/>
    <col min="7701" max="7701" width="2.25" style="1189" customWidth="1"/>
    <col min="7702" max="7930" width="9" style="1189"/>
    <col min="7931" max="7931" width="2.25" style="1189" customWidth="1"/>
    <col min="7932" max="7933" width="2.875" style="1189" customWidth="1"/>
    <col min="7934" max="7934" width="30.625" style="1189" customWidth="1"/>
    <col min="7935" max="7935" width="34.625" style="1189" customWidth="1"/>
    <col min="7936" max="7956" width="15.625" style="1189" customWidth="1"/>
    <col min="7957" max="7957" width="2.25" style="1189" customWidth="1"/>
    <col min="7958" max="8186" width="9" style="1189"/>
    <col min="8187" max="8187" width="2.25" style="1189" customWidth="1"/>
    <col min="8188" max="8189" width="2.875" style="1189" customWidth="1"/>
    <col min="8190" max="8190" width="30.625" style="1189" customWidth="1"/>
    <col min="8191" max="8191" width="34.625" style="1189" customWidth="1"/>
    <col min="8192" max="8212" width="15.625" style="1189" customWidth="1"/>
    <col min="8213" max="8213" width="2.25" style="1189" customWidth="1"/>
    <col min="8214" max="8442" width="9" style="1189"/>
    <col min="8443" max="8443" width="2.25" style="1189" customWidth="1"/>
    <col min="8444" max="8445" width="2.875" style="1189" customWidth="1"/>
    <col min="8446" max="8446" width="30.625" style="1189" customWidth="1"/>
    <col min="8447" max="8447" width="34.625" style="1189" customWidth="1"/>
    <col min="8448" max="8468" width="15.625" style="1189" customWidth="1"/>
    <col min="8469" max="8469" width="2.25" style="1189" customWidth="1"/>
    <col min="8470" max="8698" width="9" style="1189"/>
    <col min="8699" max="8699" width="2.25" style="1189" customWidth="1"/>
    <col min="8700" max="8701" width="2.875" style="1189" customWidth="1"/>
    <col min="8702" max="8702" width="30.625" style="1189" customWidth="1"/>
    <col min="8703" max="8703" width="34.625" style="1189" customWidth="1"/>
    <col min="8704" max="8724" width="15.625" style="1189" customWidth="1"/>
    <col min="8725" max="8725" width="2.25" style="1189" customWidth="1"/>
    <col min="8726" max="8954" width="9" style="1189"/>
    <col min="8955" max="8955" width="2.25" style="1189" customWidth="1"/>
    <col min="8956" max="8957" width="2.875" style="1189" customWidth="1"/>
    <col min="8958" max="8958" width="30.625" style="1189" customWidth="1"/>
    <col min="8959" max="8959" width="34.625" style="1189" customWidth="1"/>
    <col min="8960" max="8980" width="15.625" style="1189" customWidth="1"/>
    <col min="8981" max="8981" width="2.25" style="1189" customWidth="1"/>
    <col min="8982" max="9210" width="9" style="1189"/>
    <col min="9211" max="9211" width="2.25" style="1189" customWidth="1"/>
    <col min="9212" max="9213" width="2.875" style="1189" customWidth="1"/>
    <col min="9214" max="9214" width="30.625" style="1189" customWidth="1"/>
    <col min="9215" max="9215" width="34.625" style="1189" customWidth="1"/>
    <col min="9216" max="9236" width="15.625" style="1189" customWidth="1"/>
    <col min="9237" max="9237" width="2.25" style="1189" customWidth="1"/>
    <col min="9238" max="9466" width="9" style="1189"/>
    <col min="9467" max="9467" width="2.25" style="1189" customWidth="1"/>
    <col min="9468" max="9469" width="2.875" style="1189" customWidth="1"/>
    <col min="9470" max="9470" width="30.625" style="1189" customWidth="1"/>
    <col min="9471" max="9471" width="34.625" style="1189" customWidth="1"/>
    <col min="9472" max="9492" width="15.625" style="1189" customWidth="1"/>
    <col min="9493" max="9493" width="2.25" style="1189" customWidth="1"/>
    <col min="9494" max="9722" width="9" style="1189"/>
    <col min="9723" max="9723" width="2.25" style="1189" customWidth="1"/>
    <col min="9724" max="9725" width="2.875" style="1189" customWidth="1"/>
    <col min="9726" max="9726" width="30.625" style="1189" customWidth="1"/>
    <col min="9727" max="9727" width="34.625" style="1189" customWidth="1"/>
    <col min="9728" max="9748" width="15.625" style="1189" customWidth="1"/>
    <col min="9749" max="9749" width="2.25" style="1189" customWidth="1"/>
    <col min="9750" max="9978" width="9" style="1189"/>
    <col min="9979" max="9979" width="2.25" style="1189" customWidth="1"/>
    <col min="9980" max="9981" width="2.875" style="1189" customWidth="1"/>
    <col min="9982" max="9982" width="30.625" style="1189" customWidth="1"/>
    <col min="9983" max="9983" width="34.625" style="1189" customWidth="1"/>
    <col min="9984" max="10004" width="15.625" style="1189" customWidth="1"/>
    <col min="10005" max="10005" width="2.25" style="1189" customWidth="1"/>
    <col min="10006" max="10234" width="9" style="1189"/>
    <col min="10235" max="10235" width="2.25" style="1189" customWidth="1"/>
    <col min="10236" max="10237" width="2.875" style="1189" customWidth="1"/>
    <col min="10238" max="10238" width="30.625" style="1189" customWidth="1"/>
    <col min="10239" max="10239" width="34.625" style="1189" customWidth="1"/>
    <col min="10240" max="10260" width="15.625" style="1189" customWidth="1"/>
    <col min="10261" max="10261" width="2.25" style="1189" customWidth="1"/>
    <col min="10262" max="10490" width="9" style="1189"/>
    <col min="10491" max="10491" width="2.25" style="1189" customWidth="1"/>
    <col min="10492" max="10493" width="2.875" style="1189" customWidth="1"/>
    <col min="10494" max="10494" width="30.625" style="1189" customWidth="1"/>
    <col min="10495" max="10495" width="34.625" style="1189" customWidth="1"/>
    <col min="10496" max="10516" width="15.625" style="1189" customWidth="1"/>
    <col min="10517" max="10517" width="2.25" style="1189" customWidth="1"/>
    <col min="10518" max="10746" width="9" style="1189"/>
    <col min="10747" max="10747" width="2.25" style="1189" customWidth="1"/>
    <col min="10748" max="10749" width="2.875" style="1189" customWidth="1"/>
    <col min="10750" max="10750" width="30.625" style="1189" customWidth="1"/>
    <col min="10751" max="10751" width="34.625" style="1189" customWidth="1"/>
    <col min="10752" max="10772" width="15.625" style="1189" customWidth="1"/>
    <col min="10773" max="10773" width="2.25" style="1189" customWidth="1"/>
    <col min="10774" max="11002" width="9" style="1189"/>
    <col min="11003" max="11003" width="2.25" style="1189" customWidth="1"/>
    <col min="11004" max="11005" width="2.875" style="1189" customWidth="1"/>
    <col min="11006" max="11006" width="30.625" style="1189" customWidth="1"/>
    <col min="11007" max="11007" width="34.625" style="1189" customWidth="1"/>
    <col min="11008" max="11028" width="15.625" style="1189" customWidth="1"/>
    <col min="11029" max="11029" width="2.25" style="1189" customWidth="1"/>
    <col min="11030" max="11258" width="9" style="1189"/>
    <col min="11259" max="11259" width="2.25" style="1189" customWidth="1"/>
    <col min="11260" max="11261" width="2.875" style="1189" customWidth="1"/>
    <col min="11262" max="11262" width="30.625" style="1189" customWidth="1"/>
    <col min="11263" max="11263" width="34.625" style="1189" customWidth="1"/>
    <col min="11264" max="11284" width="15.625" style="1189" customWidth="1"/>
    <col min="11285" max="11285" width="2.25" style="1189" customWidth="1"/>
    <col min="11286" max="11514" width="9" style="1189"/>
    <col min="11515" max="11515" width="2.25" style="1189" customWidth="1"/>
    <col min="11516" max="11517" width="2.875" style="1189" customWidth="1"/>
    <col min="11518" max="11518" width="30.625" style="1189" customWidth="1"/>
    <col min="11519" max="11519" width="34.625" style="1189" customWidth="1"/>
    <col min="11520" max="11540" width="15.625" style="1189" customWidth="1"/>
    <col min="11541" max="11541" width="2.25" style="1189" customWidth="1"/>
    <col min="11542" max="11770" width="9" style="1189"/>
    <col min="11771" max="11771" width="2.25" style="1189" customWidth="1"/>
    <col min="11772" max="11773" width="2.875" style="1189" customWidth="1"/>
    <col min="11774" max="11774" width="30.625" style="1189" customWidth="1"/>
    <col min="11775" max="11775" width="34.625" style="1189" customWidth="1"/>
    <col min="11776" max="11796" width="15.625" style="1189" customWidth="1"/>
    <col min="11797" max="11797" width="2.25" style="1189" customWidth="1"/>
    <col min="11798" max="12026" width="9" style="1189"/>
    <col min="12027" max="12027" width="2.25" style="1189" customWidth="1"/>
    <col min="12028" max="12029" width="2.875" style="1189" customWidth="1"/>
    <col min="12030" max="12030" width="30.625" style="1189" customWidth="1"/>
    <col min="12031" max="12031" width="34.625" style="1189" customWidth="1"/>
    <col min="12032" max="12052" width="15.625" style="1189" customWidth="1"/>
    <col min="12053" max="12053" width="2.25" style="1189" customWidth="1"/>
    <col min="12054" max="12282" width="9" style="1189"/>
    <col min="12283" max="12283" width="2.25" style="1189" customWidth="1"/>
    <col min="12284" max="12285" width="2.875" style="1189" customWidth="1"/>
    <col min="12286" max="12286" width="30.625" style="1189" customWidth="1"/>
    <col min="12287" max="12287" width="34.625" style="1189" customWidth="1"/>
    <col min="12288" max="12308" width="15.625" style="1189" customWidth="1"/>
    <col min="12309" max="12309" width="2.25" style="1189" customWidth="1"/>
    <col min="12310" max="12538" width="9" style="1189"/>
    <col min="12539" max="12539" width="2.25" style="1189" customWidth="1"/>
    <col min="12540" max="12541" width="2.875" style="1189" customWidth="1"/>
    <col min="12542" max="12542" width="30.625" style="1189" customWidth="1"/>
    <col min="12543" max="12543" width="34.625" style="1189" customWidth="1"/>
    <col min="12544" max="12564" width="15.625" style="1189" customWidth="1"/>
    <col min="12565" max="12565" width="2.25" style="1189" customWidth="1"/>
    <col min="12566" max="12794" width="9" style="1189"/>
    <col min="12795" max="12795" width="2.25" style="1189" customWidth="1"/>
    <col min="12796" max="12797" width="2.875" style="1189" customWidth="1"/>
    <col min="12798" max="12798" width="30.625" style="1189" customWidth="1"/>
    <col min="12799" max="12799" width="34.625" style="1189" customWidth="1"/>
    <col min="12800" max="12820" width="15.625" style="1189" customWidth="1"/>
    <col min="12821" max="12821" width="2.25" style="1189" customWidth="1"/>
    <col min="12822" max="13050" width="9" style="1189"/>
    <col min="13051" max="13051" width="2.25" style="1189" customWidth="1"/>
    <col min="13052" max="13053" width="2.875" style="1189" customWidth="1"/>
    <col min="13054" max="13054" width="30.625" style="1189" customWidth="1"/>
    <col min="13055" max="13055" width="34.625" style="1189" customWidth="1"/>
    <col min="13056" max="13076" width="15.625" style="1189" customWidth="1"/>
    <col min="13077" max="13077" width="2.25" style="1189" customWidth="1"/>
    <col min="13078" max="13306" width="9" style="1189"/>
    <col min="13307" max="13307" width="2.25" style="1189" customWidth="1"/>
    <col min="13308" max="13309" width="2.875" style="1189" customWidth="1"/>
    <col min="13310" max="13310" width="30.625" style="1189" customWidth="1"/>
    <col min="13311" max="13311" width="34.625" style="1189" customWidth="1"/>
    <col min="13312" max="13332" width="15.625" style="1189" customWidth="1"/>
    <col min="13333" max="13333" width="2.25" style="1189" customWidth="1"/>
    <col min="13334" max="13562" width="9" style="1189"/>
    <col min="13563" max="13563" width="2.25" style="1189" customWidth="1"/>
    <col min="13564" max="13565" width="2.875" style="1189" customWidth="1"/>
    <col min="13566" max="13566" width="30.625" style="1189" customWidth="1"/>
    <col min="13567" max="13567" width="34.625" style="1189" customWidth="1"/>
    <col min="13568" max="13588" width="15.625" style="1189" customWidth="1"/>
    <col min="13589" max="13589" width="2.25" style="1189" customWidth="1"/>
    <col min="13590" max="13818" width="9" style="1189"/>
    <col min="13819" max="13819" width="2.25" style="1189" customWidth="1"/>
    <col min="13820" max="13821" width="2.875" style="1189" customWidth="1"/>
    <col min="13822" max="13822" width="30.625" style="1189" customWidth="1"/>
    <col min="13823" max="13823" width="34.625" style="1189" customWidth="1"/>
    <col min="13824" max="13844" width="15.625" style="1189" customWidth="1"/>
    <col min="13845" max="13845" width="2.25" style="1189" customWidth="1"/>
    <col min="13846" max="14074" width="9" style="1189"/>
    <col min="14075" max="14075" width="2.25" style="1189" customWidth="1"/>
    <col min="14076" max="14077" width="2.875" style="1189" customWidth="1"/>
    <col min="14078" max="14078" width="30.625" style="1189" customWidth="1"/>
    <col min="14079" max="14079" width="34.625" style="1189" customWidth="1"/>
    <col min="14080" max="14100" width="15.625" style="1189" customWidth="1"/>
    <col min="14101" max="14101" width="2.25" style="1189" customWidth="1"/>
    <col min="14102" max="14330" width="9" style="1189"/>
    <col min="14331" max="14331" width="2.25" style="1189" customWidth="1"/>
    <col min="14332" max="14333" width="2.875" style="1189" customWidth="1"/>
    <col min="14334" max="14334" width="30.625" style="1189" customWidth="1"/>
    <col min="14335" max="14335" width="34.625" style="1189" customWidth="1"/>
    <col min="14336" max="14356" width="15.625" style="1189" customWidth="1"/>
    <col min="14357" max="14357" width="2.25" style="1189" customWidth="1"/>
    <col min="14358" max="14586" width="9" style="1189"/>
    <col min="14587" max="14587" width="2.25" style="1189" customWidth="1"/>
    <col min="14588" max="14589" width="2.875" style="1189" customWidth="1"/>
    <col min="14590" max="14590" width="30.625" style="1189" customWidth="1"/>
    <col min="14591" max="14591" width="34.625" style="1189" customWidth="1"/>
    <col min="14592" max="14612" width="15.625" style="1189" customWidth="1"/>
    <col min="14613" max="14613" width="2.25" style="1189" customWidth="1"/>
    <col min="14614" max="14842" width="9" style="1189"/>
    <col min="14843" max="14843" width="2.25" style="1189" customWidth="1"/>
    <col min="14844" max="14845" width="2.875" style="1189" customWidth="1"/>
    <col min="14846" max="14846" width="30.625" style="1189" customWidth="1"/>
    <col min="14847" max="14847" width="34.625" style="1189" customWidth="1"/>
    <col min="14848" max="14868" width="15.625" style="1189" customWidth="1"/>
    <col min="14869" max="14869" width="2.25" style="1189" customWidth="1"/>
    <col min="14870" max="15098" width="9" style="1189"/>
    <col min="15099" max="15099" width="2.25" style="1189" customWidth="1"/>
    <col min="15100" max="15101" width="2.875" style="1189" customWidth="1"/>
    <col min="15102" max="15102" width="30.625" style="1189" customWidth="1"/>
    <col min="15103" max="15103" width="34.625" style="1189" customWidth="1"/>
    <col min="15104" max="15124" width="15.625" style="1189" customWidth="1"/>
    <col min="15125" max="15125" width="2.25" style="1189" customWidth="1"/>
    <col min="15126" max="15354" width="9" style="1189"/>
    <col min="15355" max="15355" width="2.25" style="1189" customWidth="1"/>
    <col min="15356" max="15357" width="2.875" style="1189" customWidth="1"/>
    <col min="15358" max="15358" width="30.625" style="1189" customWidth="1"/>
    <col min="15359" max="15359" width="34.625" style="1189" customWidth="1"/>
    <col min="15360" max="15380" width="15.625" style="1189" customWidth="1"/>
    <col min="15381" max="15381" width="2.25" style="1189" customWidth="1"/>
    <col min="15382" max="15610" width="9" style="1189"/>
    <col min="15611" max="15611" width="2.25" style="1189" customWidth="1"/>
    <col min="15612" max="15613" width="2.875" style="1189" customWidth="1"/>
    <col min="15614" max="15614" width="30.625" style="1189" customWidth="1"/>
    <col min="15615" max="15615" width="34.625" style="1189" customWidth="1"/>
    <col min="15616" max="15636" width="15.625" style="1189" customWidth="1"/>
    <col min="15637" max="15637" width="2.25" style="1189" customWidth="1"/>
    <col min="15638" max="15866" width="9" style="1189"/>
    <col min="15867" max="15867" width="2.25" style="1189" customWidth="1"/>
    <col min="15868" max="15869" width="2.875" style="1189" customWidth="1"/>
    <col min="15870" max="15870" width="30.625" style="1189" customWidth="1"/>
    <col min="15871" max="15871" width="34.625" style="1189" customWidth="1"/>
    <col min="15872" max="15892" width="15.625" style="1189" customWidth="1"/>
    <col min="15893" max="15893" width="2.25" style="1189" customWidth="1"/>
    <col min="15894" max="16122" width="9" style="1189"/>
    <col min="16123" max="16123" width="2.25" style="1189" customWidth="1"/>
    <col min="16124" max="16125" width="2.875" style="1189" customWidth="1"/>
    <col min="16126" max="16126" width="30.625" style="1189" customWidth="1"/>
    <col min="16127" max="16127" width="34.625" style="1189" customWidth="1"/>
    <col min="16128" max="16148" width="15.625" style="1189" customWidth="1"/>
    <col min="16149" max="16149" width="2.25" style="1189" customWidth="1"/>
    <col min="16150" max="16384" width="9" style="1189"/>
  </cols>
  <sheetData>
    <row r="1" spans="1:24" s="1019" customFormat="1" ht="20.100000000000001" customHeight="1">
      <c r="B1" s="1831" t="s">
        <v>1175</v>
      </c>
      <c r="C1" s="1396"/>
      <c r="D1" s="1396"/>
      <c r="E1" s="1396"/>
      <c r="F1" s="1396"/>
      <c r="G1" s="1396"/>
      <c r="H1" s="1396"/>
      <c r="I1" s="1396"/>
      <c r="J1" s="1396"/>
      <c r="K1" s="1396"/>
      <c r="L1" s="1396"/>
      <c r="M1" s="1396"/>
      <c r="N1" s="1396"/>
      <c r="O1" s="1396"/>
      <c r="P1" s="1396"/>
      <c r="Q1" s="1396"/>
      <c r="R1" s="1396"/>
      <c r="S1" s="1396"/>
      <c r="T1" s="1396"/>
    </row>
    <row r="2" spans="1:24" s="1019" customFormat="1" ht="9.9499999999999993" customHeight="1">
      <c r="B2" s="1184"/>
      <c r="C2" s="1184"/>
      <c r="D2" s="956"/>
      <c r="E2" s="956"/>
      <c r="F2" s="956"/>
      <c r="G2" s="956"/>
      <c r="H2" s="956"/>
      <c r="I2" s="956"/>
      <c r="J2" s="956"/>
      <c r="K2" s="956"/>
      <c r="L2" s="956"/>
      <c r="M2" s="956"/>
      <c r="P2" s="403"/>
      <c r="Q2" s="403"/>
      <c r="R2" s="403"/>
      <c r="S2" s="403"/>
      <c r="T2" s="404"/>
    </row>
    <row r="3" spans="1:24" s="1019" customFormat="1" ht="20.100000000000001" customHeight="1">
      <c r="B3" s="1509" t="s">
        <v>930</v>
      </c>
      <c r="C3" s="1509"/>
      <c r="D3" s="1905"/>
      <c r="E3" s="1905"/>
      <c r="F3" s="1905"/>
      <c r="G3" s="1905"/>
      <c r="H3" s="1905"/>
      <c r="I3" s="1905"/>
      <c r="J3" s="1905"/>
      <c r="K3" s="1905"/>
      <c r="L3" s="1905"/>
      <c r="M3" s="1905"/>
      <c r="N3" s="1905"/>
      <c r="O3" s="1905"/>
      <c r="P3" s="1905"/>
      <c r="Q3" s="1905"/>
      <c r="R3" s="1905"/>
      <c r="S3" s="1905"/>
      <c r="T3" s="1905"/>
      <c r="U3" s="1018"/>
      <c r="V3" s="1018"/>
      <c r="W3" s="1018"/>
      <c r="X3" s="1018"/>
    </row>
    <row r="4" spans="1:24" s="1019" customFormat="1" ht="8.25" customHeight="1">
      <c r="B4" s="405"/>
      <c r="C4" s="405"/>
      <c r="D4" s="406"/>
      <c r="E4" s="406"/>
      <c r="F4" s="406"/>
      <c r="G4" s="406"/>
      <c r="H4" s="406"/>
      <c r="I4" s="406"/>
      <c r="J4" s="406"/>
      <c r="K4" s="406"/>
      <c r="L4" s="406"/>
      <c r="M4" s="406"/>
      <c r="N4" s="406"/>
      <c r="O4" s="406"/>
      <c r="P4" s="406"/>
      <c r="Q4" s="406"/>
      <c r="R4" s="406"/>
      <c r="S4" s="406"/>
      <c r="T4" s="406"/>
      <c r="U4" s="1018"/>
      <c r="V4" s="1018"/>
      <c r="W4" s="1018"/>
      <c r="X4" s="1018"/>
    </row>
    <row r="5" spans="1:24" ht="20.100000000000001" customHeight="1" thickBot="1">
      <c r="T5" s="407" t="s">
        <v>489</v>
      </c>
    </row>
    <row r="6" spans="1:24" s="1191" customFormat="1" ht="20.100000000000001" customHeight="1" thickBot="1">
      <c r="A6" s="1190"/>
      <c r="B6" s="1906" t="s">
        <v>931</v>
      </c>
      <c r="C6" s="1907"/>
      <c r="D6" s="1908"/>
      <c r="E6" s="1154" t="s">
        <v>877</v>
      </c>
      <c r="F6" s="1145" t="s">
        <v>975</v>
      </c>
      <c r="G6" s="1145" t="s">
        <v>976</v>
      </c>
      <c r="H6" s="1145" t="s">
        <v>977</v>
      </c>
      <c r="I6" s="1145" t="s">
        <v>978</v>
      </c>
      <c r="J6" s="1145" t="s">
        <v>979</v>
      </c>
      <c r="K6" s="1145" t="s">
        <v>980</v>
      </c>
      <c r="L6" s="1145" t="s">
        <v>981</v>
      </c>
      <c r="M6" s="1145" t="s">
        <v>982</v>
      </c>
      <c r="N6" s="1145" t="s">
        <v>983</v>
      </c>
      <c r="O6" s="1145" t="s">
        <v>984</v>
      </c>
      <c r="P6" s="1145" t="s">
        <v>985</v>
      </c>
      <c r="Q6" s="1145" t="s">
        <v>986</v>
      </c>
      <c r="R6" s="1145" t="s">
        <v>987</v>
      </c>
      <c r="S6" s="1145" t="s">
        <v>988</v>
      </c>
      <c r="T6" s="1280" t="s">
        <v>989</v>
      </c>
    </row>
    <row r="7" spans="1:24" s="1157" customFormat="1" ht="20.100000000000001" customHeight="1">
      <c r="A7" s="1192"/>
      <c r="B7" s="308"/>
      <c r="C7" s="408" t="s">
        <v>523</v>
      </c>
      <c r="D7" s="1193"/>
      <c r="E7" s="409"/>
      <c r="F7" s="410"/>
      <c r="G7" s="410"/>
      <c r="H7" s="410"/>
      <c r="I7" s="410"/>
      <c r="J7" s="410"/>
      <c r="K7" s="410"/>
      <c r="L7" s="410"/>
      <c r="M7" s="410"/>
      <c r="N7" s="410"/>
      <c r="O7" s="410"/>
      <c r="P7" s="410"/>
      <c r="Q7" s="410"/>
      <c r="R7" s="410"/>
      <c r="S7" s="410"/>
      <c r="T7" s="1036"/>
    </row>
    <row r="8" spans="1:24" s="1157" customFormat="1" ht="20.100000000000001" customHeight="1">
      <c r="A8" s="1192"/>
      <c r="B8" s="308"/>
      <c r="C8" s="411" t="s">
        <v>916</v>
      </c>
      <c r="D8" s="1194"/>
      <c r="E8" s="412"/>
      <c r="F8" s="413"/>
      <c r="G8" s="413"/>
      <c r="H8" s="413"/>
      <c r="I8" s="413"/>
      <c r="J8" s="413"/>
      <c r="K8" s="413"/>
      <c r="L8" s="413"/>
      <c r="M8" s="413"/>
      <c r="N8" s="413"/>
      <c r="O8" s="413"/>
      <c r="P8" s="413"/>
      <c r="Q8" s="413"/>
      <c r="R8" s="413"/>
      <c r="S8" s="413"/>
      <c r="T8" s="1037"/>
    </row>
    <row r="9" spans="1:24" s="1157" customFormat="1" ht="20.100000000000001" customHeight="1">
      <c r="A9" s="1192"/>
      <c r="B9" s="308"/>
      <c r="C9" s="411" t="s">
        <v>916</v>
      </c>
      <c r="D9" s="1194"/>
      <c r="E9" s="412"/>
      <c r="F9" s="413"/>
      <c r="G9" s="413"/>
      <c r="H9" s="413"/>
      <c r="I9" s="413"/>
      <c r="J9" s="413"/>
      <c r="K9" s="413"/>
      <c r="L9" s="413"/>
      <c r="M9" s="413"/>
      <c r="N9" s="413"/>
      <c r="O9" s="413"/>
      <c r="P9" s="413"/>
      <c r="Q9" s="413"/>
      <c r="R9" s="413"/>
      <c r="S9" s="413"/>
      <c r="T9" s="1037"/>
    </row>
    <row r="10" spans="1:24" s="1157" customFormat="1" ht="20.100000000000001" customHeight="1">
      <c r="A10" s="1192"/>
      <c r="B10" s="308"/>
      <c r="C10" s="411" t="s">
        <v>916</v>
      </c>
      <c r="D10" s="1194"/>
      <c r="E10" s="412"/>
      <c r="F10" s="413"/>
      <c r="G10" s="413"/>
      <c r="H10" s="413"/>
      <c r="I10" s="413"/>
      <c r="J10" s="413"/>
      <c r="K10" s="413"/>
      <c r="L10" s="413"/>
      <c r="M10" s="413"/>
      <c r="N10" s="413"/>
      <c r="O10" s="413"/>
      <c r="P10" s="413"/>
      <c r="Q10" s="413"/>
      <c r="R10" s="413"/>
      <c r="S10" s="413"/>
      <c r="T10" s="1037"/>
    </row>
    <row r="11" spans="1:24" s="1157" customFormat="1" ht="20.100000000000001" customHeight="1">
      <c r="A11" s="1192"/>
      <c r="B11" s="308"/>
      <c r="C11" s="414" t="s">
        <v>916</v>
      </c>
      <c r="D11" s="1195"/>
      <c r="E11" s="415"/>
      <c r="F11" s="416"/>
      <c r="G11" s="416"/>
      <c r="H11" s="416"/>
      <c r="I11" s="416"/>
      <c r="J11" s="416"/>
      <c r="K11" s="416"/>
      <c r="L11" s="416"/>
      <c r="M11" s="416"/>
      <c r="N11" s="416"/>
      <c r="O11" s="416"/>
      <c r="P11" s="416"/>
      <c r="Q11" s="416"/>
      <c r="R11" s="416"/>
      <c r="S11" s="416"/>
      <c r="T11" s="1038"/>
    </row>
    <row r="12" spans="1:24" s="1157" customFormat="1" ht="20.100000000000001" customHeight="1" thickBot="1">
      <c r="A12" s="1192"/>
      <c r="B12" s="417" t="s">
        <v>924</v>
      </c>
      <c r="C12" s="1498" t="s">
        <v>1003</v>
      </c>
      <c r="D12" s="1867"/>
      <c r="E12" s="1909"/>
      <c r="F12" s="326">
        <f>SUM(F7:F11)</f>
        <v>0</v>
      </c>
      <c r="G12" s="326">
        <f t="shared" ref="G12:S12" si="0">SUM(G7:G11)</f>
        <v>0</v>
      </c>
      <c r="H12" s="326">
        <f t="shared" si="0"/>
        <v>0</v>
      </c>
      <c r="I12" s="326">
        <f t="shared" si="0"/>
        <v>0</v>
      </c>
      <c r="J12" s="326">
        <f t="shared" si="0"/>
        <v>0</v>
      </c>
      <c r="K12" s="326">
        <f t="shared" si="0"/>
        <v>0</v>
      </c>
      <c r="L12" s="326">
        <f>SUM(L7:L11)</f>
        <v>0</v>
      </c>
      <c r="M12" s="326">
        <f>SUM(M7:M11)</f>
        <v>0</v>
      </c>
      <c r="N12" s="326">
        <f t="shared" si="0"/>
        <v>0</v>
      </c>
      <c r="O12" s="326">
        <f t="shared" si="0"/>
        <v>0</v>
      </c>
      <c r="P12" s="326">
        <f t="shared" si="0"/>
        <v>0</v>
      </c>
      <c r="Q12" s="326">
        <f t="shared" si="0"/>
        <v>0</v>
      </c>
      <c r="R12" s="326">
        <f t="shared" si="0"/>
        <v>0</v>
      </c>
      <c r="S12" s="326">
        <f t="shared" si="0"/>
        <v>0</v>
      </c>
      <c r="T12" s="1039">
        <f>SUM(T7:T11)</f>
        <v>0</v>
      </c>
    </row>
    <row r="13" spans="1:24" s="1157" customFormat="1" ht="20.100000000000001" customHeight="1">
      <c r="A13" s="1192"/>
      <c r="B13" s="308"/>
      <c r="C13" s="408" t="s">
        <v>916</v>
      </c>
      <c r="D13" s="1193"/>
      <c r="E13" s="409"/>
      <c r="F13" s="410"/>
      <c r="G13" s="410"/>
      <c r="H13" s="410"/>
      <c r="I13" s="410"/>
      <c r="J13" s="410"/>
      <c r="K13" s="410"/>
      <c r="L13" s="410"/>
      <c r="M13" s="410"/>
      <c r="N13" s="410"/>
      <c r="O13" s="410"/>
      <c r="P13" s="410"/>
      <c r="Q13" s="410"/>
      <c r="R13" s="410"/>
      <c r="S13" s="410"/>
      <c r="T13" s="1036"/>
    </row>
    <row r="14" spans="1:24" s="1157" customFormat="1" ht="20.100000000000001" customHeight="1">
      <c r="A14" s="1192"/>
      <c r="B14" s="308"/>
      <c r="C14" s="411" t="s">
        <v>916</v>
      </c>
      <c r="D14" s="1194"/>
      <c r="E14" s="412"/>
      <c r="F14" s="413"/>
      <c r="G14" s="413"/>
      <c r="H14" s="413"/>
      <c r="I14" s="413"/>
      <c r="J14" s="413"/>
      <c r="K14" s="413"/>
      <c r="L14" s="413"/>
      <c r="M14" s="413"/>
      <c r="N14" s="413"/>
      <c r="O14" s="413"/>
      <c r="P14" s="413"/>
      <c r="Q14" s="413"/>
      <c r="R14" s="413"/>
      <c r="S14" s="413"/>
      <c r="T14" s="1037"/>
    </row>
    <row r="15" spans="1:24" s="1157" customFormat="1" ht="20.100000000000001" customHeight="1">
      <c r="A15" s="1192"/>
      <c r="B15" s="308"/>
      <c r="C15" s="411" t="s">
        <v>916</v>
      </c>
      <c r="D15" s="1194"/>
      <c r="E15" s="412"/>
      <c r="F15" s="413"/>
      <c r="G15" s="413"/>
      <c r="H15" s="413"/>
      <c r="I15" s="413"/>
      <c r="J15" s="413"/>
      <c r="K15" s="413"/>
      <c r="L15" s="413"/>
      <c r="M15" s="413"/>
      <c r="N15" s="413"/>
      <c r="O15" s="413"/>
      <c r="P15" s="413"/>
      <c r="Q15" s="413"/>
      <c r="R15" s="413"/>
      <c r="S15" s="413"/>
      <c r="T15" s="1037"/>
    </row>
    <row r="16" spans="1:24" s="1157" customFormat="1" ht="20.100000000000001" customHeight="1">
      <c r="A16" s="1192"/>
      <c r="B16" s="308"/>
      <c r="C16" s="411" t="s">
        <v>916</v>
      </c>
      <c r="D16" s="1194"/>
      <c r="E16" s="412"/>
      <c r="F16" s="413"/>
      <c r="G16" s="413"/>
      <c r="H16" s="413"/>
      <c r="I16" s="413"/>
      <c r="J16" s="413"/>
      <c r="K16" s="413"/>
      <c r="L16" s="413"/>
      <c r="M16" s="413"/>
      <c r="N16" s="413"/>
      <c r="O16" s="413"/>
      <c r="P16" s="413"/>
      <c r="Q16" s="413"/>
      <c r="R16" s="413"/>
      <c r="S16" s="413"/>
      <c r="T16" s="1037"/>
    </row>
    <row r="17" spans="1:20" s="1157" customFormat="1" ht="20.100000000000001" customHeight="1">
      <c r="A17" s="1192"/>
      <c r="B17" s="308"/>
      <c r="C17" s="414" t="s">
        <v>916</v>
      </c>
      <c r="D17" s="1195"/>
      <c r="E17" s="415"/>
      <c r="F17" s="416"/>
      <c r="G17" s="416"/>
      <c r="H17" s="416"/>
      <c r="I17" s="416"/>
      <c r="J17" s="416"/>
      <c r="K17" s="416"/>
      <c r="L17" s="416"/>
      <c r="M17" s="416"/>
      <c r="N17" s="416"/>
      <c r="O17" s="416"/>
      <c r="P17" s="416"/>
      <c r="Q17" s="416"/>
      <c r="R17" s="416"/>
      <c r="S17" s="416"/>
      <c r="T17" s="1038"/>
    </row>
    <row r="18" spans="1:20" s="1157" customFormat="1" ht="20.100000000000001" customHeight="1" thickBot="1">
      <c r="A18" s="1192"/>
      <c r="B18" s="417" t="s">
        <v>932</v>
      </c>
      <c r="C18" s="1498" t="s">
        <v>1004</v>
      </c>
      <c r="D18" s="1867"/>
      <c r="E18" s="1909"/>
      <c r="F18" s="1040">
        <f>SUM(F13:F17)</f>
        <v>0</v>
      </c>
      <c r="G18" s="1040">
        <f t="shared" ref="G18:S18" si="1">SUM(G13:G17)</f>
        <v>0</v>
      </c>
      <c r="H18" s="1040">
        <f t="shared" si="1"/>
        <v>0</v>
      </c>
      <c r="I18" s="1040">
        <f t="shared" si="1"/>
        <v>0</v>
      </c>
      <c r="J18" s="1040">
        <f t="shared" si="1"/>
        <v>0</v>
      </c>
      <c r="K18" s="1040">
        <f t="shared" si="1"/>
        <v>0</v>
      </c>
      <c r="L18" s="1040">
        <f>SUM(L13:L17)</f>
        <v>0</v>
      </c>
      <c r="M18" s="1040">
        <f t="shared" si="1"/>
        <v>0</v>
      </c>
      <c r="N18" s="1040">
        <f t="shared" si="1"/>
        <v>0</v>
      </c>
      <c r="O18" s="1040">
        <f t="shared" si="1"/>
        <v>0</v>
      </c>
      <c r="P18" s="1040">
        <f t="shared" si="1"/>
        <v>0</v>
      </c>
      <c r="Q18" s="1040">
        <f t="shared" si="1"/>
        <v>0</v>
      </c>
      <c r="R18" s="1040">
        <f t="shared" si="1"/>
        <v>0</v>
      </c>
      <c r="S18" s="1040">
        <f t="shared" si="1"/>
        <v>0</v>
      </c>
      <c r="T18" s="1041">
        <f>SUM(T13:T17)</f>
        <v>0</v>
      </c>
    </row>
    <row r="19" spans="1:20" s="956" customFormat="1" ht="20.100000000000001" customHeight="1" thickBot="1">
      <c r="A19" s="1196"/>
      <c r="B19" s="1870" t="s">
        <v>933</v>
      </c>
      <c r="C19" s="1871"/>
      <c r="D19" s="1871"/>
      <c r="E19" s="1904"/>
      <c r="F19" s="1042">
        <f t="shared" ref="F19:T19" si="2">SUM(F12,F18)</f>
        <v>0</v>
      </c>
      <c r="G19" s="1042">
        <f t="shared" si="2"/>
        <v>0</v>
      </c>
      <c r="H19" s="1042">
        <f t="shared" si="2"/>
        <v>0</v>
      </c>
      <c r="I19" s="1042">
        <f t="shared" si="2"/>
        <v>0</v>
      </c>
      <c r="J19" s="1042">
        <f t="shared" si="2"/>
        <v>0</v>
      </c>
      <c r="K19" s="1042">
        <f t="shared" si="2"/>
        <v>0</v>
      </c>
      <c r="L19" s="1042">
        <f t="shared" si="2"/>
        <v>0</v>
      </c>
      <c r="M19" s="1042">
        <f t="shared" si="2"/>
        <v>0</v>
      </c>
      <c r="N19" s="1042">
        <f t="shared" si="2"/>
        <v>0</v>
      </c>
      <c r="O19" s="1042">
        <f t="shared" si="2"/>
        <v>0</v>
      </c>
      <c r="P19" s="1042">
        <f t="shared" si="2"/>
        <v>0</v>
      </c>
      <c r="Q19" s="1042">
        <f t="shared" si="2"/>
        <v>0</v>
      </c>
      <c r="R19" s="1042">
        <f t="shared" si="2"/>
        <v>0</v>
      </c>
      <c r="S19" s="1042">
        <f t="shared" si="2"/>
        <v>0</v>
      </c>
      <c r="T19" s="1043">
        <f t="shared" si="2"/>
        <v>0</v>
      </c>
    </row>
    <row r="20" spans="1:20" ht="8.25" customHeight="1"/>
    <row r="21" spans="1:20" s="1197" customFormat="1" ht="13.5" customHeight="1">
      <c r="B21" s="1198" t="s">
        <v>934</v>
      </c>
      <c r="C21" s="1900" t="s">
        <v>886</v>
      </c>
      <c r="D21" s="1901"/>
      <c r="E21" s="1901"/>
      <c r="F21" s="1901"/>
      <c r="G21" s="1901"/>
      <c r="H21" s="1901"/>
      <c r="I21" s="1901"/>
      <c r="J21" s="1901"/>
      <c r="K21" s="1901"/>
      <c r="L21" s="1901"/>
      <c r="M21" s="1901"/>
      <c r="N21" s="1901"/>
      <c r="O21" s="1901"/>
      <c r="P21" s="1901"/>
      <c r="Q21" s="1901"/>
      <c r="R21" s="1901"/>
      <c r="S21" s="1901"/>
      <c r="T21" s="1901"/>
    </row>
    <row r="22" spans="1:20" s="1197" customFormat="1" ht="13.5" customHeight="1">
      <c r="B22" s="1198" t="s">
        <v>935</v>
      </c>
      <c r="C22" s="1902" t="s">
        <v>936</v>
      </c>
      <c r="D22" s="1901"/>
      <c r="E22" s="1901"/>
      <c r="F22" s="1901"/>
      <c r="G22" s="1901"/>
      <c r="H22" s="1901"/>
      <c r="I22" s="1901"/>
      <c r="J22" s="1901"/>
      <c r="K22" s="1901"/>
      <c r="L22" s="1901"/>
      <c r="M22" s="1901"/>
      <c r="N22" s="1901"/>
      <c r="O22" s="1901"/>
      <c r="P22" s="1901"/>
      <c r="Q22" s="1901"/>
      <c r="R22" s="1901"/>
      <c r="S22" s="1901"/>
      <c r="T22" s="1901"/>
    </row>
    <row r="23" spans="1:20" s="1197" customFormat="1" ht="13.5" customHeight="1">
      <c r="B23" s="1198" t="s">
        <v>117</v>
      </c>
      <c r="C23" s="1902" t="s">
        <v>944</v>
      </c>
      <c r="D23" s="1901"/>
      <c r="E23" s="1901"/>
      <c r="F23" s="1901"/>
      <c r="G23" s="1901"/>
      <c r="H23" s="1901"/>
      <c r="I23" s="1901"/>
      <c r="J23" s="1901"/>
      <c r="K23" s="1901"/>
      <c r="L23" s="1901"/>
      <c r="M23" s="1901"/>
      <c r="N23" s="1901"/>
      <c r="O23" s="1901"/>
      <c r="P23" s="1901"/>
      <c r="Q23" s="1901"/>
      <c r="R23" s="1901"/>
      <c r="S23" s="1901"/>
      <c r="T23" s="1901"/>
    </row>
    <row r="24" spans="1:20" s="1197" customFormat="1" ht="13.5" customHeight="1">
      <c r="B24" s="1198" t="s">
        <v>106</v>
      </c>
      <c r="C24" s="1900" t="s">
        <v>949</v>
      </c>
      <c r="D24" s="1901"/>
      <c r="E24" s="1901"/>
      <c r="F24" s="1901"/>
      <c r="G24" s="1901"/>
      <c r="H24" s="1901"/>
      <c r="I24" s="1901"/>
      <c r="J24" s="1901"/>
      <c r="K24" s="1901"/>
      <c r="L24" s="1901"/>
      <c r="M24" s="1901"/>
      <c r="N24" s="1901"/>
      <c r="O24" s="1901"/>
      <c r="P24" s="1901"/>
      <c r="Q24" s="1901"/>
      <c r="R24" s="1901"/>
      <c r="S24" s="1901"/>
      <c r="T24" s="1901"/>
    </row>
    <row r="25" spans="1:20" s="1197" customFormat="1" ht="13.5" customHeight="1">
      <c r="B25" s="1198" t="s">
        <v>121</v>
      </c>
      <c r="C25" s="1900" t="s">
        <v>937</v>
      </c>
      <c r="D25" s="1901"/>
      <c r="E25" s="1901"/>
      <c r="F25" s="1901"/>
      <c r="G25" s="1901"/>
      <c r="H25" s="1901"/>
      <c r="I25" s="1901"/>
      <c r="J25" s="1901"/>
      <c r="K25" s="1901"/>
      <c r="L25" s="1901"/>
      <c r="M25" s="1901"/>
      <c r="N25" s="1901"/>
      <c r="O25" s="1901"/>
      <c r="P25" s="1901"/>
      <c r="Q25" s="1901"/>
      <c r="R25" s="1901"/>
      <c r="S25" s="1901"/>
      <c r="T25" s="1901"/>
    </row>
    <row r="26" spans="1:20" s="1197" customFormat="1" ht="13.5" customHeight="1">
      <c r="B26" s="1198" t="s">
        <v>122</v>
      </c>
      <c r="C26" s="1903" t="s">
        <v>960</v>
      </c>
      <c r="D26" s="1901"/>
      <c r="E26" s="1901"/>
      <c r="F26" s="1901"/>
      <c r="G26" s="1901"/>
      <c r="H26" s="1901"/>
      <c r="I26" s="1901"/>
      <c r="J26" s="1901"/>
      <c r="K26" s="1901"/>
      <c r="L26" s="1901"/>
      <c r="M26" s="1901"/>
      <c r="N26" s="1901"/>
      <c r="O26" s="1901"/>
      <c r="P26" s="1901"/>
      <c r="Q26" s="1901"/>
      <c r="R26" s="1901"/>
      <c r="S26" s="1901"/>
      <c r="T26" s="1901"/>
    </row>
    <row r="27" spans="1:20" s="1197" customFormat="1" ht="13.5" customHeight="1">
      <c r="B27" s="1198" t="s">
        <v>156</v>
      </c>
      <c r="C27" s="1900" t="s">
        <v>1176</v>
      </c>
      <c r="D27" s="1901"/>
      <c r="E27" s="1901"/>
      <c r="F27" s="1901"/>
      <c r="G27" s="1901"/>
      <c r="H27" s="1901"/>
      <c r="I27" s="1901"/>
      <c r="J27" s="1901"/>
      <c r="K27" s="1901"/>
      <c r="L27" s="1901"/>
      <c r="M27" s="1901"/>
      <c r="N27" s="1901"/>
      <c r="O27" s="1901"/>
      <c r="P27" s="1901"/>
      <c r="Q27" s="1901"/>
      <c r="R27" s="1901"/>
      <c r="S27" s="1901"/>
      <c r="T27" s="1901"/>
    </row>
    <row r="28" spans="1:20" ht="8.25" customHeight="1" thickBot="1"/>
    <row r="29" spans="1:20" ht="12.75" customHeight="1">
      <c r="A29" s="418"/>
      <c r="B29" s="418"/>
      <c r="C29" s="418"/>
      <c r="D29" s="418"/>
      <c r="Q29" s="234"/>
      <c r="R29" s="1560" t="s">
        <v>311</v>
      </c>
      <c r="S29" s="1561"/>
      <c r="T29" s="1562"/>
    </row>
    <row r="30" spans="1:20" ht="12.75" customHeight="1" thickBot="1">
      <c r="A30" s="418"/>
      <c r="B30" s="418"/>
      <c r="C30" s="418"/>
      <c r="D30" s="418"/>
      <c r="Q30" s="234"/>
      <c r="R30" s="1563"/>
      <c r="S30" s="1564"/>
      <c r="T30" s="1565"/>
    </row>
    <row r="31" spans="1:20" ht="8.25" customHeight="1">
      <c r="A31" s="418"/>
      <c r="B31" s="404"/>
      <c r="C31" s="404"/>
      <c r="D31" s="418"/>
    </row>
    <row r="32" spans="1:20" ht="13.5">
      <c r="A32" s="404"/>
      <c r="B32" s="404"/>
      <c r="C32" s="404"/>
      <c r="D32" s="418"/>
    </row>
    <row r="33" spans="1:4">
      <c r="A33" s="418"/>
      <c r="B33" s="418"/>
      <c r="C33" s="418"/>
      <c r="D33" s="418"/>
    </row>
    <row r="34" spans="1:4">
      <c r="A34" s="418"/>
      <c r="B34" s="418"/>
      <c r="C34" s="418"/>
      <c r="D34" s="418"/>
    </row>
  </sheetData>
  <mergeCells count="14">
    <mergeCell ref="B19:E19"/>
    <mergeCell ref="B1:T1"/>
    <mergeCell ref="B3:T3"/>
    <mergeCell ref="B6:D6"/>
    <mergeCell ref="C12:E12"/>
    <mergeCell ref="C18:E18"/>
    <mergeCell ref="C27:T27"/>
    <mergeCell ref="R29:T30"/>
    <mergeCell ref="C21:T21"/>
    <mergeCell ref="C22:T22"/>
    <mergeCell ref="C23:T23"/>
    <mergeCell ref="C24:T24"/>
    <mergeCell ref="C25:T25"/>
    <mergeCell ref="C26:T26"/>
  </mergeCells>
  <phoneticPr fontId="10"/>
  <printOptions horizontalCentered="1"/>
  <pageMargins left="0.78740157480314965" right="0.59055118110236227" top="0.59055118110236227" bottom="0.59055118110236227" header="0.39370078740157483" footer="0.39370078740157483"/>
  <pageSetup paperSize="8" scale="7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view="pageBreakPreview" zoomScale="85" zoomScaleNormal="100" zoomScaleSheetLayoutView="85" workbookViewId="0">
      <selection sqref="A1:XFD1048576"/>
    </sheetView>
  </sheetViews>
  <sheetFormatPr defaultRowHeight="12"/>
  <cols>
    <col min="1" max="1" width="2.25" style="1189" customWidth="1"/>
    <col min="2" max="2" width="3.75" style="1189" customWidth="1"/>
    <col min="3" max="3" width="25.625" style="1189" customWidth="1"/>
    <col min="4" max="4" width="38.625" style="1189" customWidth="1"/>
    <col min="5" max="6" width="15.625" style="1189" customWidth="1"/>
    <col min="7" max="7" width="2.125" style="1189" customWidth="1"/>
    <col min="8" max="11" width="13.625" style="1189" customWidth="1"/>
    <col min="12" max="256" width="9" style="1189"/>
    <col min="257" max="258" width="2.25" style="1189" customWidth="1"/>
    <col min="259" max="259" width="25.625" style="1189" customWidth="1"/>
    <col min="260" max="260" width="40.625" style="1189" customWidth="1"/>
    <col min="261" max="262" width="15.625" style="1189" customWidth="1"/>
    <col min="263" max="263" width="2.125" style="1189" customWidth="1"/>
    <col min="264" max="267" width="13.625" style="1189" customWidth="1"/>
    <col min="268" max="512" width="9" style="1189"/>
    <col min="513" max="514" width="2.25" style="1189" customWidth="1"/>
    <col min="515" max="515" width="25.625" style="1189" customWidth="1"/>
    <col min="516" max="516" width="40.625" style="1189" customWidth="1"/>
    <col min="517" max="518" width="15.625" style="1189" customWidth="1"/>
    <col min="519" max="519" width="2.125" style="1189" customWidth="1"/>
    <col min="520" max="523" width="13.625" style="1189" customWidth="1"/>
    <col min="524" max="768" width="9" style="1189"/>
    <col min="769" max="770" width="2.25" style="1189" customWidth="1"/>
    <col min="771" max="771" width="25.625" style="1189" customWidth="1"/>
    <col min="772" max="772" width="40.625" style="1189" customWidth="1"/>
    <col min="773" max="774" width="15.625" style="1189" customWidth="1"/>
    <col min="775" max="775" width="2.125" style="1189" customWidth="1"/>
    <col min="776" max="779" width="13.625" style="1189" customWidth="1"/>
    <col min="780" max="1024" width="9" style="1189"/>
    <col min="1025" max="1026" width="2.25" style="1189" customWidth="1"/>
    <col min="1027" max="1027" width="25.625" style="1189" customWidth="1"/>
    <col min="1028" max="1028" width="40.625" style="1189" customWidth="1"/>
    <col min="1029" max="1030" width="15.625" style="1189" customWidth="1"/>
    <col min="1031" max="1031" width="2.125" style="1189" customWidth="1"/>
    <col min="1032" max="1035" width="13.625" style="1189" customWidth="1"/>
    <col min="1036" max="1280" width="9" style="1189"/>
    <col min="1281" max="1282" width="2.25" style="1189" customWidth="1"/>
    <col min="1283" max="1283" width="25.625" style="1189" customWidth="1"/>
    <col min="1284" max="1284" width="40.625" style="1189" customWidth="1"/>
    <col min="1285" max="1286" width="15.625" style="1189" customWidth="1"/>
    <col min="1287" max="1287" width="2.125" style="1189" customWidth="1"/>
    <col min="1288" max="1291" width="13.625" style="1189" customWidth="1"/>
    <col min="1292" max="1536" width="9" style="1189"/>
    <col min="1537" max="1538" width="2.25" style="1189" customWidth="1"/>
    <col min="1539" max="1539" width="25.625" style="1189" customWidth="1"/>
    <col min="1540" max="1540" width="40.625" style="1189" customWidth="1"/>
    <col min="1541" max="1542" width="15.625" style="1189" customWidth="1"/>
    <col min="1543" max="1543" width="2.125" style="1189" customWidth="1"/>
    <col min="1544" max="1547" width="13.625" style="1189" customWidth="1"/>
    <col min="1548" max="1792" width="9" style="1189"/>
    <col min="1793" max="1794" width="2.25" style="1189" customWidth="1"/>
    <col min="1795" max="1795" width="25.625" style="1189" customWidth="1"/>
    <col min="1796" max="1796" width="40.625" style="1189" customWidth="1"/>
    <col min="1797" max="1798" width="15.625" style="1189" customWidth="1"/>
    <col min="1799" max="1799" width="2.125" style="1189" customWidth="1"/>
    <col min="1800" max="1803" width="13.625" style="1189" customWidth="1"/>
    <col min="1804" max="2048" width="9" style="1189"/>
    <col min="2049" max="2050" width="2.25" style="1189" customWidth="1"/>
    <col min="2051" max="2051" width="25.625" style="1189" customWidth="1"/>
    <col min="2052" max="2052" width="40.625" style="1189" customWidth="1"/>
    <col min="2053" max="2054" width="15.625" style="1189" customWidth="1"/>
    <col min="2055" max="2055" width="2.125" style="1189" customWidth="1"/>
    <col min="2056" max="2059" width="13.625" style="1189" customWidth="1"/>
    <col min="2060" max="2304" width="9" style="1189"/>
    <col min="2305" max="2306" width="2.25" style="1189" customWidth="1"/>
    <col min="2307" max="2307" width="25.625" style="1189" customWidth="1"/>
    <col min="2308" max="2308" width="40.625" style="1189" customWidth="1"/>
    <col min="2309" max="2310" width="15.625" style="1189" customWidth="1"/>
    <col min="2311" max="2311" width="2.125" style="1189" customWidth="1"/>
    <col min="2312" max="2315" width="13.625" style="1189" customWidth="1"/>
    <col min="2316" max="2560" width="9" style="1189"/>
    <col min="2561" max="2562" width="2.25" style="1189" customWidth="1"/>
    <col min="2563" max="2563" width="25.625" style="1189" customWidth="1"/>
    <col min="2564" max="2564" width="40.625" style="1189" customWidth="1"/>
    <col min="2565" max="2566" width="15.625" style="1189" customWidth="1"/>
    <col min="2567" max="2567" width="2.125" style="1189" customWidth="1"/>
    <col min="2568" max="2571" width="13.625" style="1189" customWidth="1"/>
    <col min="2572" max="2816" width="9" style="1189"/>
    <col min="2817" max="2818" width="2.25" style="1189" customWidth="1"/>
    <col min="2819" max="2819" width="25.625" style="1189" customWidth="1"/>
    <col min="2820" max="2820" width="40.625" style="1189" customWidth="1"/>
    <col min="2821" max="2822" width="15.625" style="1189" customWidth="1"/>
    <col min="2823" max="2823" width="2.125" style="1189" customWidth="1"/>
    <col min="2824" max="2827" width="13.625" style="1189" customWidth="1"/>
    <col min="2828" max="3072" width="9" style="1189"/>
    <col min="3073" max="3074" width="2.25" style="1189" customWidth="1"/>
    <col min="3075" max="3075" width="25.625" style="1189" customWidth="1"/>
    <col min="3076" max="3076" width="40.625" style="1189" customWidth="1"/>
    <col min="3077" max="3078" width="15.625" style="1189" customWidth="1"/>
    <col min="3079" max="3079" width="2.125" style="1189" customWidth="1"/>
    <col min="3080" max="3083" width="13.625" style="1189" customWidth="1"/>
    <col min="3084" max="3328" width="9" style="1189"/>
    <col min="3329" max="3330" width="2.25" style="1189" customWidth="1"/>
    <col min="3331" max="3331" width="25.625" style="1189" customWidth="1"/>
    <col min="3332" max="3332" width="40.625" style="1189" customWidth="1"/>
    <col min="3333" max="3334" width="15.625" style="1189" customWidth="1"/>
    <col min="3335" max="3335" width="2.125" style="1189" customWidth="1"/>
    <col min="3336" max="3339" width="13.625" style="1189" customWidth="1"/>
    <col min="3340" max="3584" width="9" style="1189"/>
    <col min="3585" max="3586" width="2.25" style="1189" customWidth="1"/>
    <col min="3587" max="3587" width="25.625" style="1189" customWidth="1"/>
    <col min="3588" max="3588" width="40.625" style="1189" customWidth="1"/>
    <col min="3589" max="3590" width="15.625" style="1189" customWidth="1"/>
    <col min="3591" max="3591" width="2.125" style="1189" customWidth="1"/>
    <col min="3592" max="3595" width="13.625" style="1189" customWidth="1"/>
    <col min="3596" max="3840" width="9" style="1189"/>
    <col min="3841" max="3842" width="2.25" style="1189" customWidth="1"/>
    <col min="3843" max="3843" width="25.625" style="1189" customWidth="1"/>
    <col min="3844" max="3844" width="40.625" style="1189" customWidth="1"/>
    <col min="3845" max="3846" width="15.625" style="1189" customWidth="1"/>
    <col min="3847" max="3847" width="2.125" style="1189" customWidth="1"/>
    <col min="3848" max="3851" width="13.625" style="1189" customWidth="1"/>
    <col min="3852" max="4096" width="9" style="1189"/>
    <col min="4097" max="4098" width="2.25" style="1189" customWidth="1"/>
    <col min="4099" max="4099" width="25.625" style="1189" customWidth="1"/>
    <col min="4100" max="4100" width="40.625" style="1189" customWidth="1"/>
    <col min="4101" max="4102" width="15.625" style="1189" customWidth="1"/>
    <col min="4103" max="4103" width="2.125" style="1189" customWidth="1"/>
    <col min="4104" max="4107" width="13.625" style="1189" customWidth="1"/>
    <col min="4108" max="4352" width="9" style="1189"/>
    <col min="4353" max="4354" width="2.25" style="1189" customWidth="1"/>
    <col min="4355" max="4355" width="25.625" style="1189" customWidth="1"/>
    <col min="4356" max="4356" width="40.625" style="1189" customWidth="1"/>
    <col min="4357" max="4358" width="15.625" style="1189" customWidth="1"/>
    <col min="4359" max="4359" width="2.125" style="1189" customWidth="1"/>
    <col min="4360" max="4363" width="13.625" style="1189" customWidth="1"/>
    <col min="4364" max="4608" width="9" style="1189"/>
    <col min="4609" max="4610" width="2.25" style="1189" customWidth="1"/>
    <col min="4611" max="4611" width="25.625" style="1189" customWidth="1"/>
    <col min="4612" max="4612" width="40.625" style="1189" customWidth="1"/>
    <col min="4613" max="4614" width="15.625" style="1189" customWidth="1"/>
    <col min="4615" max="4615" width="2.125" style="1189" customWidth="1"/>
    <col min="4616" max="4619" width="13.625" style="1189" customWidth="1"/>
    <col min="4620" max="4864" width="9" style="1189"/>
    <col min="4865" max="4866" width="2.25" style="1189" customWidth="1"/>
    <col min="4867" max="4867" width="25.625" style="1189" customWidth="1"/>
    <col min="4868" max="4868" width="40.625" style="1189" customWidth="1"/>
    <col min="4869" max="4870" width="15.625" style="1189" customWidth="1"/>
    <col min="4871" max="4871" width="2.125" style="1189" customWidth="1"/>
    <col min="4872" max="4875" width="13.625" style="1189" customWidth="1"/>
    <col min="4876" max="5120" width="9" style="1189"/>
    <col min="5121" max="5122" width="2.25" style="1189" customWidth="1"/>
    <col min="5123" max="5123" width="25.625" style="1189" customWidth="1"/>
    <col min="5124" max="5124" width="40.625" style="1189" customWidth="1"/>
    <col min="5125" max="5126" width="15.625" style="1189" customWidth="1"/>
    <col min="5127" max="5127" width="2.125" style="1189" customWidth="1"/>
    <col min="5128" max="5131" width="13.625" style="1189" customWidth="1"/>
    <col min="5132" max="5376" width="9" style="1189"/>
    <col min="5377" max="5378" width="2.25" style="1189" customWidth="1"/>
    <col min="5379" max="5379" width="25.625" style="1189" customWidth="1"/>
    <col min="5380" max="5380" width="40.625" style="1189" customWidth="1"/>
    <col min="5381" max="5382" width="15.625" style="1189" customWidth="1"/>
    <col min="5383" max="5383" width="2.125" style="1189" customWidth="1"/>
    <col min="5384" max="5387" width="13.625" style="1189" customWidth="1"/>
    <col min="5388" max="5632" width="9" style="1189"/>
    <col min="5633" max="5634" width="2.25" style="1189" customWidth="1"/>
    <col min="5635" max="5635" width="25.625" style="1189" customWidth="1"/>
    <col min="5636" max="5636" width="40.625" style="1189" customWidth="1"/>
    <col min="5637" max="5638" width="15.625" style="1189" customWidth="1"/>
    <col min="5639" max="5639" width="2.125" style="1189" customWidth="1"/>
    <col min="5640" max="5643" width="13.625" style="1189" customWidth="1"/>
    <col min="5644" max="5888" width="9" style="1189"/>
    <col min="5889" max="5890" width="2.25" style="1189" customWidth="1"/>
    <col min="5891" max="5891" width="25.625" style="1189" customWidth="1"/>
    <col min="5892" max="5892" width="40.625" style="1189" customWidth="1"/>
    <col min="5893" max="5894" width="15.625" style="1189" customWidth="1"/>
    <col min="5895" max="5895" width="2.125" style="1189" customWidth="1"/>
    <col min="5896" max="5899" width="13.625" style="1189" customWidth="1"/>
    <col min="5900" max="6144" width="9" style="1189"/>
    <col min="6145" max="6146" width="2.25" style="1189" customWidth="1"/>
    <col min="6147" max="6147" width="25.625" style="1189" customWidth="1"/>
    <col min="6148" max="6148" width="40.625" style="1189" customWidth="1"/>
    <col min="6149" max="6150" width="15.625" style="1189" customWidth="1"/>
    <col min="6151" max="6151" width="2.125" style="1189" customWidth="1"/>
    <col min="6152" max="6155" width="13.625" style="1189" customWidth="1"/>
    <col min="6156" max="6400" width="9" style="1189"/>
    <col min="6401" max="6402" width="2.25" style="1189" customWidth="1"/>
    <col min="6403" max="6403" width="25.625" style="1189" customWidth="1"/>
    <col min="6404" max="6404" width="40.625" style="1189" customWidth="1"/>
    <col min="6405" max="6406" width="15.625" style="1189" customWidth="1"/>
    <col min="6407" max="6407" width="2.125" style="1189" customWidth="1"/>
    <col min="6408" max="6411" width="13.625" style="1189" customWidth="1"/>
    <col min="6412" max="6656" width="9" style="1189"/>
    <col min="6657" max="6658" width="2.25" style="1189" customWidth="1"/>
    <col min="6659" max="6659" width="25.625" style="1189" customWidth="1"/>
    <col min="6660" max="6660" width="40.625" style="1189" customWidth="1"/>
    <col min="6661" max="6662" width="15.625" style="1189" customWidth="1"/>
    <col min="6663" max="6663" width="2.125" style="1189" customWidth="1"/>
    <col min="6664" max="6667" width="13.625" style="1189" customWidth="1"/>
    <col min="6668" max="6912" width="9" style="1189"/>
    <col min="6913" max="6914" width="2.25" style="1189" customWidth="1"/>
    <col min="6915" max="6915" width="25.625" style="1189" customWidth="1"/>
    <col min="6916" max="6916" width="40.625" style="1189" customWidth="1"/>
    <col min="6917" max="6918" width="15.625" style="1189" customWidth="1"/>
    <col min="6919" max="6919" width="2.125" style="1189" customWidth="1"/>
    <col min="6920" max="6923" width="13.625" style="1189" customWidth="1"/>
    <col min="6924" max="7168" width="9" style="1189"/>
    <col min="7169" max="7170" width="2.25" style="1189" customWidth="1"/>
    <col min="7171" max="7171" width="25.625" style="1189" customWidth="1"/>
    <col min="7172" max="7172" width="40.625" style="1189" customWidth="1"/>
    <col min="7173" max="7174" width="15.625" style="1189" customWidth="1"/>
    <col min="7175" max="7175" width="2.125" style="1189" customWidth="1"/>
    <col min="7176" max="7179" width="13.625" style="1189" customWidth="1"/>
    <col min="7180" max="7424" width="9" style="1189"/>
    <col min="7425" max="7426" width="2.25" style="1189" customWidth="1"/>
    <col min="7427" max="7427" width="25.625" style="1189" customWidth="1"/>
    <col min="7428" max="7428" width="40.625" style="1189" customWidth="1"/>
    <col min="7429" max="7430" width="15.625" style="1189" customWidth="1"/>
    <col min="7431" max="7431" width="2.125" style="1189" customWidth="1"/>
    <col min="7432" max="7435" width="13.625" style="1189" customWidth="1"/>
    <col min="7436" max="7680" width="9" style="1189"/>
    <col min="7681" max="7682" width="2.25" style="1189" customWidth="1"/>
    <col min="7683" max="7683" width="25.625" style="1189" customWidth="1"/>
    <col min="7684" max="7684" width="40.625" style="1189" customWidth="1"/>
    <col min="7685" max="7686" width="15.625" style="1189" customWidth="1"/>
    <col min="7687" max="7687" width="2.125" style="1189" customWidth="1"/>
    <col min="7688" max="7691" width="13.625" style="1189" customWidth="1"/>
    <col min="7692" max="7936" width="9" style="1189"/>
    <col min="7937" max="7938" width="2.25" style="1189" customWidth="1"/>
    <col min="7939" max="7939" width="25.625" style="1189" customWidth="1"/>
    <col min="7940" max="7940" width="40.625" style="1189" customWidth="1"/>
    <col min="7941" max="7942" width="15.625" style="1189" customWidth="1"/>
    <col min="7943" max="7943" width="2.125" style="1189" customWidth="1"/>
    <col min="7944" max="7947" width="13.625" style="1189" customWidth="1"/>
    <col min="7948" max="8192" width="9" style="1189"/>
    <col min="8193" max="8194" width="2.25" style="1189" customWidth="1"/>
    <col min="8195" max="8195" width="25.625" style="1189" customWidth="1"/>
    <col min="8196" max="8196" width="40.625" style="1189" customWidth="1"/>
    <col min="8197" max="8198" width="15.625" style="1189" customWidth="1"/>
    <col min="8199" max="8199" width="2.125" style="1189" customWidth="1"/>
    <col min="8200" max="8203" width="13.625" style="1189" customWidth="1"/>
    <col min="8204" max="8448" width="9" style="1189"/>
    <col min="8449" max="8450" width="2.25" style="1189" customWidth="1"/>
    <col min="8451" max="8451" width="25.625" style="1189" customWidth="1"/>
    <col min="8452" max="8452" width="40.625" style="1189" customWidth="1"/>
    <col min="8453" max="8454" width="15.625" style="1189" customWidth="1"/>
    <col min="8455" max="8455" width="2.125" style="1189" customWidth="1"/>
    <col min="8456" max="8459" width="13.625" style="1189" customWidth="1"/>
    <col min="8460" max="8704" width="9" style="1189"/>
    <col min="8705" max="8706" width="2.25" style="1189" customWidth="1"/>
    <col min="8707" max="8707" width="25.625" style="1189" customWidth="1"/>
    <col min="8708" max="8708" width="40.625" style="1189" customWidth="1"/>
    <col min="8709" max="8710" width="15.625" style="1189" customWidth="1"/>
    <col min="8711" max="8711" width="2.125" style="1189" customWidth="1"/>
    <col min="8712" max="8715" width="13.625" style="1189" customWidth="1"/>
    <col min="8716" max="8960" width="9" style="1189"/>
    <col min="8961" max="8962" width="2.25" style="1189" customWidth="1"/>
    <col min="8963" max="8963" width="25.625" style="1189" customWidth="1"/>
    <col min="8964" max="8964" width="40.625" style="1189" customWidth="1"/>
    <col min="8965" max="8966" width="15.625" style="1189" customWidth="1"/>
    <col min="8967" max="8967" width="2.125" style="1189" customWidth="1"/>
    <col min="8968" max="8971" width="13.625" style="1189" customWidth="1"/>
    <col min="8972" max="9216" width="9" style="1189"/>
    <col min="9217" max="9218" width="2.25" style="1189" customWidth="1"/>
    <col min="9219" max="9219" width="25.625" style="1189" customWidth="1"/>
    <col min="9220" max="9220" width="40.625" style="1189" customWidth="1"/>
    <col min="9221" max="9222" width="15.625" style="1189" customWidth="1"/>
    <col min="9223" max="9223" width="2.125" style="1189" customWidth="1"/>
    <col min="9224" max="9227" width="13.625" style="1189" customWidth="1"/>
    <col min="9228" max="9472" width="9" style="1189"/>
    <col min="9473" max="9474" width="2.25" style="1189" customWidth="1"/>
    <col min="9475" max="9475" width="25.625" style="1189" customWidth="1"/>
    <col min="9476" max="9476" width="40.625" style="1189" customWidth="1"/>
    <col min="9477" max="9478" width="15.625" style="1189" customWidth="1"/>
    <col min="9479" max="9479" width="2.125" style="1189" customWidth="1"/>
    <col min="9480" max="9483" width="13.625" style="1189" customWidth="1"/>
    <col min="9484" max="9728" width="9" style="1189"/>
    <col min="9729" max="9730" width="2.25" style="1189" customWidth="1"/>
    <col min="9731" max="9731" width="25.625" style="1189" customWidth="1"/>
    <col min="9732" max="9732" width="40.625" style="1189" customWidth="1"/>
    <col min="9733" max="9734" width="15.625" style="1189" customWidth="1"/>
    <col min="9735" max="9735" width="2.125" style="1189" customWidth="1"/>
    <col min="9736" max="9739" width="13.625" style="1189" customWidth="1"/>
    <col min="9740" max="9984" width="9" style="1189"/>
    <col min="9985" max="9986" width="2.25" style="1189" customWidth="1"/>
    <col min="9987" max="9987" width="25.625" style="1189" customWidth="1"/>
    <col min="9988" max="9988" width="40.625" style="1189" customWidth="1"/>
    <col min="9989" max="9990" width="15.625" style="1189" customWidth="1"/>
    <col min="9991" max="9991" width="2.125" style="1189" customWidth="1"/>
    <col min="9992" max="9995" width="13.625" style="1189" customWidth="1"/>
    <col min="9996" max="10240" width="9" style="1189"/>
    <col min="10241" max="10242" width="2.25" style="1189" customWidth="1"/>
    <col min="10243" max="10243" width="25.625" style="1189" customWidth="1"/>
    <col min="10244" max="10244" width="40.625" style="1189" customWidth="1"/>
    <col min="10245" max="10246" width="15.625" style="1189" customWidth="1"/>
    <col min="10247" max="10247" width="2.125" style="1189" customWidth="1"/>
    <col min="10248" max="10251" width="13.625" style="1189" customWidth="1"/>
    <col min="10252" max="10496" width="9" style="1189"/>
    <col min="10497" max="10498" width="2.25" style="1189" customWidth="1"/>
    <col min="10499" max="10499" width="25.625" style="1189" customWidth="1"/>
    <col min="10500" max="10500" width="40.625" style="1189" customWidth="1"/>
    <col min="10501" max="10502" width="15.625" style="1189" customWidth="1"/>
    <col min="10503" max="10503" width="2.125" style="1189" customWidth="1"/>
    <col min="10504" max="10507" width="13.625" style="1189" customWidth="1"/>
    <col min="10508" max="10752" width="9" style="1189"/>
    <col min="10753" max="10754" width="2.25" style="1189" customWidth="1"/>
    <col min="10755" max="10755" width="25.625" style="1189" customWidth="1"/>
    <col min="10756" max="10756" width="40.625" style="1189" customWidth="1"/>
    <col min="10757" max="10758" width="15.625" style="1189" customWidth="1"/>
    <col min="10759" max="10759" width="2.125" style="1189" customWidth="1"/>
    <col min="10760" max="10763" width="13.625" style="1189" customWidth="1"/>
    <col min="10764" max="11008" width="9" style="1189"/>
    <col min="11009" max="11010" width="2.25" style="1189" customWidth="1"/>
    <col min="11011" max="11011" width="25.625" style="1189" customWidth="1"/>
    <col min="11012" max="11012" width="40.625" style="1189" customWidth="1"/>
    <col min="11013" max="11014" width="15.625" style="1189" customWidth="1"/>
    <col min="11015" max="11015" width="2.125" style="1189" customWidth="1"/>
    <col min="11016" max="11019" width="13.625" style="1189" customWidth="1"/>
    <col min="11020" max="11264" width="9" style="1189"/>
    <col min="11265" max="11266" width="2.25" style="1189" customWidth="1"/>
    <col min="11267" max="11267" width="25.625" style="1189" customWidth="1"/>
    <col min="11268" max="11268" width="40.625" style="1189" customWidth="1"/>
    <col min="11269" max="11270" width="15.625" style="1189" customWidth="1"/>
    <col min="11271" max="11271" width="2.125" style="1189" customWidth="1"/>
    <col min="11272" max="11275" width="13.625" style="1189" customWidth="1"/>
    <col min="11276" max="11520" width="9" style="1189"/>
    <col min="11521" max="11522" width="2.25" style="1189" customWidth="1"/>
    <col min="11523" max="11523" width="25.625" style="1189" customWidth="1"/>
    <col min="11524" max="11524" width="40.625" style="1189" customWidth="1"/>
    <col min="11525" max="11526" width="15.625" style="1189" customWidth="1"/>
    <col min="11527" max="11527" width="2.125" style="1189" customWidth="1"/>
    <col min="11528" max="11531" width="13.625" style="1189" customWidth="1"/>
    <col min="11532" max="11776" width="9" style="1189"/>
    <col min="11777" max="11778" width="2.25" style="1189" customWidth="1"/>
    <col min="11779" max="11779" width="25.625" style="1189" customWidth="1"/>
    <col min="11780" max="11780" width="40.625" style="1189" customWidth="1"/>
    <col min="11781" max="11782" width="15.625" style="1189" customWidth="1"/>
    <col min="11783" max="11783" width="2.125" style="1189" customWidth="1"/>
    <col min="11784" max="11787" width="13.625" style="1189" customWidth="1"/>
    <col min="11788" max="12032" width="9" style="1189"/>
    <col min="12033" max="12034" width="2.25" style="1189" customWidth="1"/>
    <col min="12035" max="12035" width="25.625" style="1189" customWidth="1"/>
    <col min="12036" max="12036" width="40.625" style="1189" customWidth="1"/>
    <col min="12037" max="12038" width="15.625" style="1189" customWidth="1"/>
    <col min="12039" max="12039" width="2.125" style="1189" customWidth="1"/>
    <col min="12040" max="12043" width="13.625" style="1189" customWidth="1"/>
    <col min="12044" max="12288" width="9" style="1189"/>
    <col min="12289" max="12290" width="2.25" style="1189" customWidth="1"/>
    <col min="12291" max="12291" width="25.625" style="1189" customWidth="1"/>
    <col min="12292" max="12292" width="40.625" style="1189" customWidth="1"/>
    <col min="12293" max="12294" width="15.625" style="1189" customWidth="1"/>
    <col min="12295" max="12295" width="2.125" style="1189" customWidth="1"/>
    <col min="12296" max="12299" width="13.625" style="1189" customWidth="1"/>
    <col min="12300" max="12544" width="9" style="1189"/>
    <col min="12545" max="12546" width="2.25" style="1189" customWidth="1"/>
    <col min="12547" max="12547" width="25.625" style="1189" customWidth="1"/>
    <col min="12548" max="12548" width="40.625" style="1189" customWidth="1"/>
    <col min="12549" max="12550" width="15.625" style="1189" customWidth="1"/>
    <col min="12551" max="12551" width="2.125" style="1189" customWidth="1"/>
    <col min="12552" max="12555" width="13.625" style="1189" customWidth="1"/>
    <col min="12556" max="12800" width="9" style="1189"/>
    <col min="12801" max="12802" width="2.25" style="1189" customWidth="1"/>
    <col min="12803" max="12803" width="25.625" style="1189" customWidth="1"/>
    <col min="12804" max="12804" width="40.625" style="1189" customWidth="1"/>
    <col min="12805" max="12806" width="15.625" style="1189" customWidth="1"/>
    <col min="12807" max="12807" width="2.125" style="1189" customWidth="1"/>
    <col min="12808" max="12811" width="13.625" style="1189" customWidth="1"/>
    <col min="12812" max="13056" width="9" style="1189"/>
    <col min="13057" max="13058" width="2.25" style="1189" customWidth="1"/>
    <col min="13059" max="13059" width="25.625" style="1189" customWidth="1"/>
    <col min="13060" max="13060" width="40.625" style="1189" customWidth="1"/>
    <col min="13061" max="13062" width="15.625" style="1189" customWidth="1"/>
    <col min="13063" max="13063" width="2.125" style="1189" customWidth="1"/>
    <col min="13064" max="13067" width="13.625" style="1189" customWidth="1"/>
    <col min="13068" max="13312" width="9" style="1189"/>
    <col min="13313" max="13314" width="2.25" style="1189" customWidth="1"/>
    <col min="13315" max="13315" width="25.625" style="1189" customWidth="1"/>
    <col min="13316" max="13316" width="40.625" style="1189" customWidth="1"/>
    <col min="13317" max="13318" width="15.625" style="1189" customWidth="1"/>
    <col min="13319" max="13319" width="2.125" style="1189" customWidth="1"/>
    <col min="13320" max="13323" width="13.625" style="1189" customWidth="1"/>
    <col min="13324" max="13568" width="9" style="1189"/>
    <col min="13569" max="13570" width="2.25" style="1189" customWidth="1"/>
    <col min="13571" max="13571" width="25.625" style="1189" customWidth="1"/>
    <col min="13572" max="13572" width="40.625" style="1189" customWidth="1"/>
    <col min="13573" max="13574" width="15.625" style="1189" customWidth="1"/>
    <col min="13575" max="13575" width="2.125" style="1189" customWidth="1"/>
    <col min="13576" max="13579" width="13.625" style="1189" customWidth="1"/>
    <col min="13580" max="13824" width="9" style="1189"/>
    <col min="13825" max="13826" width="2.25" style="1189" customWidth="1"/>
    <col min="13827" max="13827" width="25.625" style="1189" customWidth="1"/>
    <col min="13828" max="13828" width="40.625" style="1189" customWidth="1"/>
    <col min="13829" max="13830" width="15.625" style="1189" customWidth="1"/>
    <col min="13831" max="13831" width="2.125" style="1189" customWidth="1"/>
    <col min="13832" max="13835" width="13.625" style="1189" customWidth="1"/>
    <col min="13836" max="14080" width="9" style="1189"/>
    <col min="14081" max="14082" width="2.25" style="1189" customWidth="1"/>
    <col min="14083" max="14083" width="25.625" style="1189" customWidth="1"/>
    <col min="14084" max="14084" width="40.625" style="1189" customWidth="1"/>
    <col min="14085" max="14086" width="15.625" style="1189" customWidth="1"/>
    <col min="14087" max="14087" width="2.125" style="1189" customWidth="1"/>
    <col min="14088" max="14091" width="13.625" style="1189" customWidth="1"/>
    <col min="14092" max="14336" width="9" style="1189"/>
    <col min="14337" max="14338" width="2.25" style="1189" customWidth="1"/>
    <col min="14339" max="14339" width="25.625" style="1189" customWidth="1"/>
    <col min="14340" max="14340" width="40.625" style="1189" customWidth="1"/>
    <col min="14341" max="14342" width="15.625" style="1189" customWidth="1"/>
    <col min="14343" max="14343" width="2.125" style="1189" customWidth="1"/>
    <col min="14344" max="14347" width="13.625" style="1189" customWidth="1"/>
    <col min="14348" max="14592" width="9" style="1189"/>
    <col min="14593" max="14594" width="2.25" style="1189" customWidth="1"/>
    <col min="14595" max="14595" width="25.625" style="1189" customWidth="1"/>
    <col min="14596" max="14596" width="40.625" style="1189" customWidth="1"/>
    <col min="14597" max="14598" width="15.625" style="1189" customWidth="1"/>
    <col min="14599" max="14599" width="2.125" style="1189" customWidth="1"/>
    <col min="14600" max="14603" width="13.625" style="1189" customWidth="1"/>
    <col min="14604" max="14848" width="9" style="1189"/>
    <col min="14849" max="14850" width="2.25" style="1189" customWidth="1"/>
    <col min="14851" max="14851" width="25.625" style="1189" customWidth="1"/>
    <col min="14852" max="14852" width="40.625" style="1189" customWidth="1"/>
    <col min="14853" max="14854" width="15.625" style="1189" customWidth="1"/>
    <col min="14855" max="14855" width="2.125" style="1189" customWidth="1"/>
    <col min="14856" max="14859" width="13.625" style="1189" customWidth="1"/>
    <col min="14860" max="15104" width="9" style="1189"/>
    <col min="15105" max="15106" width="2.25" style="1189" customWidth="1"/>
    <col min="15107" max="15107" width="25.625" style="1189" customWidth="1"/>
    <col min="15108" max="15108" width="40.625" style="1189" customWidth="1"/>
    <col min="15109" max="15110" width="15.625" style="1189" customWidth="1"/>
    <col min="15111" max="15111" width="2.125" style="1189" customWidth="1"/>
    <col min="15112" max="15115" width="13.625" style="1189" customWidth="1"/>
    <col min="15116" max="15360" width="9" style="1189"/>
    <col min="15361" max="15362" width="2.25" style="1189" customWidth="1"/>
    <col min="15363" max="15363" width="25.625" style="1189" customWidth="1"/>
    <col min="15364" max="15364" width="40.625" style="1189" customWidth="1"/>
    <col min="15365" max="15366" width="15.625" style="1189" customWidth="1"/>
    <col min="15367" max="15367" width="2.125" style="1189" customWidth="1"/>
    <col min="15368" max="15371" width="13.625" style="1189" customWidth="1"/>
    <col min="15372" max="15616" width="9" style="1189"/>
    <col min="15617" max="15618" width="2.25" style="1189" customWidth="1"/>
    <col min="15619" max="15619" width="25.625" style="1189" customWidth="1"/>
    <col min="15620" max="15620" width="40.625" style="1189" customWidth="1"/>
    <col min="15621" max="15622" width="15.625" style="1189" customWidth="1"/>
    <col min="15623" max="15623" width="2.125" style="1189" customWidth="1"/>
    <col min="15624" max="15627" width="13.625" style="1189" customWidth="1"/>
    <col min="15628" max="15872" width="9" style="1189"/>
    <col min="15873" max="15874" width="2.25" style="1189" customWidth="1"/>
    <col min="15875" max="15875" width="25.625" style="1189" customWidth="1"/>
    <col min="15876" max="15876" width="40.625" style="1189" customWidth="1"/>
    <col min="15877" max="15878" width="15.625" style="1189" customWidth="1"/>
    <col min="15879" max="15879" width="2.125" style="1189" customWidth="1"/>
    <col min="15880" max="15883" width="13.625" style="1189" customWidth="1"/>
    <col min="15884" max="16128" width="9" style="1189"/>
    <col min="16129" max="16130" width="2.25" style="1189" customWidth="1"/>
    <col min="16131" max="16131" width="25.625" style="1189" customWidth="1"/>
    <col min="16132" max="16132" width="40.625" style="1189" customWidth="1"/>
    <col min="16133" max="16134" width="15.625" style="1189" customWidth="1"/>
    <col min="16135" max="16135" width="2.125" style="1189" customWidth="1"/>
    <col min="16136" max="16139" width="13.625" style="1189" customWidth="1"/>
    <col min="16140" max="16384" width="9" style="1189"/>
  </cols>
  <sheetData>
    <row r="1" spans="1:14" s="1019" customFormat="1" ht="20.100000000000001" customHeight="1">
      <c r="B1" s="1831" t="s">
        <v>1172</v>
      </c>
      <c r="C1" s="1396"/>
      <c r="D1" s="1396"/>
      <c r="E1" s="1396"/>
      <c r="F1" s="1396"/>
      <c r="G1" s="956"/>
      <c r="H1" s="956"/>
      <c r="I1" s="956"/>
      <c r="J1" s="956"/>
      <c r="K1" s="956"/>
    </row>
    <row r="2" spans="1:14" s="1019" customFormat="1" ht="9.9499999999999993" customHeight="1">
      <c r="B2" s="1184"/>
      <c r="C2" s="956"/>
      <c r="D2" s="956"/>
      <c r="E2" s="403"/>
      <c r="F2" s="404"/>
      <c r="G2" s="956"/>
      <c r="H2" s="956"/>
    </row>
    <row r="3" spans="1:14" s="1019" customFormat="1" ht="20.100000000000001" customHeight="1">
      <c r="B3" s="1509" t="s">
        <v>1005</v>
      </c>
      <c r="C3" s="1832"/>
      <c r="D3" s="1832"/>
      <c r="E3" s="1832"/>
      <c r="F3" s="1832"/>
      <c r="G3" s="1185"/>
      <c r="H3" s="957"/>
      <c r="I3" s="957"/>
      <c r="J3" s="957"/>
      <c r="K3" s="957"/>
      <c r="L3" s="1018"/>
      <c r="M3" s="1018"/>
      <c r="N3" s="1018"/>
    </row>
    <row r="4" spans="1:14" s="1019" customFormat="1" ht="8.25" customHeight="1">
      <c r="A4" s="958"/>
      <c r="B4" s="1017"/>
      <c r="C4" s="1017"/>
      <c r="D4" s="1017"/>
      <c r="E4" s="1017"/>
      <c r="F4" s="1017"/>
      <c r="G4" s="1017"/>
      <c r="H4" s="957"/>
      <c r="I4" s="957"/>
      <c r="J4" s="957"/>
      <c r="K4" s="957"/>
      <c r="L4" s="1018"/>
      <c r="M4" s="1018"/>
      <c r="N4" s="1018"/>
    </row>
    <row r="5" spans="1:14" s="956" customFormat="1" ht="20.100000000000001" customHeight="1" thickBot="1">
      <c r="A5" s="404"/>
      <c r="B5" s="959" t="s">
        <v>884</v>
      </c>
      <c r="C5" s="959" t="s">
        <v>761</v>
      </c>
      <c r="D5" s="404"/>
      <c r="E5" s="960"/>
      <c r="F5" s="960"/>
    </row>
    <row r="6" spans="1:14" s="956" customFormat="1" ht="20.100000000000001" customHeight="1">
      <c r="A6" s="404"/>
      <c r="B6" s="1833" t="s">
        <v>876</v>
      </c>
      <c r="C6" s="1834"/>
      <c r="D6" s="1837" t="s">
        <v>877</v>
      </c>
      <c r="E6" s="1839" t="s">
        <v>878</v>
      </c>
      <c r="F6" s="1840"/>
    </row>
    <row r="7" spans="1:14" s="956" customFormat="1" ht="20.100000000000001" customHeight="1" thickBot="1">
      <c r="A7" s="404"/>
      <c r="B7" s="1835"/>
      <c r="C7" s="1836"/>
      <c r="D7" s="1838"/>
      <c r="E7" s="614" t="s">
        <v>879</v>
      </c>
      <c r="F7" s="615" t="s">
        <v>880</v>
      </c>
    </row>
    <row r="8" spans="1:14" s="956" customFormat="1" ht="20.100000000000001" customHeight="1">
      <c r="A8" s="404"/>
      <c r="B8" s="1841"/>
      <c r="C8" s="1842"/>
      <c r="D8" s="1186"/>
      <c r="E8" s="400"/>
      <c r="F8" s="1843">
        <f>SUM(E8:E14)</f>
        <v>0</v>
      </c>
    </row>
    <row r="9" spans="1:14" s="956" customFormat="1" ht="20.100000000000001" customHeight="1">
      <c r="A9" s="404"/>
      <c r="B9" s="1827"/>
      <c r="C9" s="1828"/>
      <c r="D9" s="1187"/>
      <c r="E9" s="401"/>
      <c r="F9" s="1843"/>
    </row>
    <row r="10" spans="1:14" s="956" customFormat="1" ht="20.100000000000001" customHeight="1">
      <c r="A10" s="404"/>
      <c r="B10" s="1827"/>
      <c r="C10" s="1828"/>
      <c r="D10" s="1187"/>
      <c r="E10" s="401"/>
      <c r="F10" s="1843"/>
    </row>
    <row r="11" spans="1:14" s="956" customFormat="1" ht="20.100000000000001" customHeight="1">
      <c r="A11" s="404"/>
      <c r="B11" s="1827"/>
      <c r="C11" s="1828"/>
      <c r="D11" s="1187"/>
      <c r="E11" s="401"/>
      <c r="F11" s="1843"/>
    </row>
    <row r="12" spans="1:14" s="956" customFormat="1" ht="20.100000000000001" customHeight="1">
      <c r="A12" s="404"/>
      <c r="B12" s="1827"/>
      <c r="C12" s="1828"/>
      <c r="D12" s="1187"/>
      <c r="E12" s="401"/>
      <c r="F12" s="1843"/>
    </row>
    <row r="13" spans="1:14" s="956" customFormat="1" ht="20.100000000000001" customHeight="1">
      <c r="A13" s="404"/>
      <c r="B13" s="1827"/>
      <c r="C13" s="1828"/>
      <c r="D13" s="1187"/>
      <c r="E13" s="401"/>
      <c r="F13" s="1843"/>
    </row>
    <row r="14" spans="1:14" s="956" customFormat="1" ht="20.100000000000001" customHeight="1" thickBot="1">
      <c r="A14" s="404"/>
      <c r="B14" s="1829"/>
      <c r="C14" s="1830"/>
      <c r="D14" s="1188"/>
      <c r="E14" s="402"/>
      <c r="F14" s="1844"/>
    </row>
    <row r="15" spans="1:14" ht="23.25" customHeight="1"/>
    <row r="16" spans="1:14" ht="13.5" customHeight="1">
      <c r="B16" s="1162" t="s">
        <v>885</v>
      </c>
      <c r="C16" s="1819" t="s">
        <v>886</v>
      </c>
      <c r="D16" s="1773"/>
      <c r="E16" s="1773"/>
      <c r="F16" s="1773"/>
    </row>
    <row r="17" spans="2:6" ht="13.5" customHeight="1">
      <c r="B17" s="1162" t="s">
        <v>887</v>
      </c>
      <c r="C17" s="1819" t="s">
        <v>946</v>
      </c>
      <c r="D17" s="1773"/>
      <c r="E17" s="1773"/>
      <c r="F17" s="1773"/>
    </row>
    <row r="18" spans="2:6" ht="13.5" customHeight="1">
      <c r="B18" s="1162" t="s">
        <v>117</v>
      </c>
      <c r="C18" s="1772" t="s">
        <v>944</v>
      </c>
      <c r="D18" s="1773"/>
      <c r="E18" s="1773"/>
      <c r="F18" s="1773"/>
    </row>
    <row r="19" spans="2:6" ht="13.5" customHeight="1">
      <c r="B19" s="1162" t="s">
        <v>106</v>
      </c>
      <c r="C19" s="1819" t="s">
        <v>949</v>
      </c>
      <c r="D19" s="1773"/>
      <c r="E19" s="1773"/>
      <c r="F19" s="1773"/>
    </row>
    <row r="20" spans="2:6" ht="21.75" customHeight="1">
      <c r="B20" s="1217" t="s">
        <v>1009</v>
      </c>
      <c r="C20" s="1820" t="s">
        <v>960</v>
      </c>
      <c r="D20" s="1821"/>
      <c r="E20" s="1821"/>
      <c r="F20" s="1821"/>
    </row>
    <row r="21" spans="2:6" ht="13.5" customHeight="1">
      <c r="B21" s="1162" t="s">
        <v>122</v>
      </c>
      <c r="C21" s="1821" t="s">
        <v>1173</v>
      </c>
      <c r="D21" s="1822"/>
      <c r="E21" s="1822"/>
      <c r="F21" s="1822"/>
    </row>
    <row r="22" spans="2:6" ht="13.5" customHeight="1">
      <c r="B22" s="1162" t="s">
        <v>938</v>
      </c>
      <c r="C22" s="1821" t="s">
        <v>950</v>
      </c>
      <c r="D22" s="1822"/>
      <c r="E22" s="1822"/>
      <c r="F22" s="1822"/>
    </row>
    <row r="23" spans="2:6" ht="8.25" customHeight="1" thickBot="1"/>
    <row r="24" spans="2:6">
      <c r="E24" s="1823" t="s">
        <v>311</v>
      </c>
      <c r="F24" s="1824"/>
    </row>
    <row r="25" spans="2:6" ht="12.75" thickBot="1">
      <c r="E25" s="1825"/>
      <c r="F25" s="1826"/>
    </row>
    <row r="26" spans="2:6" ht="8.25" customHeight="1"/>
  </sheetData>
  <mergeCells count="21">
    <mergeCell ref="C18:F18"/>
    <mergeCell ref="B1:F1"/>
    <mergeCell ref="B3:F3"/>
    <mergeCell ref="B6:C7"/>
    <mergeCell ref="D6:D7"/>
    <mergeCell ref="E6:F6"/>
    <mergeCell ref="B8:C8"/>
    <mergeCell ref="F8:F14"/>
    <mergeCell ref="B9:C9"/>
    <mergeCell ref="B10:C10"/>
    <mergeCell ref="B11:C11"/>
    <mergeCell ref="B12:C12"/>
    <mergeCell ref="B13:C13"/>
    <mergeCell ref="B14:C14"/>
    <mergeCell ref="C16:F16"/>
    <mergeCell ref="C17:F17"/>
    <mergeCell ref="C19:F19"/>
    <mergeCell ref="C20:F20"/>
    <mergeCell ref="C21:F21"/>
    <mergeCell ref="C22:F22"/>
    <mergeCell ref="E24:F25"/>
  </mergeCells>
  <phoneticPr fontId="10"/>
  <printOptions horizontalCentered="1"/>
  <pageMargins left="0.78740157480314965" right="0.78740157480314965" top="0.59055118110236227" bottom="0.78740157480314965" header="0.51181102362204722" footer="0.51181102362204722"/>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view="pageBreakPreview" zoomScale="85" zoomScaleNormal="70" zoomScaleSheetLayoutView="85" workbookViewId="0">
      <selection sqref="A1:XFD1048576"/>
    </sheetView>
  </sheetViews>
  <sheetFormatPr defaultColWidth="8" defaultRowHeight="11.25"/>
  <cols>
    <col min="1" max="1" width="2.25" style="1155" customWidth="1"/>
    <col min="2" max="2" width="2.5" style="1155" customWidth="1"/>
    <col min="3" max="3" width="10.625" style="1155" customWidth="1"/>
    <col min="4" max="4" width="14.875" style="1155" customWidth="1"/>
    <col min="5" max="5" width="13.5" style="1155" customWidth="1"/>
    <col min="6" max="6" width="5.5" style="1155" customWidth="1"/>
    <col min="7" max="21" width="12.25" style="1155" customWidth="1"/>
    <col min="22" max="22" width="2.25" style="1155" customWidth="1"/>
    <col min="23" max="23" width="10.25" style="1155" customWidth="1"/>
    <col min="24" max="250" width="8" style="1155"/>
    <col min="251" max="251" width="2.25" style="1155" customWidth="1"/>
    <col min="252" max="252" width="2.5" style="1155" customWidth="1"/>
    <col min="253" max="253" width="10.625" style="1155" customWidth="1"/>
    <col min="254" max="254" width="14.875" style="1155" customWidth="1"/>
    <col min="255" max="255" width="13.5" style="1155" customWidth="1"/>
    <col min="256" max="256" width="5.125" style="1155" bestFit="1" customWidth="1"/>
    <col min="257" max="277" width="12.25" style="1155" customWidth="1"/>
    <col min="278" max="278" width="2.25" style="1155" customWidth="1"/>
    <col min="279" max="279" width="10.25" style="1155" customWidth="1"/>
    <col min="280" max="506" width="8" style="1155"/>
    <col min="507" max="507" width="2.25" style="1155" customWidth="1"/>
    <col min="508" max="508" width="2.5" style="1155" customWidth="1"/>
    <col min="509" max="509" width="10.625" style="1155" customWidth="1"/>
    <col min="510" max="510" width="14.875" style="1155" customWidth="1"/>
    <col min="511" max="511" width="13.5" style="1155" customWidth="1"/>
    <col min="512" max="512" width="5.125" style="1155" bestFit="1" customWidth="1"/>
    <col min="513" max="533" width="12.25" style="1155" customWidth="1"/>
    <col min="534" max="534" width="2.25" style="1155" customWidth="1"/>
    <col min="535" max="535" width="10.25" style="1155" customWidth="1"/>
    <col min="536" max="762" width="8" style="1155"/>
    <col min="763" max="763" width="2.25" style="1155" customWidth="1"/>
    <col min="764" max="764" width="2.5" style="1155" customWidth="1"/>
    <col min="765" max="765" width="10.625" style="1155" customWidth="1"/>
    <col min="766" max="766" width="14.875" style="1155" customWidth="1"/>
    <col min="767" max="767" width="13.5" style="1155" customWidth="1"/>
    <col min="768" max="768" width="5.125" style="1155" bestFit="1" customWidth="1"/>
    <col min="769" max="789" width="12.25" style="1155" customWidth="1"/>
    <col min="790" max="790" width="2.25" style="1155" customWidth="1"/>
    <col min="791" max="791" width="10.25" style="1155" customWidth="1"/>
    <col min="792" max="1018" width="8" style="1155"/>
    <col min="1019" max="1019" width="2.25" style="1155" customWidth="1"/>
    <col min="1020" max="1020" width="2.5" style="1155" customWidth="1"/>
    <col min="1021" max="1021" width="10.625" style="1155" customWidth="1"/>
    <col min="1022" max="1022" width="14.875" style="1155" customWidth="1"/>
    <col min="1023" max="1023" width="13.5" style="1155" customWidth="1"/>
    <col min="1024" max="1024" width="5.125" style="1155" bestFit="1" customWidth="1"/>
    <col min="1025" max="1045" width="12.25" style="1155" customWidth="1"/>
    <col min="1046" max="1046" width="2.25" style="1155" customWidth="1"/>
    <col min="1047" max="1047" width="10.25" style="1155" customWidth="1"/>
    <col min="1048" max="1274" width="8" style="1155"/>
    <col min="1275" max="1275" width="2.25" style="1155" customWidth="1"/>
    <col min="1276" max="1276" width="2.5" style="1155" customWidth="1"/>
    <col min="1277" max="1277" width="10.625" style="1155" customWidth="1"/>
    <col min="1278" max="1278" width="14.875" style="1155" customWidth="1"/>
    <col min="1279" max="1279" width="13.5" style="1155" customWidth="1"/>
    <col min="1280" max="1280" width="5.125" style="1155" bestFit="1" customWidth="1"/>
    <col min="1281" max="1301" width="12.25" style="1155" customWidth="1"/>
    <col min="1302" max="1302" width="2.25" style="1155" customWidth="1"/>
    <col min="1303" max="1303" width="10.25" style="1155" customWidth="1"/>
    <col min="1304" max="1530" width="8" style="1155"/>
    <col min="1531" max="1531" width="2.25" style="1155" customWidth="1"/>
    <col min="1532" max="1532" width="2.5" style="1155" customWidth="1"/>
    <col min="1533" max="1533" width="10.625" style="1155" customWidth="1"/>
    <col min="1534" max="1534" width="14.875" style="1155" customWidth="1"/>
    <col min="1535" max="1535" width="13.5" style="1155" customWidth="1"/>
    <col min="1536" max="1536" width="5.125" style="1155" bestFit="1" customWidth="1"/>
    <col min="1537" max="1557" width="12.25" style="1155" customWidth="1"/>
    <col min="1558" max="1558" width="2.25" style="1155" customWidth="1"/>
    <col min="1559" max="1559" width="10.25" style="1155" customWidth="1"/>
    <col min="1560" max="1786" width="8" style="1155"/>
    <col min="1787" max="1787" width="2.25" style="1155" customWidth="1"/>
    <col min="1788" max="1788" width="2.5" style="1155" customWidth="1"/>
    <col min="1789" max="1789" width="10.625" style="1155" customWidth="1"/>
    <col min="1790" max="1790" width="14.875" style="1155" customWidth="1"/>
    <col min="1791" max="1791" width="13.5" style="1155" customWidth="1"/>
    <col min="1792" max="1792" width="5.125" style="1155" bestFit="1" customWidth="1"/>
    <col min="1793" max="1813" width="12.25" style="1155" customWidth="1"/>
    <col min="1814" max="1814" width="2.25" style="1155" customWidth="1"/>
    <col min="1815" max="1815" width="10.25" style="1155" customWidth="1"/>
    <col min="1816" max="2042" width="8" style="1155"/>
    <col min="2043" max="2043" width="2.25" style="1155" customWidth="1"/>
    <col min="2044" max="2044" width="2.5" style="1155" customWidth="1"/>
    <col min="2045" max="2045" width="10.625" style="1155" customWidth="1"/>
    <col min="2046" max="2046" width="14.875" style="1155" customWidth="1"/>
    <col min="2047" max="2047" width="13.5" style="1155" customWidth="1"/>
    <col min="2048" max="2048" width="5.125" style="1155" bestFit="1" customWidth="1"/>
    <col min="2049" max="2069" width="12.25" style="1155" customWidth="1"/>
    <col min="2070" max="2070" width="2.25" style="1155" customWidth="1"/>
    <col min="2071" max="2071" width="10.25" style="1155" customWidth="1"/>
    <col min="2072" max="2298" width="8" style="1155"/>
    <col min="2299" max="2299" width="2.25" style="1155" customWidth="1"/>
    <col min="2300" max="2300" width="2.5" style="1155" customWidth="1"/>
    <col min="2301" max="2301" width="10.625" style="1155" customWidth="1"/>
    <col min="2302" max="2302" width="14.875" style="1155" customWidth="1"/>
    <col min="2303" max="2303" width="13.5" style="1155" customWidth="1"/>
    <col min="2304" max="2304" width="5.125" style="1155" bestFit="1" customWidth="1"/>
    <col min="2305" max="2325" width="12.25" style="1155" customWidth="1"/>
    <col min="2326" max="2326" width="2.25" style="1155" customWidth="1"/>
    <col min="2327" max="2327" width="10.25" style="1155" customWidth="1"/>
    <col min="2328" max="2554" width="8" style="1155"/>
    <col min="2555" max="2555" width="2.25" style="1155" customWidth="1"/>
    <col min="2556" max="2556" width="2.5" style="1155" customWidth="1"/>
    <col min="2557" max="2557" width="10.625" style="1155" customWidth="1"/>
    <col min="2558" max="2558" width="14.875" style="1155" customWidth="1"/>
    <col min="2559" max="2559" width="13.5" style="1155" customWidth="1"/>
    <col min="2560" max="2560" width="5.125" style="1155" bestFit="1" customWidth="1"/>
    <col min="2561" max="2581" width="12.25" style="1155" customWidth="1"/>
    <col min="2582" max="2582" width="2.25" style="1155" customWidth="1"/>
    <col min="2583" max="2583" width="10.25" style="1155" customWidth="1"/>
    <col min="2584" max="2810" width="8" style="1155"/>
    <col min="2811" max="2811" width="2.25" style="1155" customWidth="1"/>
    <col min="2812" max="2812" width="2.5" style="1155" customWidth="1"/>
    <col min="2813" max="2813" width="10.625" style="1155" customWidth="1"/>
    <col min="2814" max="2814" width="14.875" style="1155" customWidth="1"/>
    <col min="2815" max="2815" width="13.5" style="1155" customWidth="1"/>
    <col min="2816" max="2816" width="5.125" style="1155" bestFit="1" customWidth="1"/>
    <col min="2817" max="2837" width="12.25" style="1155" customWidth="1"/>
    <col min="2838" max="2838" width="2.25" style="1155" customWidth="1"/>
    <col min="2839" max="2839" width="10.25" style="1155" customWidth="1"/>
    <col min="2840" max="3066" width="8" style="1155"/>
    <col min="3067" max="3067" width="2.25" style="1155" customWidth="1"/>
    <col min="3068" max="3068" width="2.5" style="1155" customWidth="1"/>
    <col min="3069" max="3069" width="10.625" style="1155" customWidth="1"/>
    <col min="3070" max="3070" width="14.875" style="1155" customWidth="1"/>
    <col min="3071" max="3071" width="13.5" style="1155" customWidth="1"/>
    <col min="3072" max="3072" width="5.125" style="1155" bestFit="1" customWidth="1"/>
    <col min="3073" max="3093" width="12.25" style="1155" customWidth="1"/>
    <col min="3094" max="3094" width="2.25" style="1155" customWidth="1"/>
    <col min="3095" max="3095" width="10.25" style="1155" customWidth="1"/>
    <col min="3096" max="3322" width="8" style="1155"/>
    <col min="3323" max="3323" width="2.25" style="1155" customWidth="1"/>
    <col min="3324" max="3324" width="2.5" style="1155" customWidth="1"/>
    <col min="3325" max="3325" width="10.625" style="1155" customWidth="1"/>
    <col min="3326" max="3326" width="14.875" style="1155" customWidth="1"/>
    <col min="3327" max="3327" width="13.5" style="1155" customWidth="1"/>
    <col min="3328" max="3328" width="5.125" style="1155" bestFit="1" customWidth="1"/>
    <col min="3329" max="3349" width="12.25" style="1155" customWidth="1"/>
    <col min="3350" max="3350" width="2.25" style="1155" customWidth="1"/>
    <col min="3351" max="3351" width="10.25" style="1155" customWidth="1"/>
    <col min="3352" max="3578" width="8" style="1155"/>
    <col min="3579" max="3579" width="2.25" style="1155" customWidth="1"/>
    <col min="3580" max="3580" width="2.5" style="1155" customWidth="1"/>
    <col min="3581" max="3581" width="10.625" style="1155" customWidth="1"/>
    <col min="3582" max="3582" width="14.875" style="1155" customWidth="1"/>
    <col min="3583" max="3583" width="13.5" style="1155" customWidth="1"/>
    <col min="3584" max="3584" width="5.125" style="1155" bestFit="1" customWidth="1"/>
    <col min="3585" max="3605" width="12.25" style="1155" customWidth="1"/>
    <col min="3606" max="3606" width="2.25" style="1155" customWidth="1"/>
    <col min="3607" max="3607" width="10.25" style="1155" customWidth="1"/>
    <col min="3608" max="3834" width="8" style="1155"/>
    <col min="3835" max="3835" width="2.25" style="1155" customWidth="1"/>
    <col min="3836" max="3836" width="2.5" style="1155" customWidth="1"/>
    <col min="3837" max="3837" width="10.625" style="1155" customWidth="1"/>
    <col min="3838" max="3838" width="14.875" style="1155" customWidth="1"/>
    <col min="3839" max="3839" width="13.5" style="1155" customWidth="1"/>
    <col min="3840" max="3840" width="5.125" style="1155" bestFit="1" customWidth="1"/>
    <col min="3841" max="3861" width="12.25" style="1155" customWidth="1"/>
    <col min="3862" max="3862" width="2.25" style="1155" customWidth="1"/>
    <col min="3863" max="3863" width="10.25" style="1155" customWidth="1"/>
    <col min="3864" max="4090" width="8" style="1155"/>
    <col min="4091" max="4091" width="2.25" style="1155" customWidth="1"/>
    <col min="4092" max="4092" width="2.5" style="1155" customWidth="1"/>
    <col min="4093" max="4093" width="10.625" style="1155" customWidth="1"/>
    <col min="4094" max="4094" width="14.875" style="1155" customWidth="1"/>
    <col min="4095" max="4095" width="13.5" style="1155" customWidth="1"/>
    <col min="4096" max="4096" width="5.125" style="1155" bestFit="1" customWidth="1"/>
    <col min="4097" max="4117" width="12.25" style="1155" customWidth="1"/>
    <col min="4118" max="4118" width="2.25" style="1155" customWidth="1"/>
    <col min="4119" max="4119" width="10.25" style="1155" customWidth="1"/>
    <col min="4120" max="4346" width="8" style="1155"/>
    <col min="4347" max="4347" width="2.25" style="1155" customWidth="1"/>
    <col min="4348" max="4348" width="2.5" style="1155" customWidth="1"/>
    <col min="4349" max="4349" width="10.625" style="1155" customWidth="1"/>
    <col min="4350" max="4350" width="14.875" style="1155" customWidth="1"/>
    <col min="4351" max="4351" width="13.5" style="1155" customWidth="1"/>
    <col min="4352" max="4352" width="5.125" style="1155" bestFit="1" customWidth="1"/>
    <col min="4353" max="4373" width="12.25" style="1155" customWidth="1"/>
    <col min="4374" max="4374" width="2.25" style="1155" customWidth="1"/>
    <col min="4375" max="4375" width="10.25" style="1155" customWidth="1"/>
    <col min="4376" max="4602" width="8" style="1155"/>
    <col min="4603" max="4603" width="2.25" style="1155" customWidth="1"/>
    <col min="4604" max="4604" width="2.5" style="1155" customWidth="1"/>
    <col min="4605" max="4605" width="10.625" style="1155" customWidth="1"/>
    <col min="4606" max="4606" width="14.875" style="1155" customWidth="1"/>
    <col min="4607" max="4607" width="13.5" style="1155" customWidth="1"/>
    <col min="4608" max="4608" width="5.125" style="1155" bestFit="1" customWidth="1"/>
    <col min="4609" max="4629" width="12.25" style="1155" customWidth="1"/>
    <col min="4630" max="4630" width="2.25" style="1155" customWidth="1"/>
    <col min="4631" max="4631" width="10.25" style="1155" customWidth="1"/>
    <col min="4632" max="4858" width="8" style="1155"/>
    <col min="4859" max="4859" width="2.25" style="1155" customWidth="1"/>
    <col min="4860" max="4860" width="2.5" style="1155" customWidth="1"/>
    <col min="4861" max="4861" width="10.625" style="1155" customWidth="1"/>
    <col min="4862" max="4862" width="14.875" style="1155" customWidth="1"/>
    <col min="4863" max="4863" width="13.5" style="1155" customWidth="1"/>
    <col min="4864" max="4864" width="5.125" style="1155" bestFit="1" customWidth="1"/>
    <col min="4865" max="4885" width="12.25" style="1155" customWidth="1"/>
    <col min="4886" max="4886" width="2.25" style="1155" customWidth="1"/>
    <col min="4887" max="4887" width="10.25" style="1155" customWidth="1"/>
    <col min="4888" max="5114" width="8" style="1155"/>
    <col min="5115" max="5115" width="2.25" style="1155" customWidth="1"/>
    <col min="5116" max="5116" width="2.5" style="1155" customWidth="1"/>
    <col min="5117" max="5117" width="10.625" style="1155" customWidth="1"/>
    <col min="5118" max="5118" width="14.875" style="1155" customWidth="1"/>
    <col min="5119" max="5119" width="13.5" style="1155" customWidth="1"/>
    <col min="5120" max="5120" width="5.125" style="1155" bestFit="1" customWidth="1"/>
    <col min="5121" max="5141" width="12.25" style="1155" customWidth="1"/>
    <col min="5142" max="5142" width="2.25" style="1155" customWidth="1"/>
    <col min="5143" max="5143" width="10.25" style="1155" customWidth="1"/>
    <col min="5144" max="5370" width="8" style="1155"/>
    <col min="5371" max="5371" width="2.25" style="1155" customWidth="1"/>
    <col min="5372" max="5372" width="2.5" style="1155" customWidth="1"/>
    <col min="5373" max="5373" width="10.625" style="1155" customWidth="1"/>
    <col min="5374" max="5374" width="14.875" style="1155" customWidth="1"/>
    <col min="5375" max="5375" width="13.5" style="1155" customWidth="1"/>
    <col min="5376" max="5376" width="5.125" style="1155" bestFit="1" customWidth="1"/>
    <col min="5377" max="5397" width="12.25" style="1155" customWidth="1"/>
    <col min="5398" max="5398" width="2.25" style="1155" customWidth="1"/>
    <col min="5399" max="5399" width="10.25" style="1155" customWidth="1"/>
    <col min="5400" max="5626" width="8" style="1155"/>
    <col min="5627" max="5627" width="2.25" style="1155" customWidth="1"/>
    <col min="5628" max="5628" width="2.5" style="1155" customWidth="1"/>
    <col min="5629" max="5629" width="10.625" style="1155" customWidth="1"/>
    <col min="5630" max="5630" width="14.875" style="1155" customWidth="1"/>
    <col min="5631" max="5631" width="13.5" style="1155" customWidth="1"/>
    <col min="5632" max="5632" width="5.125" style="1155" bestFit="1" customWidth="1"/>
    <col min="5633" max="5653" width="12.25" style="1155" customWidth="1"/>
    <col min="5654" max="5654" width="2.25" style="1155" customWidth="1"/>
    <col min="5655" max="5655" width="10.25" style="1155" customWidth="1"/>
    <col min="5656" max="5882" width="8" style="1155"/>
    <col min="5883" max="5883" width="2.25" style="1155" customWidth="1"/>
    <col min="5884" max="5884" width="2.5" style="1155" customWidth="1"/>
    <col min="5885" max="5885" width="10.625" style="1155" customWidth="1"/>
    <col min="5886" max="5886" width="14.875" style="1155" customWidth="1"/>
    <col min="5887" max="5887" width="13.5" style="1155" customWidth="1"/>
    <col min="5888" max="5888" width="5.125" style="1155" bestFit="1" customWidth="1"/>
    <col min="5889" max="5909" width="12.25" style="1155" customWidth="1"/>
    <col min="5910" max="5910" width="2.25" style="1155" customWidth="1"/>
    <col min="5911" max="5911" width="10.25" style="1155" customWidth="1"/>
    <col min="5912" max="6138" width="8" style="1155"/>
    <col min="6139" max="6139" width="2.25" style="1155" customWidth="1"/>
    <col min="6140" max="6140" width="2.5" style="1155" customWidth="1"/>
    <col min="6141" max="6141" width="10.625" style="1155" customWidth="1"/>
    <col min="6142" max="6142" width="14.875" style="1155" customWidth="1"/>
    <col min="6143" max="6143" width="13.5" style="1155" customWidth="1"/>
    <col min="6144" max="6144" width="5.125" style="1155" bestFit="1" customWidth="1"/>
    <col min="6145" max="6165" width="12.25" style="1155" customWidth="1"/>
    <col min="6166" max="6166" width="2.25" style="1155" customWidth="1"/>
    <col min="6167" max="6167" width="10.25" style="1155" customWidth="1"/>
    <col min="6168" max="6394" width="8" style="1155"/>
    <col min="6395" max="6395" width="2.25" style="1155" customWidth="1"/>
    <col min="6396" max="6396" width="2.5" style="1155" customWidth="1"/>
    <col min="6397" max="6397" width="10.625" style="1155" customWidth="1"/>
    <col min="6398" max="6398" width="14.875" style="1155" customWidth="1"/>
    <col min="6399" max="6399" width="13.5" style="1155" customWidth="1"/>
    <col min="6400" max="6400" width="5.125" style="1155" bestFit="1" customWidth="1"/>
    <col min="6401" max="6421" width="12.25" style="1155" customWidth="1"/>
    <col min="6422" max="6422" width="2.25" style="1155" customWidth="1"/>
    <col min="6423" max="6423" width="10.25" style="1155" customWidth="1"/>
    <col min="6424" max="6650" width="8" style="1155"/>
    <col min="6651" max="6651" width="2.25" style="1155" customWidth="1"/>
    <col min="6652" max="6652" width="2.5" style="1155" customWidth="1"/>
    <col min="6653" max="6653" width="10.625" style="1155" customWidth="1"/>
    <col min="6654" max="6654" width="14.875" style="1155" customWidth="1"/>
    <col min="6655" max="6655" width="13.5" style="1155" customWidth="1"/>
    <col min="6656" max="6656" width="5.125" style="1155" bestFit="1" customWidth="1"/>
    <col min="6657" max="6677" width="12.25" style="1155" customWidth="1"/>
    <col min="6678" max="6678" width="2.25" style="1155" customWidth="1"/>
    <col min="6679" max="6679" width="10.25" style="1155" customWidth="1"/>
    <col min="6680" max="6906" width="8" style="1155"/>
    <col min="6907" max="6907" width="2.25" style="1155" customWidth="1"/>
    <col min="6908" max="6908" width="2.5" style="1155" customWidth="1"/>
    <col min="6909" max="6909" width="10.625" style="1155" customWidth="1"/>
    <col min="6910" max="6910" width="14.875" style="1155" customWidth="1"/>
    <col min="6911" max="6911" width="13.5" style="1155" customWidth="1"/>
    <col min="6912" max="6912" width="5.125" style="1155" bestFit="1" customWidth="1"/>
    <col min="6913" max="6933" width="12.25" style="1155" customWidth="1"/>
    <col min="6934" max="6934" width="2.25" style="1155" customWidth="1"/>
    <col min="6935" max="6935" width="10.25" style="1155" customWidth="1"/>
    <col min="6936" max="7162" width="8" style="1155"/>
    <col min="7163" max="7163" width="2.25" style="1155" customWidth="1"/>
    <col min="7164" max="7164" width="2.5" style="1155" customWidth="1"/>
    <col min="7165" max="7165" width="10.625" style="1155" customWidth="1"/>
    <col min="7166" max="7166" width="14.875" style="1155" customWidth="1"/>
    <col min="7167" max="7167" width="13.5" style="1155" customWidth="1"/>
    <col min="7168" max="7168" width="5.125" style="1155" bestFit="1" customWidth="1"/>
    <col min="7169" max="7189" width="12.25" style="1155" customWidth="1"/>
    <col min="7190" max="7190" width="2.25" style="1155" customWidth="1"/>
    <col min="7191" max="7191" width="10.25" style="1155" customWidth="1"/>
    <col min="7192" max="7418" width="8" style="1155"/>
    <col min="7419" max="7419" width="2.25" style="1155" customWidth="1"/>
    <col min="7420" max="7420" width="2.5" style="1155" customWidth="1"/>
    <col min="7421" max="7421" width="10.625" style="1155" customWidth="1"/>
    <col min="7422" max="7422" width="14.875" style="1155" customWidth="1"/>
    <col min="7423" max="7423" width="13.5" style="1155" customWidth="1"/>
    <col min="7424" max="7424" width="5.125" style="1155" bestFit="1" customWidth="1"/>
    <col min="7425" max="7445" width="12.25" style="1155" customWidth="1"/>
    <col min="7446" max="7446" width="2.25" style="1155" customWidth="1"/>
    <col min="7447" max="7447" width="10.25" style="1155" customWidth="1"/>
    <col min="7448" max="7674" width="8" style="1155"/>
    <col min="7675" max="7675" width="2.25" style="1155" customWidth="1"/>
    <col min="7676" max="7676" width="2.5" style="1155" customWidth="1"/>
    <col min="7677" max="7677" width="10.625" style="1155" customWidth="1"/>
    <col min="7678" max="7678" width="14.875" style="1155" customWidth="1"/>
    <col min="7679" max="7679" width="13.5" style="1155" customWidth="1"/>
    <col min="7680" max="7680" width="5.125" style="1155" bestFit="1" customWidth="1"/>
    <col min="7681" max="7701" width="12.25" style="1155" customWidth="1"/>
    <col min="7702" max="7702" width="2.25" style="1155" customWidth="1"/>
    <col min="7703" max="7703" width="10.25" style="1155" customWidth="1"/>
    <col min="7704" max="7930" width="8" style="1155"/>
    <col min="7931" max="7931" width="2.25" style="1155" customWidth="1"/>
    <col min="7932" max="7932" width="2.5" style="1155" customWidth="1"/>
    <col min="7933" max="7933" width="10.625" style="1155" customWidth="1"/>
    <col min="7934" max="7934" width="14.875" style="1155" customWidth="1"/>
    <col min="7935" max="7935" width="13.5" style="1155" customWidth="1"/>
    <col min="7936" max="7936" width="5.125" style="1155" bestFit="1" customWidth="1"/>
    <col min="7937" max="7957" width="12.25" style="1155" customWidth="1"/>
    <col min="7958" max="7958" width="2.25" style="1155" customWidth="1"/>
    <col min="7959" max="7959" width="10.25" style="1155" customWidth="1"/>
    <col min="7960" max="8186" width="8" style="1155"/>
    <col min="8187" max="8187" width="2.25" style="1155" customWidth="1"/>
    <col min="8188" max="8188" width="2.5" style="1155" customWidth="1"/>
    <col min="8189" max="8189" width="10.625" style="1155" customWidth="1"/>
    <col min="8190" max="8190" width="14.875" style="1155" customWidth="1"/>
    <col min="8191" max="8191" width="13.5" style="1155" customWidth="1"/>
    <col min="8192" max="8192" width="5.125" style="1155" bestFit="1" customWidth="1"/>
    <col min="8193" max="8213" width="12.25" style="1155" customWidth="1"/>
    <col min="8214" max="8214" width="2.25" style="1155" customWidth="1"/>
    <col min="8215" max="8215" width="10.25" style="1155" customWidth="1"/>
    <col min="8216" max="8442" width="8" style="1155"/>
    <col min="8443" max="8443" width="2.25" style="1155" customWidth="1"/>
    <col min="8444" max="8444" width="2.5" style="1155" customWidth="1"/>
    <col min="8445" max="8445" width="10.625" style="1155" customWidth="1"/>
    <col min="8446" max="8446" width="14.875" style="1155" customWidth="1"/>
    <col min="8447" max="8447" width="13.5" style="1155" customWidth="1"/>
    <col min="8448" max="8448" width="5.125" style="1155" bestFit="1" customWidth="1"/>
    <col min="8449" max="8469" width="12.25" style="1155" customWidth="1"/>
    <col min="8470" max="8470" width="2.25" style="1155" customWidth="1"/>
    <col min="8471" max="8471" width="10.25" style="1155" customWidth="1"/>
    <col min="8472" max="8698" width="8" style="1155"/>
    <col min="8699" max="8699" width="2.25" style="1155" customWidth="1"/>
    <col min="8700" max="8700" width="2.5" style="1155" customWidth="1"/>
    <col min="8701" max="8701" width="10.625" style="1155" customWidth="1"/>
    <col min="8702" max="8702" width="14.875" style="1155" customWidth="1"/>
    <col min="8703" max="8703" width="13.5" style="1155" customWidth="1"/>
    <col min="8704" max="8704" width="5.125" style="1155" bestFit="1" customWidth="1"/>
    <col min="8705" max="8725" width="12.25" style="1155" customWidth="1"/>
    <col min="8726" max="8726" width="2.25" style="1155" customWidth="1"/>
    <col min="8727" max="8727" width="10.25" style="1155" customWidth="1"/>
    <col min="8728" max="8954" width="8" style="1155"/>
    <col min="8955" max="8955" width="2.25" style="1155" customWidth="1"/>
    <col min="8956" max="8956" width="2.5" style="1155" customWidth="1"/>
    <col min="8957" max="8957" width="10.625" style="1155" customWidth="1"/>
    <col min="8958" max="8958" width="14.875" style="1155" customWidth="1"/>
    <col min="8959" max="8959" width="13.5" style="1155" customWidth="1"/>
    <col min="8960" max="8960" width="5.125" style="1155" bestFit="1" customWidth="1"/>
    <col min="8961" max="8981" width="12.25" style="1155" customWidth="1"/>
    <col min="8982" max="8982" width="2.25" style="1155" customWidth="1"/>
    <col min="8983" max="8983" width="10.25" style="1155" customWidth="1"/>
    <col min="8984" max="9210" width="8" style="1155"/>
    <col min="9211" max="9211" width="2.25" style="1155" customWidth="1"/>
    <col min="9212" max="9212" width="2.5" style="1155" customWidth="1"/>
    <col min="9213" max="9213" width="10.625" style="1155" customWidth="1"/>
    <col min="9214" max="9214" width="14.875" style="1155" customWidth="1"/>
    <col min="9215" max="9215" width="13.5" style="1155" customWidth="1"/>
    <col min="9216" max="9216" width="5.125" style="1155" bestFit="1" customWidth="1"/>
    <col min="9217" max="9237" width="12.25" style="1155" customWidth="1"/>
    <col min="9238" max="9238" width="2.25" style="1155" customWidth="1"/>
    <col min="9239" max="9239" width="10.25" style="1155" customWidth="1"/>
    <col min="9240" max="9466" width="8" style="1155"/>
    <col min="9467" max="9467" width="2.25" style="1155" customWidth="1"/>
    <col min="9468" max="9468" width="2.5" style="1155" customWidth="1"/>
    <col min="9469" max="9469" width="10.625" style="1155" customWidth="1"/>
    <col min="9470" max="9470" width="14.875" style="1155" customWidth="1"/>
    <col min="9471" max="9471" width="13.5" style="1155" customWidth="1"/>
    <col min="9472" max="9472" width="5.125" style="1155" bestFit="1" customWidth="1"/>
    <col min="9473" max="9493" width="12.25" style="1155" customWidth="1"/>
    <col min="9494" max="9494" width="2.25" style="1155" customWidth="1"/>
    <col min="9495" max="9495" width="10.25" style="1155" customWidth="1"/>
    <col min="9496" max="9722" width="8" style="1155"/>
    <col min="9723" max="9723" width="2.25" style="1155" customWidth="1"/>
    <col min="9724" max="9724" width="2.5" style="1155" customWidth="1"/>
    <col min="9725" max="9725" width="10.625" style="1155" customWidth="1"/>
    <col min="9726" max="9726" width="14.875" style="1155" customWidth="1"/>
    <col min="9727" max="9727" width="13.5" style="1155" customWidth="1"/>
    <col min="9728" max="9728" width="5.125" style="1155" bestFit="1" customWidth="1"/>
    <col min="9729" max="9749" width="12.25" style="1155" customWidth="1"/>
    <col min="9750" max="9750" width="2.25" style="1155" customWidth="1"/>
    <col min="9751" max="9751" width="10.25" style="1155" customWidth="1"/>
    <col min="9752" max="9978" width="8" style="1155"/>
    <col min="9979" max="9979" width="2.25" style="1155" customWidth="1"/>
    <col min="9980" max="9980" width="2.5" style="1155" customWidth="1"/>
    <col min="9981" max="9981" width="10.625" style="1155" customWidth="1"/>
    <col min="9982" max="9982" width="14.875" style="1155" customWidth="1"/>
    <col min="9983" max="9983" width="13.5" style="1155" customWidth="1"/>
    <col min="9984" max="9984" width="5.125" style="1155" bestFit="1" customWidth="1"/>
    <col min="9985" max="10005" width="12.25" style="1155" customWidth="1"/>
    <col min="10006" max="10006" width="2.25" style="1155" customWidth="1"/>
    <col min="10007" max="10007" width="10.25" style="1155" customWidth="1"/>
    <col min="10008" max="10234" width="8" style="1155"/>
    <col min="10235" max="10235" width="2.25" style="1155" customWidth="1"/>
    <col min="10236" max="10236" width="2.5" style="1155" customWidth="1"/>
    <col min="10237" max="10237" width="10.625" style="1155" customWidth="1"/>
    <col min="10238" max="10238" width="14.875" style="1155" customWidth="1"/>
    <col min="10239" max="10239" width="13.5" style="1155" customWidth="1"/>
    <col min="10240" max="10240" width="5.125" style="1155" bestFit="1" customWidth="1"/>
    <col min="10241" max="10261" width="12.25" style="1155" customWidth="1"/>
    <col min="10262" max="10262" width="2.25" style="1155" customWidth="1"/>
    <col min="10263" max="10263" width="10.25" style="1155" customWidth="1"/>
    <col min="10264" max="10490" width="8" style="1155"/>
    <col min="10491" max="10491" width="2.25" style="1155" customWidth="1"/>
    <col min="10492" max="10492" width="2.5" style="1155" customWidth="1"/>
    <col min="10493" max="10493" width="10.625" style="1155" customWidth="1"/>
    <col min="10494" max="10494" width="14.875" style="1155" customWidth="1"/>
    <col min="10495" max="10495" width="13.5" style="1155" customWidth="1"/>
    <col min="10496" max="10496" width="5.125" style="1155" bestFit="1" customWidth="1"/>
    <col min="10497" max="10517" width="12.25" style="1155" customWidth="1"/>
    <col min="10518" max="10518" width="2.25" style="1155" customWidth="1"/>
    <col min="10519" max="10519" width="10.25" style="1155" customWidth="1"/>
    <col min="10520" max="10746" width="8" style="1155"/>
    <col min="10747" max="10747" width="2.25" style="1155" customWidth="1"/>
    <col min="10748" max="10748" width="2.5" style="1155" customWidth="1"/>
    <col min="10749" max="10749" width="10.625" style="1155" customWidth="1"/>
    <col min="10750" max="10750" width="14.875" style="1155" customWidth="1"/>
    <col min="10751" max="10751" width="13.5" style="1155" customWidth="1"/>
    <col min="10752" max="10752" width="5.125" style="1155" bestFit="1" customWidth="1"/>
    <col min="10753" max="10773" width="12.25" style="1155" customWidth="1"/>
    <col min="10774" max="10774" width="2.25" style="1155" customWidth="1"/>
    <col min="10775" max="10775" width="10.25" style="1155" customWidth="1"/>
    <col min="10776" max="11002" width="8" style="1155"/>
    <col min="11003" max="11003" width="2.25" style="1155" customWidth="1"/>
    <col min="11004" max="11004" width="2.5" style="1155" customWidth="1"/>
    <col min="11005" max="11005" width="10.625" style="1155" customWidth="1"/>
    <col min="11006" max="11006" width="14.875" style="1155" customWidth="1"/>
    <col min="11007" max="11007" width="13.5" style="1155" customWidth="1"/>
    <col min="11008" max="11008" width="5.125" style="1155" bestFit="1" customWidth="1"/>
    <col min="11009" max="11029" width="12.25" style="1155" customWidth="1"/>
    <col min="11030" max="11030" width="2.25" style="1155" customWidth="1"/>
    <col min="11031" max="11031" width="10.25" style="1155" customWidth="1"/>
    <col min="11032" max="11258" width="8" style="1155"/>
    <col min="11259" max="11259" width="2.25" style="1155" customWidth="1"/>
    <col min="11260" max="11260" width="2.5" style="1155" customWidth="1"/>
    <col min="11261" max="11261" width="10.625" style="1155" customWidth="1"/>
    <col min="11262" max="11262" width="14.875" style="1155" customWidth="1"/>
    <col min="11263" max="11263" width="13.5" style="1155" customWidth="1"/>
    <col min="11264" max="11264" width="5.125" style="1155" bestFit="1" customWidth="1"/>
    <col min="11265" max="11285" width="12.25" style="1155" customWidth="1"/>
    <col min="11286" max="11286" width="2.25" style="1155" customWidth="1"/>
    <col min="11287" max="11287" width="10.25" style="1155" customWidth="1"/>
    <col min="11288" max="11514" width="8" style="1155"/>
    <col min="11515" max="11515" width="2.25" style="1155" customWidth="1"/>
    <col min="11516" max="11516" width="2.5" style="1155" customWidth="1"/>
    <col min="11517" max="11517" width="10.625" style="1155" customWidth="1"/>
    <col min="11518" max="11518" width="14.875" style="1155" customWidth="1"/>
    <col min="11519" max="11519" width="13.5" style="1155" customWidth="1"/>
    <col min="11520" max="11520" width="5.125" style="1155" bestFit="1" customWidth="1"/>
    <col min="11521" max="11541" width="12.25" style="1155" customWidth="1"/>
    <col min="11542" max="11542" width="2.25" style="1155" customWidth="1"/>
    <col min="11543" max="11543" width="10.25" style="1155" customWidth="1"/>
    <col min="11544" max="11770" width="8" style="1155"/>
    <col min="11771" max="11771" width="2.25" style="1155" customWidth="1"/>
    <col min="11772" max="11772" width="2.5" style="1155" customWidth="1"/>
    <col min="11773" max="11773" width="10.625" style="1155" customWidth="1"/>
    <col min="11774" max="11774" width="14.875" style="1155" customWidth="1"/>
    <col min="11775" max="11775" width="13.5" style="1155" customWidth="1"/>
    <col min="11776" max="11776" width="5.125" style="1155" bestFit="1" customWidth="1"/>
    <col min="11777" max="11797" width="12.25" style="1155" customWidth="1"/>
    <col min="11798" max="11798" width="2.25" style="1155" customWidth="1"/>
    <col min="11799" max="11799" width="10.25" style="1155" customWidth="1"/>
    <col min="11800" max="12026" width="8" style="1155"/>
    <col min="12027" max="12027" width="2.25" style="1155" customWidth="1"/>
    <col min="12028" max="12028" width="2.5" style="1155" customWidth="1"/>
    <col min="12029" max="12029" width="10.625" style="1155" customWidth="1"/>
    <col min="12030" max="12030" width="14.875" style="1155" customWidth="1"/>
    <col min="12031" max="12031" width="13.5" style="1155" customWidth="1"/>
    <col min="12032" max="12032" width="5.125" style="1155" bestFit="1" customWidth="1"/>
    <col min="12033" max="12053" width="12.25" style="1155" customWidth="1"/>
    <col min="12054" max="12054" width="2.25" style="1155" customWidth="1"/>
    <col min="12055" max="12055" width="10.25" style="1155" customWidth="1"/>
    <col min="12056" max="12282" width="8" style="1155"/>
    <col min="12283" max="12283" width="2.25" style="1155" customWidth="1"/>
    <col min="12284" max="12284" width="2.5" style="1155" customWidth="1"/>
    <col min="12285" max="12285" width="10.625" style="1155" customWidth="1"/>
    <col min="12286" max="12286" width="14.875" style="1155" customWidth="1"/>
    <col min="12287" max="12287" width="13.5" style="1155" customWidth="1"/>
    <col min="12288" max="12288" width="5.125" style="1155" bestFit="1" customWidth="1"/>
    <col min="12289" max="12309" width="12.25" style="1155" customWidth="1"/>
    <col min="12310" max="12310" width="2.25" style="1155" customWidth="1"/>
    <col min="12311" max="12311" width="10.25" style="1155" customWidth="1"/>
    <col min="12312" max="12538" width="8" style="1155"/>
    <col min="12539" max="12539" width="2.25" style="1155" customWidth="1"/>
    <col min="12540" max="12540" width="2.5" style="1155" customWidth="1"/>
    <col min="12541" max="12541" width="10.625" style="1155" customWidth="1"/>
    <col min="12542" max="12542" width="14.875" style="1155" customWidth="1"/>
    <col min="12543" max="12543" width="13.5" style="1155" customWidth="1"/>
    <col min="12544" max="12544" width="5.125" style="1155" bestFit="1" customWidth="1"/>
    <col min="12545" max="12565" width="12.25" style="1155" customWidth="1"/>
    <col min="12566" max="12566" width="2.25" style="1155" customWidth="1"/>
    <col min="12567" max="12567" width="10.25" style="1155" customWidth="1"/>
    <col min="12568" max="12794" width="8" style="1155"/>
    <col min="12795" max="12795" width="2.25" style="1155" customWidth="1"/>
    <col min="12796" max="12796" width="2.5" style="1155" customWidth="1"/>
    <col min="12797" max="12797" width="10.625" style="1155" customWidth="1"/>
    <col min="12798" max="12798" width="14.875" style="1155" customWidth="1"/>
    <col min="12799" max="12799" width="13.5" style="1155" customWidth="1"/>
    <col min="12800" max="12800" width="5.125" style="1155" bestFit="1" customWidth="1"/>
    <col min="12801" max="12821" width="12.25" style="1155" customWidth="1"/>
    <col min="12822" max="12822" width="2.25" style="1155" customWidth="1"/>
    <col min="12823" max="12823" width="10.25" style="1155" customWidth="1"/>
    <col min="12824" max="13050" width="8" style="1155"/>
    <col min="13051" max="13051" width="2.25" style="1155" customWidth="1"/>
    <col min="13052" max="13052" width="2.5" style="1155" customWidth="1"/>
    <col min="13053" max="13053" width="10.625" style="1155" customWidth="1"/>
    <col min="13054" max="13054" width="14.875" style="1155" customWidth="1"/>
    <col min="13055" max="13055" width="13.5" style="1155" customWidth="1"/>
    <col min="13056" max="13056" width="5.125" style="1155" bestFit="1" customWidth="1"/>
    <col min="13057" max="13077" width="12.25" style="1155" customWidth="1"/>
    <col min="13078" max="13078" width="2.25" style="1155" customWidth="1"/>
    <col min="13079" max="13079" width="10.25" style="1155" customWidth="1"/>
    <col min="13080" max="13306" width="8" style="1155"/>
    <col min="13307" max="13307" width="2.25" style="1155" customWidth="1"/>
    <col min="13308" max="13308" width="2.5" style="1155" customWidth="1"/>
    <col min="13309" max="13309" width="10.625" style="1155" customWidth="1"/>
    <col min="13310" max="13310" width="14.875" style="1155" customWidth="1"/>
    <col min="13311" max="13311" width="13.5" style="1155" customWidth="1"/>
    <col min="13312" max="13312" width="5.125" style="1155" bestFit="1" customWidth="1"/>
    <col min="13313" max="13333" width="12.25" style="1155" customWidth="1"/>
    <col min="13334" max="13334" width="2.25" style="1155" customWidth="1"/>
    <col min="13335" max="13335" width="10.25" style="1155" customWidth="1"/>
    <col min="13336" max="13562" width="8" style="1155"/>
    <col min="13563" max="13563" width="2.25" style="1155" customWidth="1"/>
    <col min="13564" max="13564" width="2.5" style="1155" customWidth="1"/>
    <col min="13565" max="13565" width="10.625" style="1155" customWidth="1"/>
    <col min="13566" max="13566" width="14.875" style="1155" customWidth="1"/>
    <col min="13567" max="13567" width="13.5" style="1155" customWidth="1"/>
    <col min="13568" max="13568" width="5.125" style="1155" bestFit="1" customWidth="1"/>
    <col min="13569" max="13589" width="12.25" style="1155" customWidth="1"/>
    <col min="13590" max="13590" width="2.25" style="1155" customWidth="1"/>
    <col min="13591" max="13591" width="10.25" style="1155" customWidth="1"/>
    <col min="13592" max="13818" width="8" style="1155"/>
    <col min="13819" max="13819" width="2.25" style="1155" customWidth="1"/>
    <col min="13820" max="13820" width="2.5" style="1155" customWidth="1"/>
    <col min="13821" max="13821" width="10.625" style="1155" customWidth="1"/>
    <col min="13822" max="13822" width="14.875" style="1155" customWidth="1"/>
    <col min="13823" max="13823" width="13.5" style="1155" customWidth="1"/>
    <col min="13824" max="13824" width="5.125" style="1155" bestFit="1" customWidth="1"/>
    <col min="13825" max="13845" width="12.25" style="1155" customWidth="1"/>
    <col min="13846" max="13846" width="2.25" style="1155" customWidth="1"/>
    <col min="13847" max="13847" width="10.25" style="1155" customWidth="1"/>
    <col min="13848" max="14074" width="8" style="1155"/>
    <col min="14075" max="14075" width="2.25" style="1155" customWidth="1"/>
    <col min="14076" max="14076" width="2.5" style="1155" customWidth="1"/>
    <col min="14077" max="14077" width="10.625" style="1155" customWidth="1"/>
    <col min="14078" max="14078" width="14.875" style="1155" customWidth="1"/>
    <col min="14079" max="14079" width="13.5" style="1155" customWidth="1"/>
    <col min="14080" max="14080" width="5.125" style="1155" bestFit="1" customWidth="1"/>
    <col min="14081" max="14101" width="12.25" style="1155" customWidth="1"/>
    <col min="14102" max="14102" width="2.25" style="1155" customWidth="1"/>
    <col min="14103" max="14103" width="10.25" style="1155" customWidth="1"/>
    <col min="14104" max="14330" width="8" style="1155"/>
    <col min="14331" max="14331" width="2.25" style="1155" customWidth="1"/>
    <col min="14332" max="14332" width="2.5" style="1155" customWidth="1"/>
    <col min="14333" max="14333" width="10.625" style="1155" customWidth="1"/>
    <col min="14334" max="14334" width="14.875" style="1155" customWidth="1"/>
    <col min="14335" max="14335" width="13.5" style="1155" customWidth="1"/>
    <col min="14336" max="14336" width="5.125" style="1155" bestFit="1" customWidth="1"/>
    <col min="14337" max="14357" width="12.25" style="1155" customWidth="1"/>
    <col min="14358" max="14358" width="2.25" style="1155" customWidth="1"/>
    <col min="14359" max="14359" width="10.25" style="1155" customWidth="1"/>
    <col min="14360" max="14586" width="8" style="1155"/>
    <col min="14587" max="14587" width="2.25" style="1155" customWidth="1"/>
    <col min="14588" max="14588" width="2.5" style="1155" customWidth="1"/>
    <col min="14589" max="14589" width="10.625" style="1155" customWidth="1"/>
    <col min="14590" max="14590" width="14.875" style="1155" customWidth="1"/>
    <col min="14591" max="14591" width="13.5" style="1155" customWidth="1"/>
    <col min="14592" max="14592" width="5.125" style="1155" bestFit="1" customWidth="1"/>
    <col min="14593" max="14613" width="12.25" style="1155" customWidth="1"/>
    <col min="14614" max="14614" width="2.25" style="1155" customWidth="1"/>
    <col min="14615" max="14615" width="10.25" style="1155" customWidth="1"/>
    <col min="14616" max="14842" width="8" style="1155"/>
    <col min="14843" max="14843" width="2.25" style="1155" customWidth="1"/>
    <col min="14844" max="14844" width="2.5" style="1155" customWidth="1"/>
    <col min="14845" max="14845" width="10.625" style="1155" customWidth="1"/>
    <col min="14846" max="14846" width="14.875" style="1155" customWidth="1"/>
    <col min="14847" max="14847" width="13.5" style="1155" customWidth="1"/>
    <col min="14848" max="14848" width="5.125" style="1155" bestFit="1" customWidth="1"/>
    <col min="14849" max="14869" width="12.25" style="1155" customWidth="1"/>
    <col min="14870" max="14870" width="2.25" style="1155" customWidth="1"/>
    <col min="14871" max="14871" width="10.25" style="1155" customWidth="1"/>
    <col min="14872" max="15098" width="8" style="1155"/>
    <col min="15099" max="15099" width="2.25" style="1155" customWidth="1"/>
    <col min="15100" max="15100" width="2.5" style="1155" customWidth="1"/>
    <col min="15101" max="15101" width="10.625" style="1155" customWidth="1"/>
    <col min="15102" max="15102" width="14.875" style="1155" customWidth="1"/>
    <col min="15103" max="15103" width="13.5" style="1155" customWidth="1"/>
    <col min="15104" max="15104" width="5.125" style="1155" bestFit="1" customWidth="1"/>
    <col min="15105" max="15125" width="12.25" style="1155" customWidth="1"/>
    <col min="15126" max="15126" width="2.25" style="1155" customWidth="1"/>
    <col min="15127" max="15127" width="10.25" style="1155" customWidth="1"/>
    <col min="15128" max="15354" width="8" style="1155"/>
    <col min="15355" max="15355" width="2.25" style="1155" customWidth="1"/>
    <col min="15356" max="15356" width="2.5" style="1155" customWidth="1"/>
    <col min="15357" max="15357" width="10.625" style="1155" customWidth="1"/>
    <col min="15358" max="15358" width="14.875" style="1155" customWidth="1"/>
    <col min="15359" max="15359" width="13.5" style="1155" customWidth="1"/>
    <col min="15360" max="15360" width="5.125" style="1155" bestFit="1" customWidth="1"/>
    <col min="15361" max="15381" width="12.25" style="1155" customWidth="1"/>
    <col min="15382" max="15382" width="2.25" style="1155" customWidth="1"/>
    <col min="15383" max="15383" width="10.25" style="1155" customWidth="1"/>
    <col min="15384" max="15610" width="8" style="1155"/>
    <col min="15611" max="15611" width="2.25" style="1155" customWidth="1"/>
    <col min="15612" max="15612" width="2.5" style="1155" customWidth="1"/>
    <col min="15613" max="15613" width="10.625" style="1155" customWidth="1"/>
    <col min="15614" max="15614" width="14.875" style="1155" customWidth="1"/>
    <col min="15615" max="15615" width="13.5" style="1155" customWidth="1"/>
    <col min="15616" max="15616" width="5.125" style="1155" bestFit="1" customWidth="1"/>
    <col min="15617" max="15637" width="12.25" style="1155" customWidth="1"/>
    <col min="15638" max="15638" width="2.25" style="1155" customWidth="1"/>
    <col min="15639" max="15639" width="10.25" style="1155" customWidth="1"/>
    <col min="15640" max="15866" width="8" style="1155"/>
    <col min="15867" max="15867" width="2.25" style="1155" customWidth="1"/>
    <col min="15868" max="15868" width="2.5" style="1155" customWidth="1"/>
    <col min="15869" max="15869" width="10.625" style="1155" customWidth="1"/>
    <col min="15870" max="15870" width="14.875" style="1155" customWidth="1"/>
    <col min="15871" max="15871" width="13.5" style="1155" customWidth="1"/>
    <col min="15872" max="15872" width="5.125" style="1155" bestFit="1" customWidth="1"/>
    <col min="15873" max="15893" width="12.25" style="1155" customWidth="1"/>
    <col min="15894" max="15894" width="2.25" style="1155" customWidth="1"/>
    <col min="15895" max="15895" width="10.25" style="1155" customWidth="1"/>
    <col min="15896" max="16122" width="8" style="1155"/>
    <col min="16123" max="16123" width="2.25" style="1155" customWidth="1"/>
    <col min="16124" max="16124" width="2.5" style="1155" customWidth="1"/>
    <col min="16125" max="16125" width="10.625" style="1155" customWidth="1"/>
    <col min="16126" max="16126" width="14.875" style="1155" customWidth="1"/>
    <col min="16127" max="16127" width="13.5" style="1155" customWidth="1"/>
    <col min="16128" max="16128" width="5.125" style="1155" bestFit="1" customWidth="1"/>
    <col min="16129" max="16149" width="12.25" style="1155" customWidth="1"/>
    <col min="16150" max="16150" width="2.25" style="1155" customWidth="1"/>
    <col min="16151" max="16151" width="10.25" style="1155" customWidth="1"/>
    <col min="16152" max="16384" width="8" style="1155"/>
  </cols>
  <sheetData>
    <row r="1" spans="1:22" ht="20.100000000000001" customHeight="1">
      <c r="B1" s="1831" t="s">
        <v>1170</v>
      </c>
      <c r="C1" s="1396"/>
      <c r="D1" s="1396"/>
      <c r="E1" s="1396"/>
      <c r="F1" s="1396"/>
      <c r="G1" s="1396"/>
      <c r="H1" s="1396"/>
      <c r="I1" s="1396"/>
      <c r="J1" s="1396"/>
      <c r="K1" s="1396"/>
      <c r="L1" s="1396"/>
      <c r="M1" s="1396"/>
      <c r="N1" s="1396"/>
      <c r="O1" s="1396"/>
      <c r="P1" s="1396"/>
      <c r="Q1" s="1396"/>
      <c r="R1" s="1396"/>
      <c r="S1" s="1396"/>
      <c r="T1" s="1396"/>
      <c r="U1" s="1396"/>
    </row>
    <row r="2" spans="1:22" ht="8.25" customHeight="1">
      <c r="B2" s="1156"/>
      <c r="C2" s="1157"/>
      <c r="D2" s="213"/>
      <c r="E2" s="214"/>
      <c r="F2" s="214"/>
      <c r="G2" s="214"/>
      <c r="H2" s="214"/>
      <c r="I2" s="214"/>
      <c r="J2" s="214"/>
      <c r="K2" s="1157"/>
    </row>
    <row r="3" spans="1:22" ht="20.100000000000001" customHeight="1">
      <c r="B3" s="1509" t="s">
        <v>1007</v>
      </c>
      <c r="C3" s="1854"/>
      <c r="D3" s="1854"/>
      <c r="E3" s="1854"/>
      <c r="F3" s="1854"/>
      <c r="G3" s="1854"/>
      <c r="H3" s="1854"/>
      <c r="I3" s="1854"/>
      <c r="J3" s="1854"/>
      <c r="K3" s="1854"/>
      <c r="L3" s="1854"/>
      <c r="M3" s="1854"/>
      <c r="N3" s="1854"/>
      <c r="O3" s="1854"/>
      <c r="P3" s="1854"/>
      <c r="Q3" s="1854"/>
      <c r="R3" s="1854"/>
      <c r="S3" s="1854"/>
      <c r="T3" s="1854"/>
      <c r="U3" s="1854"/>
    </row>
    <row r="4" spans="1:22" ht="8.25" customHeight="1">
      <c r="B4" s="876"/>
      <c r="C4" s="1158"/>
      <c r="D4" s="1158"/>
      <c r="E4" s="1158"/>
      <c r="F4" s="1158"/>
      <c r="G4" s="1158"/>
      <c r="H4" s="1158"/>
      <c r="I4" s="1158"/>
      <c r="J4" s="1158"/>
      <c r="K4" s="1158"/>
      <c r="L4" s="1158"/>
      <c r="M4" s="1158"/>
      <c r="N4" s="1158"/>
      <c r="O4" s="1158"/>
      <c r="P4" s="1158"/>
      <c r="Q4" s="1158"/>
      <c r="R4" s="1158"/>
      <c r="S4" s="1158"/>
      <c r="T4" s="1158"/>
      <c r="U4" s="1158"/>
    </row>
    <row r="5" spans="1:22" s="1159" customFormat="1" ht="20.100000000000001" customHeight="1" thickBot="1">
      <c r="B5" s="1160" t="s">
        <v>1008</v>
      </c>
      <c r="U5" s="432" t="s">
        <v>489</v>
      </c>
    </row>
    <row r="6" spans="1:22" s="439" customFormat="1" ht="20.100000000000001" customHeight="1" thickBot="1">
      <c r="A6" s="433"/>
      <c r="B6" s="1855" t="s">
        <v>896</v>
      </c>
      <c r="C6" s="1910"/>
      <c r="D6" s="1910"/>
      <c r="E6" s="1910"/>
      <c r="F6" s="1911"/>
      <c r="G6" s="1145" t="s">
        <v>975</v>
      </c>
      <c r="H6" s="1145" t="s">
        <v>976</v>
      </c>
      <c r="I6" s="1145" t="s">
        <v>977</v>
      </c>
      <c r="J6" s="1145" t="s">
        <v>978</v>
      </c>
      <c r="K6" s="1145" t="s">
        <v>979</v>
      </c>
      <c r="L6" s="1145" t="s">
        <v>980</v>
      </c>
      <c r="M6" s="1145" t="s">
        <v>981</v>
      </c>
      <c r="N6" s="1145" t="s">
        <v>982</v>
      </c>
      <c r="O6" s="1145" t="s">
        <v>983</v>
      </c>
      <c r="P6" s="1145" t="s">
        <v>984</v>
      </c>
      <c r="Q6" s="1145" t="s">
        <v>985</v>
      </c>
      <c r="R6" s="1145" t="s">
        <v>986</v>
      </c>
      <c r="S6" s="1145" t="s">
        <v>987</v>
      </c>
      <c r="T6" s="1145" t="s">
        <v>988</v>
      </c>
      <c r="U6" s="1280" t="s">
        <v>989</v>
      </c>
    </row>
    <row r="7" spans="1:22" s="1019" customFormat="1" ht="20.100000000000001" customHeight="1" thickBot="1">
      <c r="A7" s="433"/>
      <c r="B7" s="451"/>
      <c r="C7" s="1852" t="s">
        <v>969</v>
      </c>
      <c r="D7" s="1853"/>
      <c r="E7" s="881" t="s">
        <v>897</v>
      </c>
      <c r="F7" s="419" t="s">
        <v>251</v>
      </c>
      <c r="G7" s="995">
        <f t="shared" ref="G7:U7" si="0">G21</f>
        <v>0</v>
      </c>
      <c r="H7" s="995">
        <f t="shared" si="0"/>
        <v>0</v>
      </c>
      <c r="I7" s="995">
        <f t="shared" si="0"/>
        <v>0</v>
      </c>
      <c r="J7" s="996">
        <f t="shared" si="0"/>
        <v>0</v>
      </c>
      <c r="K7" s="996">
        <f t="shared" si="0"/>
        <v>0</v>
      </c>
      <c r="L7" s="996">
        <f t="shared" si="0"/>
        <v>0</v>
      </c>
      <c r="M7" s="996">
        <f t="shared" si="0"/>
        <v>0</v>
      </c>
      <c r="N7" s="996">
        <f t="shared" si="0"/>
        <v>0</v>
      </c>
      <c r="O7" s="996">
        <f t="shared" si="0"/>
        <v>0</v>
      </c>
      <c r="P7" s="996">
        <f t="shared" si="0"/>
        <v>0</v>
      </c>
      <c r="Q7" s="996">
        <f t="shared" si="0"/>
        <v>0</v>
      </c>
      <c r="R7" s="996">
        <f t="shared" si="0"/>
        <v>0</v>
      </c>
      <c r="S7" s="996">
        <f t="shared" si="0"/>
        <v>0</v>
      </c>
      <c r="T7" s="996">
        <f t="shared" si="0"/>
        <v>0</v>
      </c>
      <c r="U7" s="1295">
        <f t="shared" si="0"/>
        <v>0</v>
      </c>
    </row>
    <row r="8" spans="1:22" s="1019" customFormat="1" ht="20.100000000000001" customHeight="1" thickBot="1">
      <c r="A8" s="433"/>
      <c r="B8" s="451"/>
      <c r="C8" s="420"/>
      <c r="D8" s="421" t="s">
        <v>878</v>
      </c>
      <c r="E8" s="422"/>
      <c r="F8" s="1306" t="s">
        <v>515</v>
      </c>
      <c r="G8" s="424">
        <f>G7*$E$8</f>
        <v>0</v>
      </c>
      <c r="H8" s="425">
        <f t="shared" ref="H8:U8" si="1">H7*$E$8</f>
        <v>0</v>
      </c>
      <c r="I8" s="425">
        <f t="shared" si="1"/>
        <v>0</v>
      </c>
      <c r="J8" s="425">
        <f t="shared" si="1"/>
        <v>0</v>
      </c>
      <c r="K8" s="425">
        <f t="shared" si="1"/>
        <v>0</v>
      </c>
      <c r="L8" s="425">
        <f t="shared" si="1"/>
        <v>0</v>
      </c>
      <c r="M8" s="425">
        <f t="shared" si="1"/>
        <v>0</v>
      </c>
      <c r="N8" s="425">
        <f t="shared" si="1"/>
        <v>0</v>
      </c>
      <c r="O8" s="425">
        <f t="shared" si="1"/>
        <v>0</v>
      </c>
      <c r="P8" s="425">
        <f>P7*$E$8</f>
        <v>0</v>
      </c>
      <c r="Q8" s="425">
        <f t="shared" si="1"/>
        <v>0</v>
      </c>
      <c r="R8" s="425">
        <f t="shared" si="1"/>
        <v>0</v>
      </c>
      <c r="S8" s="425">
        <f t="shared" si="1"/>
        <v>0</v>
      </c>
      <c r="T8" s="425">
        <f t="shared" si="1"/>
        <v>0</v>
      </c>
      <c r="U8" s="1270">
        <f t="shared" si="1"/>
        <v>0</v>
      </c>
    </row>
    <row r="9" spans="1:22" s="439" customFormat="1" ht="20.100000000000001" customHeight="1" thickBot="1">
      <c r="A9" s="433"/>
      <c r="B9" s="1848" t="s">
        <v>970</v>
      </c>
      <c r="C9" s="1849"/>
      <c r="D9" s="1849"/>
      <c r="E9" s="1849"/>
      <c r="F9" s="426"/>
      <c r="G9" s="427">
        <f>G8</f>
        <v>0</v>
      </c>
      <c r="H9" s="428">
        <f t="shared" ref="H9:T9" si="2">H8</f>
        <v>0</v>
      </c>
      <c r="I9" s="428">
        <f t="shared" si="2"/>
        <v>0</v>
      </c>
      <c r="J9" s="428">
        <f t="shared" si="2"/>
        <v>0</v>
      </c>
      <c r="K9" s="428">
        <f t="shared" si="2"/>
        <v>0</v>
      </c>
      <c r="L9" s="428">
        <f t="shared" si="2"/>
        <v>0</v>
      </c>
      <c r="M9" s="428">
        <f t="shared" si="2"/>
        <v>0</v>
      </c>
      <c r="N9" s="428">
        <f t="shared" si="2"/>
        <v>0</v>
      </c>
      <c r="O9" s="428">
        <f t="shared" si="2"/>
        <v>0</v>
      </c>
      <c r="P9" s="428">
        <f t="shared" si="2"/>
        <v>0</v>
      </c>
      <c r="Q9" s="428">
        <f t="shared" si="2"/>
        <v>0</v>
      </c>
      <c r="R9" s="428">
        <f t="shared" si="2"/>
        <v>0</v>
      </c>
      <c r="S9" s="428">
        <f t="shared" si="2"/>
        <v>0</v>
      </c>
      <c r="T9" s="428">
        <f t="shared" si="2"/>
        <v>0</v>
      </c>
      <c r="U9" s="1258">
        <f>U8</f>
        <v>0</v>
      </c>
    </row>
    <row r="10" spans="1:22" s="1019" customFormat="1" ht="8.25" customHeight="1">
      <c r="A10" s="915"/>
      <c r="B10" s="915"/>
      <c r="C10" s="434"/>
      <c r="D10" s="434"/>
      <c r="E10" s="807"/>
      <c r="F10" s="434"/>
      <c r="G10" s="1161"/>
      <c r="H10" s="1161"/>
      <c r="I10" s="1161"/>
      <c r="J10" s="1161"/>
      <c r="K10" s="1161"/>
      <c r="L10" s="1161"/>
      <c r="M10" s="1161"/>
      <c r="N10" s="1161"/>
      <c r="O10" s="1161"/>
      <c r="P10" s="1161"/>
      <c r="Q10" s="1161"/>
      <c r="R10" s="1161"/>
      <c r="S10" s="1161"/>
      <c r="T10" s="1161"/>
      <c r="U10" s="1161"/>
    </row>
    <row r="11" spans="1:22" s="1019" customFormat="1" ht="13.5" customHeight="1">
      <c r="B11" s="1162" t="s">
        <v>898</v>
      </c>
      <c r="C11" s="1850" t="s">
        <v>945</v>
      </c>
      <c r="D11" s="1773"/>
      <c r="E11" s="1773"/>
      <c r="F11" s="1773"/>
      <c r="G11" s="1773"/>
      <c r="H11" s="1773"/>
      <c r="I11" s="1773"/>
      <c r="J11" s="1773"/>
      <c r="K11" s="1773"/>
      <c r="L11" s="1773"/>
      <c r="M11" s="1773"/>
      <c r="N11" s="1773"/>
      <c r="O11" s="1773"/>
      <c r="P11" s="1773"/>
      <c r="Q11" s="1773"/>
      <c r="R11" s="1773"/>
      <c r="S11" s="1773"/>
      <c r="T11" s="1773"/>
      <c r="U11" s="1773"/>
      <c r="V11" s="1773"/>
    </row>
    <row r="12" spans="1:22" s="1019" customFormat="1" ht="13.5" customHeight="1">
      <c r="B12" s="1162" t="s">
        <v>899</v>
      </c>
      <c r="C12" s="1850" t="s">
        <v>900</v>
      </c>
      <c r="D12" s="1773"/>
      <c r="E12" s="1773"/>
      <c r="F12" s="1773"/>
      <c r="G12" s="1773"/>
      <c r="H12" s="1773"/>
      <c r="I12" s="1773"/>
      <c r="J12" s="1773"/>
      <c r="K12" s="1773"/>
      <c r="L12" s="1773"/>
      <c r="M12" s="1773"/>
      <c r="N12" s="1773"/>
      <c r="O12" s="1773"/>
      <c r="P12" s="1773"/>
      <c r="Q12" s="1773"/>
      <c r="R12" s="1773"/>
      <c r="S12" s="1773"/>
      <c r="T12" s="1773"/>
      <c r="U12" s="1773"/>
      <c r="V12" s="1773"/>
    </row>
    <row r="13" spans="1:22" s="1019" customFormat="1" ht="13.5" customHeight="1">
      <c r="B13" s="1162" t="s">
        <v>117</v>
      </c>
      <c r="C13" s="1819" t="s">
        <v>946</v>
      </c>
      <c r="D13" s="1773"/>
      <c r="E13" s="1773"/>
      <c r="F13" s="1773"/>
      <c r="G13" s="1773"/>
      <c r="H13" s="1773"/>
      <c r="I13" s="1773"/>
      <c r="J13" s="1773"/>
      <c r="K13" s="1773"/>
      <c r="L13" s="1773"/>
      <c r="M13" s="1773"/>
      <c r="N13" s="1773"/>
      <c r="O13" s="1773"/>
      <c r="P13" s="1773"/>
      <c r="Q13" s="1773"/>
      <c r="R13" s="1773"/>
      <c r="S13" s="1773"/>
      <c r="T13" s="1773"/>
      <c r="U13" s="1773"/>
      <c r="V13" s="1773"/>
    </row>
    <row r="14" spans="1:22" s="1019" customFormat="1" ht="13.5" customHeight="1">
      <c r="B14" s="1162" t="s">
        <v>106</v>
      </c>
      <c r="C14" s="1772" t="s">
        <v>944</v>
      </c>
      <c r="D14" s="1773"/>
      <c r="E14" s="1773"/>
      <c r="F14" s="1773"/>
      <c r="G14" s="1773"/>
      <c r="H14" s="1773"/>
      <c r="I14" s="1773"/>
      <c r="J14" s="1773"/>
      <c r="K14" s="1773"/>
      <c r="L14" s="1773"/>
      <c r="M14" s="1773"/>
      <c r="N14" s="1773"/>
      <c r="O14" s="1773"/>
      <c r="P14" s="1773"/>
      <c r="Q14" s="1773"/>
      <c r="R14" s="1773"/>
      <c r="S14" s="1773"/>
      <c r="T14" s="1773"/>
      <c r="U14" s="1773"/>
      <c r="V14" s="1773"/>
    </row>
    <row r="15" spans="1:22" s="1019" customFormat="1" ht="13.5" customHeight="1">
      <c r="B15" s="1162" t="s">
        <v>121</v>
      </c>
      <c r="C15" s="1820" t="s">
        <v>960</v>
      </c>
      <c r="D15" s="1851"/>
      <c r="E15" s="1851"/>
      <c r="F15" s="1851"/>
      <c r="G15" s="1851"/>
      <c r="H15" s="1851"/>
      <c r="I15" s="1851"/>
      <c r="J15" s="1851"/>
      <c r="K15" s="1851"/>
      <c r="L15" s="1851"/>
      <c r="M15" s="1851"/>
      <c r="N15" s="1851"/>
      <c r="O15" s="1851"/>
      <c r="P15" s="1851"/>
      <c r="Q15" s="1851"/>
      <c r="R15" s="1851"/>
      <c r="S15" s="1851"/>
      <c r="T15" s="1851"/>
      <c r="U15" s="1851"/>
      <c r="V15" s="1851"/>
    </row>
    <row r="16" spans="1:22" s="1019" customFormat="1" ht="13.5" customHeight="1">
      <c r="B16" s="1162" t="s">
        <v>122</v>
      </c>
      <c r="C16" s="1845" t="s">
        <v>1171</v>
      </c>
      <c r="D16" s="1773"/>
      <c r="E16" s="1773"/>
      <c r="F16" s="1773"/>
      <c r="G16" s="1773"/>
      <c r="H16" s="1773"/>
      <c r="I16" s="1773"/>
      <c r="J16" s="1773"/>
      <c r="K16" s="1773"/>
      <c r="L16" s="1773"/>
      <c r="M16" s="1773"/>
      <c r="N16" s="1773"/>
      <c r="O16" s="1773"/>
      <c r="P16" s="1773"/>
      <c r="Q16" s="1773"/>
      <c r="R16" s="1773"/>
      <c r="S16" s="1773"/>
      <c r="T16" s="1773"/>
      <c r="U16" s="1773"/>
      <c r="V16" s="1773"/>
    </row>
    <row r="17" spans="1:22" s="1019" customFormat="1" ht="13.5" customHeight="1">
      <c r="B17" s="1162" t="s">
        <v>156</v>
      </c>
      <c r="C17" s="1163" t="s">
        <v>947</v>
      </c>
      <c r="D17" s="1164"/>
      <c r="E17" s="1164"/>
      <c r="F17" s="1164"/>
      <c r="G17" s="1164"/>
      <c r="H17" s="1164"/>
      <c r="I17" s="1164"/>
      <c r="J17" s="1164"/>
      <c r="K17" s="1164"/>
      <c r="L17" s="1164"/>
      <c r="M17" s="1164"/>
      <c r="N17" s="1164"/>
      <c r="O17" s="1164"/>
      <c r="P17" s="1164"/>
      <c r="Q17" s="1164"/>
      <c r="R17" s="1164"/>
      <c r="S17" s="1164"/>
      <c r="T17" s="1164"/>
      <c r="U17" s="1164"/>
      <c r="V17" s="1164"/>
    </row>
    <row r="18" spans="1:22" s="1019" customFormat="1" ht="15.75" customHeight="1"/>
    <row r="19" spans="1:22" s="1165" customFormat="1" ht="15" thickBot="1">
      <c r="B19" s="1166" t="s">
        <v>968</v>
      </c>
      <c r="C19" s="1167"/>
      <c r="D19" s="1167"/>
      <c r="E19" s="1167"/>
      <c r="F19" s="1167"/>
      <c r="G19" s="1168"/>
      <c r="H19" s="1169"/>
      <c r="U19" s="999"/>
    </row>
    <row r="20" spans="1:22" s="1171" customFormat="1" ht="18" customHeight="1" thickBot="1">
      <c r="A20" s="1170"/>
      <c r="B20" s="1846" t="s">
        <v>902</v>
      </c>
      <c r="C20" s="1847"/>
      <c r="D20" s="1847"/>
      <c r="E20" s="1847"/>
      <c r="F20" s="1146" t="s">
        <v>903</v>
      </c>
      <c r="G20" s="1145" t="s">
        <v>975</v>
      </c>
      <c r="H20" s="1145" t="s">
        <v>976</v>
      </c>
      <c r="I20" s="1145" t="s">
        <v>977</v>
      </c>
      <c r="J20" s="1145" t="s">
        <v>978</v>
      </c>
      <c r="K20" s="1145" t="s">
        <v>979</v>
      </c>
      <c r="L20" s="1145" t="s">
        <v>980</v>
      </c>
      <c r="M20" s="1145" t="s">
        <v>981</v>
      </c>
      <c r="N20" s="1145" t="s">
        <v>982</v>
      </c>
      <c r="O20" s="1145" t="s">
        <v>983</v>
      </c>
      <c r="P20" s="1145" t="s">
        <v>984</v>
      </c>
      <c r="Q20" s="1145" t="s">
        <v>985</v>
      </c>
      <c r="R20" s="1145" t="s">
        <v>986</v>
      </c>
      <c r="S20" s="1145" t="s">
        <v>987</v>
      </c>
      <c r="T20" s="1145" t="s">
        <v>988</v>
      </c>
      <c r="U20" s="1280" t="s">
        <v>989</v>
      </c>
    </row>
    <row r="21" spans="1:22" s="1175" customFormat="1" ht="18" customHeight="1">
      <c r="A21" s="1172"/>
      <c r="B21" s="1000" t="s">
        <v>939</v>
      </c>
      <c r="C21" s="1001"/>
      <c r="D21" s="1001"/>
      <c r="E21" s="1001"/>
      <c r="F21" s="1002" t="s">
        <v>905</v>
      </c>
      <c r="G21" s="1173">
        <f>SUM(G22:G24)</f>
        <v>0</v>
      </c>
      <c r="H21" s="1174">
        <f t="shared" ref="H21:U21" si="3">SUM(H22:H24)</f>
        <v>0</v>
      </c>
      <c r="I21" s="1174">
        <f t="shared" si="3"/>
        <v>0</v>
      </c>
      <c r="J21" s="1174">
        <f t="shared" si="3"/>
        <v>0</v>
      </c>
      <c r="K21" s="1174">
        <f t="shared" si="3"/>
        <v>0</v>
      </c>
      <c r="L21" s="1174">
        <f t="shared" si="3"/>
        <v>0</v>
      </c>
      <c r="M21" s="1174">
        <f t="shared" si="3"/>
        <v>0</v>
      </c>
      <c r="N21" s="1174">
        <f t="shared" si="3"/>
        <v>0</v>
      </c>
      <c r="O21" s="1174">
        <f t="shared" si="3"/>
        <v>0</v>
      </c>
      <c r="P21" s="1174">
        <f t="shared" si="3"/>
        <v>0</v>
      </c>
      <c r="Q21" s="1174">
        <f t="shared" si="3"/>
        <v>0</v>
      </c>
      <c r="R21" s="1174">
        <f t="shared" si="3"/>
        <v>0</v>
      </c>
      <c r="S21" s="1174">
        <f t="shared" si="3"/>
        <v>0</v>
      </c>
      <c r="T21" s="1174">
        <f t="shared" si="3"/>
        <v>0</v>
      </c>
      <c r="U21" s="1281">
        <f t="shared" si="3"/>
        <v>0</v>
      </c>
    </row>
    <row r="22" spans="1:22" s="1171" customFormat="1" ht="18" customHeight="1">
      <c r="A22" s="1170"/>
      <c r="B22" s="1003"/>
      <c r="C22" s="1176"/>
      <c r="D22" s="1005"/>
      <c r="E22" s="1005"/>
      <c r="F22" s="1006" t="s">
        <v>905</v>
      </c>
      <c r="G22" s="1177"/>
      <c r="H22" s="1178"/>
      <c r="I22" s="1178"/>
      <c r="J22" s="1178"/>
      <c r="K22" s="1178"/>
      <c r="L22" s="1178"/>
      <c r="M22" s="1178"/>
      <c r="N22" s="1178"/>
      <c r="O22" s="1178"/>
      <c r="P22" s="1178"/>
      <c r="Q22" s="1178"/>
      <c r="R22" s="1178"/>
      <c r="S22" s="1178"/>
      <c r="T22" s="1178"/>
      <c r="U22" s="1296"/>
    </row>
    <row r="23" spans="1:22" s="1171" customFormat="1" ht="18" customHeight="1">
      <c r="A23" s="1170"/>
      <c r="B23" s="1003"/>
      <c r="C23" s="1176"/>
      <c r="D23" s="1005"/>
      <c r="E23" s="1005"/>
      <c r="F23" s="1006" t="s">
        <v>905</v>
      </c>
      <c r="G23" s="1177"/>
      <c r="H23" s="1178"/>
      <c r="I23" s="1178"/>
      <c r="J23" s="1178"/>
      <c r="K23" s="1178"/>
      <c r="L23" s="1178"/>
      <c r="M23" s="1178"/>
      <c r="N23" s="1178"/>
      <c r="O23" s="1178"/>
      <c r="P23" s="1178"/>
      <c r="Q23" s="1178"/>
      <c r="R23" s="1178"/>
      <c r="S23" s="1178"/>
      <c r="T23" s="1178"/>
      <c r="U23" s="1296"/>
    </row>
    <row r="24" spans="1:22" s="1171" customFormat="1" ht="18" customHeight="1" thickBot="1">
      <c r="A24" s="1170"/>
      <c r="B24" s="1007"/>
      <c r="C24" s="1179"/>
      <c r="D24" s="1008"/>
      <c r="E24" s="1008"/>
      <c r="F24" s="1009" t="s">
        <v>905</v>
      </c>
      <c r="G24" s="1180"/>
      <c r="H24" s="1181"/>
      <c r="I24" s="1181"/>
      <c r="J24" s="1181"/>
      <c r="K24" s="1181"/>
      <c r="L24" s="1181"/>
      <c r="M24" s="1181"/>
      <c r="N24" s="1181"/>
      <c r="O24" s="1181"/>
      <c r="P24" s="1181"/>
      <c r="Q24" s="1181"/>
      <c r="R24" s="1181"/>
      <c r="S24" s="1181"/>
      <c r="T24" s="1181"/>
      <c r="U24" s="1297"/>
    </row>
    <row r="25" spans="1:22" s="1171" customFormat="1" ht="12">
      <c r="A25" s="1170"/>
      <c r="B25" s="1010" t="s">
        <v>906</v>
      </c>
      <c r="C25" s="1010" t="s">
        <v>948</v>
      </c>
      <c r="D25" s="1011"/>
      <c r="E25" s="1011"/>
      <c r="F25" s="1012"/>
      <c r="G25" s="1182"/>
      <c r="H25" s="1182"/>
      <c r="I25" s="1182"/>
      <c r="J25" s="1182"/>
      <c r="K25" s="1182"/>
      <c r="L25" s="1182"/>
      <c r="M25" s="1182"/>
      <c r="N25" s="1182"/>
      <c r="O25" s="1182"/>
      <c r="P25" s="1182"/>
      <c r="Q25" s="1182"/>
      <c r="R25" s="1182"/>
      <c r="S25" s="1182"/>
      <c r="T25" s="999"/>
      <c r="U25" s="1182"/>
    </row>
    <row r="26" spans="1:22" s="1171" customFormat="1" ht="12">
      <c r="A26" s="1170"/>
      <c r="B26" s="1010" t="s">
        <v>907</v>
      </c>
      <c r="C26" s="1010" t="s">
        <v>908</v>
      </c>
      <c r="D26" s="1011"/>
      <c r="E26" s="1011"/>
      <c r="F26" s="1012"/>
      <c r="G26" s="1182"/>
      <c r="H26" s="1182"/>
      <c r="I26" s="1182"/>
      <c r="J26" s="1182"/>
      <c r="K26" s="1182"/>
      <c r="L26" s="1182"/>
      <c r="M26" s="1182"/>
      <c r="N26" s="1182"/>
      <c r="O26" s="1182"/>
      <c r="P26" s="1182"/>
      <c r="Q26" s="1182"/>
      <c r="R26" s="1182"/>
      <c r="S26" s="1182"/>
      <c r="T26" s="999"/>
      <c r="U26" s="1182"/>
    </row>
    <row r="27" spans="1:22" s="1171" customFormat="1" ht="18" customHeight="1">
      <c r="A27" s="1170"/>
      <c r="B27" s="1013"/>
      <c r="C27" s="1167"/>
      <c r="D27" s="1011"/>
      <c r="E27" s="1011"/>
      <c r="F27" s="1011"/>
      <c r="H27" s="1173"/>
      <c r="I27" s="1183"/>
      <c r="J27" s="1183"/>
      <c r="K27" s="1183"/>
      <c r="L27" s="1183"/>
      <c r="M27" s="1183"/>
      <c r="N27" s="1183"/>
      <c r="O27" s="1183"/>
      <c r="P27" s="1183"/>
      <c r="Q27" s="1183"/>
      <c r="R27" s="1183"/>
      <c r="S27" s="1183"/>
      <c r="T27" s="1183"/>
      <c r="U27" s="999"/>
      <c r="V27" s="1183"/>
    </row>
    <row r="28" spans="1:22" ht="19.5" customHeight="1" thickBot="1"/>
    <row r="29" spans="1:22" s="1019" customFormat="1" ht="13.5">
      <c r="A29" s="404"/>
      <c r="B29" s="404"/>
      <c r="C29" s="404"/>
      <c r="S29" s="1560" t="s">
        <v>311</v>
      </c>
      <c r="T29" s="1561"/>
      <c r="U29" s="1562"/>
    </row>
    <row r="30" spans="1:22" s="1019" customFormat="1" ht="12" customHeight="1" thickBot="1">
      <c r="S30" s="1563"/>
      <c r="T30" s="1564"/>
      <c r="U30" s="1565"/>
    </row>
    <row r="31" spans="1:22" ht="20.100000000000001" customHeight="1"/>
  </sheetData>
  <mergeCells count="13">
    <mergeCell ref="C11:V11"/>
    <mergeCell ref="B1:U1"/>
    <mergeCell ref="B3:U3"/>
    <mergeCell ref="B6:F6"/>
    <mergeCell ref="C7:D7"/>
    <mergeCell ref="B9:E9"/>
    <mergeCell ref="S29:U30"/>
    <mergeCell ref="C12:V12"/>
    <mergeCell ref="C13:V13"/>
    <mergeCell ref="C14:V14"/>
    <mergeCell ref="C15:V15"/>
    <mergeCell ref="C16:V16"/>
    <mergeCell ref="B20:E20"/>
  </mergeCells>
  <phoneticPr fontId="10"/>
  <printOptions horizontalCentered="1"/>
  <pageMargins left="0.78740157480314965" right="0.78740157480314965" top="0.59055118110236227" bottom="0.59055118110236227" header="0.39370078740157483" footer="0.39370078740157483"/>
  <pageSetup paperSize="8" scale="82" orientation="landscape"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view="pageBreakPreview" zoomScale="85" zoomScaleNormal="100" zoomScaleSheetLayoutView="85" workbookViewId="0">
      <selection sqref="A1:XFD1048576"/>
    </sheetView>
  </sheetViews>
  <sheetFormatPr defaultRowHeight="12"/>
  <cols>
    <col min="1" max="1" width="2.25" style="1189" customWidth="1"/>
    <col min="2" max="2" width="3.75" style="1189" customWidth="1"/>
    <col min="3" max="3" width="25.625" style="1189" customWidth="1"/>
    <col min="4" max="4" width="38.75" style="1189" customWidth="1"/>
    <col min="5" max="6" width="15.625" style="1189" customWidth="1"/>
    <col min="7" max="7" width="2.125" style="1189" customWidth="1"/>
    <col min="8" max="11" width="13.625" style="1189" customWidth="1"/>
    <col min="12" max="256" width="9" style="1189"/>
    <col min="257" max="258" width="2.25" style="1189" customWidth="1"/>
    <col min="259" max="259" width="25.625" style="1189" customWidth="1"/>
    <col min="260" max="260" width="40.625" style="1189" customWidth="1"/>
    <col min="261" max="262" width="15.625" style="1189" customWidth="1"/>
    <col min="263" max="263" width="2.125" style="1189" customWidth="1"/>
    <col min="264" max="267" width="13.625" style="1189" customWidth="1"/>
    <col min="268" max="512" width="9" style="1189"/>
    <col min="513" max="514" width="2.25" style="1189" customWidth="1"/>
    <col min="515" max="515" width="25.625" style="1189" customWidth="1"/>
    <col min="516" max="516" width="40.625" style="1189" customWidth="1"/>
    <col min="517" max="518" width="15.625" style="1189" customWidth="1"/>
    <col min="519" max="519" width="2.125" style="1189" customWidth="1"/>
    <col min="520" max="523" width="13.625" style="1189" customWidth="1"/>
    <col min="524" max="768" width="9" style="1189"/>
    <col min="769" max="770" width="2.25" style="1189" customWidth="1"/>
    <col min="771" max="771" width="25.625" style="1189" customWidth="1"/>
    <col min="772" max="772" width="40.625" style="1189" customWidth="1"/>
    <col min="773" max="774" width="15.625" style="1189" customWidth="1"/>
    <col min="775" max="775" width="2.125" style="1189" customWidth="1"/>
    <col min="776" max="779" width="13.625" style="1189" customWidth="1"/>
    <col min="780" max="1024" width="9" style="1189"/>
    <col min="1025" max="1026" width="2.25" style="1189" customWidth="1"/>
    <col min="1027" max="1027" width="25.625" style="1189" customWidth="1"/>
    <col min="1028" max="1028" width="40.625" style="1189" customWidth="1"/>
    <col min="1029" max="1030" width="15.625" style="1189" customWidth="1"/>
    <col min="1031" max="1031" width="2.125" style="1189" customWidth="1"/>
    <col min="1032" max="1035" width="13.625" style="1189" customWidth="1"/>
    <col min="1036" max="1280" width="9" style="1189"/>
    <col min="1281" max="1282" width="2.25" style="1189" customWidth="1"/>
    <col min="1283" max="1283" width="25.625" style="1189" customWidth="1"/>
    <col min="1284" max="1284" width="40.625" style="1189" customWidth="1"/>
    <col min="1285" max="1286" width="15.625" style="1189" customWidth="1"/>
    <col min="1287" max="1287" width="2.125" style="1189" customWidth="1"/>
    <col min="1288" max="1291" width="13.625" style="1189" customWidth="1"/>
    <col min="1292" max="1536" width="9" style="1189"/>
    <col min="1537" max="1538" width="2.25" style="1189" customWidth="1"/>
    <col min="1539" max="1539" width="25.625" style="1189" customWidth="1"/>
    <col min="1540" max="1540" width="40.625" style="1189" customWidth="1"/>
    <col min="1541" max="1542" width="15.625" style="1189" customWidth="1"/>
    <col min="1543" max="1543" width="2.125" style="1189" customWidth="1"/>
    <col min="1544" max="1547" width="13.625" style="1189" customWidth="1"/>
    <col min="1548" max="1792" width="9" style="1189"/>
    <col min="1793" max="1794" width="2.25" style="1189" customWidth="1"/>
    <col min="1795" max="1795" width="25.625" style="1189" customWidth="1"/>
    <col min="1796" max="1796" width="40.625" style="1189" customWidth="1"/>
    <col min="1797" max="1798" width="15.625" style="1189" customWidth="1"/>
    <col min="1799" max="1799" width="2.125" style="1189" customWidth="1"/>
    <col min="1800" max="1803" width="13.625" style="1189" customWidth="1"/>
    <col min="1804" max="2048" width="9" style="1189"/>
    <col min="2049" max="2050" width="2.25" style="1189" customWidth="1"/>
    <col min="2051" max="2051" width="25.625" style="1189" customWidth="1"/>
    <col min="2052" max="2052" width="40.625" style="1189" customWidth="1"/>
    <col min="2053" max="2054" width="15.625" style="1189" customWidth="1"/>
    <col min="2055" max="2055" width="2.125" style="1189" customWidth="1"/>
    <col min="2056" max="2059" width="13.625" style="1189" customWidth="1"/>
    <col min="2060" max="2304" width="9" style="1189"/>
    <col min="2305" max="2306" width="2.25" style="1189" customWidth="1"/>
    <col min="2307" max="2307" width="25.625" style="1189" customWidth="1"/>
    <col min="2308" max="2308" width="40.625" style="1189" customWidth="1"/>
    <col min="2309" max="2310" width="15.625" style="1189" customWidth="1"/>
    <col min="2311" max="2311" width="2.125" style="1189" customWidth="1"/>
    <col min="2312" max="2315" width="13.625" style="1189" customWidth="1"/>
    <col min="2316" max="2560" width="9" style="1189"/>
    <col min="2561" max="2562" width="2.25" style="1189" customWidth="1"/>
    <col min="2563" max="2563" width="25.625" style="1189" customWidth="1"/>
    <col min="2564" max="2564" width="40.625" style="1189" customWidth="1"/>
    <col min="2565" max="2566" width="15.625" style="1189" customWidth="1"/>
    <col min="2567" max="2567" width="2.125" style="1189" customWidth="1"/>
    <col min="2568" max="2571" width="13.625" style="1189" customWidth="1"/>
    <col min="2572" max="2816" width="9" style="1189"/>
    <col min="2817" max="2818" width="2.25" style="1189" customWidth="1"/>
    <col min="2819" max="2819" width="25.625" style="1189" customWidth="1"/>
    <col min="2820" max="2820" width="40.625" style="1189" customWidth="1"/>
    <col min="2821" max="2822" width="15.625" style="1189" customWidth="1"/>
    <col min="2823" max="2823" width="2.125" style="1189" customWidth="1"/>
    <col min="2824" max="2827" width="13.625" style="1189" customWidth="1"/>
    <col min="2828" max="3072" width="9" style="1189"/>
    <col min="3073" max="3074" width="2.25" style="1189" customWidth="1"/>
    <col min="3075" max="3075" width="25.625" style="1189" customWidth="1"/>
    <col min="3076" max="3076" width="40.625" style="1189" customWidth="1"/>
    <col min="3077" max="3078" width="15.625" style="1189" customWidth="1"/>
    <col min="3079" max="3079" width="2.125" style="1189" customWidth="1"/>
    <col min="3080" max="3083" width="13.625" style="1189" customWidth="1"/>
    <col min="3084" max="3328" width="9" style="1189"/>
    <col min="3329" max="3330" width="2.25" style="1189" customWidth="1"/>
    <col min="3331" max="3331" width="25.625" style="1189" customWidth="1"/>
    <col min="3332" max="3332" width="40.625" style="1189" customWidth="1"/>
    <col min="3333" max="3334" width="15.625" style="1189" customWidth="1"/>
    <col min="3335" max="3335" width="2.125" style="1189" customWidth="1"/>
    <col min="3336" max="3339" width="13.625" style="1189" customWidth="1"/>
    <col min="3340" max="3584" width="9" style="1189"/>
    <col min="3585" max="3586" width="2.25" style="1189" customWidth="1"/>
    <col min="3587" max="3587" width="25.625" style="1189" customWidth="1"/>
    <col min="3588" max="3588" width="40.625" style="1189" customWidth="1"/>
    <col min="3589" max="3590" width="15.625" style="1189" customWidth="1"/>
    <col min="3591" max="3591" width="2.125" style="1189" customWidth="1"/>
    <col min="3592" max="3595" width="13.625" style="1189" customWidth="1"/>
    <col min="3596" max="3840" width="9" style="1189"/>
    <col min="3841" max="3842" width="2.25" style="1189" customWidth="1"/>
    <col min="3843" max="3843" width="25.625" style="1189" customWidth="1"/>
    <col min="3844" max="3844" width="40.625" style="1189" customWidth="1"/>
    <col min="3845" max="3846" width="15.625" style="1189" customWidth="1"/>
    <col min="3847" max="3847" width="2.125" style="1189" customWidth="1"/>
    <col min="3848" max="3851" width="13.625" style="1189" customWidth="1"/>
    <col min="3852" max="4096" width="9" style="1189"/>
    <col min="4097" max="4098" width="2.25" style="1189" customWidth="1"/>
    <col min="4099" max="4099" width="25.625" style="1189" customWidth="1"/>
    <col min="4100" max="4100" width="40.625" style="1189" customWidth="1"/>
    <col min="4101" max="4102" width="15.625" style="1189" customWidth="1"/>
    <col min="4103" max="4103" width="2.125" style="1189" customWidth="1"/>
    <col min="4104" max="4107" width="13.625" style="1189" customWidth="1"/>
    <col min="4108" max="4352" width="9" style="1189"/>
    <col min="4353" max="4354" width="2.25" style="1189" customWidth="1"/>
    <col min="4355" max="4355" width="25.625" style="1189" customWidth="1"/>
    <col min="4356" max="4356" width="40.625" style="1189" customWidth="1"/>
    <col min="4357" max="4358" width="15.625" style="1189" customWidth="1"/>
    <col min="4359" max="4359" width="2.125" style="1189" customWidth="1"/>
    <col min="4360" max="4363" width="13.625" style="1189" customWidth="1"/>
    <col min="4364" max="4608" width="9" style="1189"/>
    <col min="4609" max="4610" width="2.25" style="1189" customWidth="1"/>
    <col min="4611" max="4611" width="25.625" style="1189" customWidth="1"/>
    <col min="4612" max="4612" width="40.625" style="1189" customWidth="1"/>
    <col min="4613" max="4614" width="15.625" style="1189" customWidth="1"/>
    <col min="4615" max="4615" width="2.125" style="1189" customWidth="1"/>
    <col min="4616" max="4619" width="13.625" style="1189" customWidth="1"/>
    <col min="4620" max="4864" width="9" style="1189"/>
    <col min="4865" max="4866" width="2.25" style="1189" customWidth="1"/>
    <col min="4867" max="4867" width="25.625" style="1189" customWidth="1"/>
    <col min="4868" max="4868" width="40.625" style="1189" customWidth="1"/>
    <col min="4869" max="4870" width="15.625" style="1189" customWidth="1"/>
    <col min="4871" max="4871" width="2.125" style="1189" customWidth="1"/>
    <col min="4872" max="4875" width="13.625" style="1189" customWidth="1"/>
    <col min="4876" max="5120" width="9" style="1189"/>
    <col min="5121" max="5122" width="2.25" style="1189" customWidth="1"/>
    <col min="5123" max="5123" width="25.625" style="1189" customWidth="1"/>
    <col min="5124" max="5124" width="40.625" style="1189" customWidth="1"/>
    <col min="5125" max="5126" width="15.625" style="1189" customWidth="1"/>
    <col min="5127" max="5127" width="2.125" style="1189" customWidth="1"/>
    <col min="5128" max="5131" width="13.625" style="1189" customWidth="1"/>
    <col min="5132" max="5376" width="9" style="1189"/>
    <col min="5377" max="5378" width="2.25" style="1189" customWidth="1"/>
    <col min="5379" max="5379" width="25.625" style="1189" customWidth="1"/>
    <col min="5380" max="5380" width="40.625" style="1189" customWidth="1"/>
    <col min="5381" max="5382" width="15.625" style="1189" customWidth="1"/>
    <col min="5383" max="5383" width="2.125" style="1189" customWidth="1"/>
    <col min="5384" max="5387" width="13.625" style="1189" customWidth="1"/>
    <col min="5388" max="5632" width="9" style="1189"/>
    <col min="5633" max="5634" width="2.25" style="1189" customWidth="1"/>
    <col min="5635" max="5635" width="25.625" style="1189" customWidth="1"/>
    <col min="5636" max="5636" width="40.625" style="1189" customWidth="1"/>
    <col min="5637" max="5638" width="15.625" style="1189" customWidth="1"/>
    <col min="5639" max="5639" width="2.125" style="1189" customWidth="1"/>
    <col min="5640" max="5643" width="13.625" style="1189" customWidth="1"/>
    <col min="5644" max="5888" width="9" style="1189"/>
    <col min="5889" max="5890" width="2.25" style="1189" customWidth="1"/>
    <col min="5891" max="5891" width="25.625" style="1189" customWidth="1"/>
    <col min="5892" max="5892" width="40.625" style="1189" customWidth="1"/>
    <col min="5893" max="5894" width="15.625" style="1189" customWidth="1"/>
    <col min="5895" max="5895" width="2.125" style="1189" customWidth="1"/>
    <col min="5896" max="5899" width="13.625" style="1189" customWidth="1"/>
    <col min="5900" max="6144" width="9" style="1189"/>
    <col min="6145" max="6146" width="2.25" style="1189" customWidth="1"/>
    <col min="6147" max="6147" width="25.625" style="1189" customWidth="1"/>
    <col min="6148" max="6148" width="40.625" style="1189" customWidth="1"/>
    <col min="6149" max="6150" width="15.625" style="1189" customWidth="1"/>
    <col min="6151" max="6151" width="2.125" style="1189" customWidth="1"/>
    <col min="6152" max="6155" width="13.625" style="1189" customWidth="1"/>
    <col min="6156" max="6400" width="9" style="1189"/>
    <col min="6401" max="6402" width="2.25" style="1189" customWidth="1"/>
    <col min="6403" max="6403" width="25.625" style="1189" customWidth="1"/>
    <col min="6404" max="6404" width="40.625" style="1189" customWidth="1"/>
    <col min="6405" max="6406" width="15.625" style="1189" customWidth="1"/>
    <col min="6407" max="6407" width="2.125" style="1189" customWidth="1"/>
    <col min="6408" max="6411" width="13.625" style="1189" customWidth="1"/>
    <col min="6412" max="6656" width="9" style="1189"/>
    <col min="6657" max="6658" width="2.25" style="1189" customWidth="1"/>
    <col min="6659" max="6659" width="25.625" style="1189" customWidth="1"/>
    <col min="6660" max="6660" width="40.625" style="1189" customWidth="1"/>
    <col min="6661" max="6662" width="15.625" style="1189" customWidth="1"/>
    <col min="6663" max="6663" width="2.125" style="1189" customWidth="1"/>
    <col min="6664" max="6667" width="13.625" style="1189" customWidth="1"/>
    <col min="6668" max="6912" width="9" style="1189"/>
    <col min="6913" max="6914" width="2.25" style="1189" customWidth="1"/>
    <col min="6915" max="6915" width="25.625" style="1189" customWidth="1"/>
    <col min="6916" max="6916" width="40.625" style="1189" customWidth="1"/>
    <col min="6917" max="6918" width="15.625" style="1189" customWidth="1"/>
    <col min="6919" max="6919" width="2.125" style="1189" customWidth="1"/>
    <col min="6920" max="6923" width="13.625" style="1189" customWidth="1"/>
    <col min="6924" max="7168" width="9" style="1189"/>
    <col min="7169" max="7170" width="2.25" style="1189" customWidth="1"/>
    <col min="7171" max="7171" width="25.625" style="1189" customWidth="1"/>
    <col min="7172" max="7172" width="40.625" style="1189" customWidth="1"/>
    <col min="7173" max="7174" width="15.625" style="1189" customWidth="1"/>
    <col min="7175" max="7175" width="2.125" style="1189" customWidth="1"/>
    <col min="7176" max="7179" width="13.625" style="1189" customWidth="1"/>
    <col min="7180" max="7424" width="9" style="1189"/>
    <col min="7425" max="7426" width="2.25" style="1189" customWidth="1"/>
    <col min="7427" max="7427" width="25.625" style="1189" customWidth="1"/>
    <col min="7428" max="7428" width="40.625" style="1189" customWidth="1"/>
    <col min="7429" max="7430" width="15.625" style="1189" customWidth="1"/>
    <col min="7431" max="7431" width="2.125" style="1189" customWidth="1"/>
    <col min="7432" max="7435" width="13.625" style="1189" customWidth="1"/>
    <col min="7436" max="7680" width="9" style="1189"/>
    <col min="7681" max="7682" width="2.25" style="1189" customWidth="1"/>
    <col min="7683" max="7683" width="25.625" style="1189" customWidth="1"/>
    <col min="7684" max="7684" width="40.625" style="1189" customWidth="1"/>
    <col min="7685" max="7686" width="15.625" style="1189" customWidth="1"/>
    <col min="7687" max="7687" width="2.125" style="1189" customWidth="1"/>
    <col min="7688" max="7691" width="13.625" style="1189" customWidth="1"/>
    <col min="7692" max="7936" width="9" style="1189"/>
    <col min="7937" max="7938" width="2.25" style="1189" customWidth="1"/>
    <col min="7939" max="7939" width="25.625" style="1189" customWidth="1"/>
    <col min="7940" max="7940" width="40.625" style="1189" customWidth="1"/>
    <col min="7941" max="7942" width="15.625" style="1189" customWidth="1"/>
    <col min="7943" max="7943" width="2.125" style="1189" customWidth="1"/>
    <col min="7944" max="7947" width="13.625" style="1189" customWidth="1"/>
    <col min="7948" max="8192" width="9" style="1189"/>
    <col min="8193" max="8194" width="2.25" style="1189" customWidth="1"/>
    <col min="8195" max="8195" width="25.625" style="1189" customWidth="1"/>
    <col min="8196" max="8196" width="40.625" style="1189" customWidth="1"/>
    <col min="8197" max="8198" width="15.625" style="1189" customWidth="1"/>
    <col min="8199" max="8199" width="2.125" style="1189" customWidth="1"/>
    <col min="8200" max="8203" width="13.625" style="1189" customWidth="1"/>
    <col min="8204" max="8448" width="9" style="1189"/>
    <col min="8449" max="8450" width="2.25" style="1189" customWidth="1"/>
    <col min="8451" max="8451" width="25.625" style="1189" customWidth="1"/>
    <col min="8452" max="8452" width="40.625" style="1189" customWidth="1"/>
    <col min="8453" max="8454" width="15.625" style="1189" customWidth="1"/>
    <col min="8455" max="8455" width="2.125" style="1189" customWidth="1"/>
    <col min="8456" max="8459" width="13.625" style="1189" customWidth="1"/>
    <col min="8460" max="8704" width="9" style="1189"/>
    <col min="8705" max="8706" width="2.25" style="1189" customWidth="1"/>
    <col min="8707" max="8707" width="25.625" style="1189" customWidth="1"/>
    <col min="8708" max="8708" width="40.625" style="1189" customWidth="1"/>
    <col min="8709" max="8710" width="15.625" style="1189" customWidth="1"/>
    <col min="8711" max="8711" width="2.125" style="1189" customWidth="1"/>
    <col min="8712" max="8715" width="13.625" style="1189" customWidth="1"/>
    <col min="8716" max="8960" width="9" style="1189"/>
    <col min="8961" max="8962" width="2.25" style="1189" customWidth="1"/>
    <col min="8963" max="8963" width="25.625" style="1189" customWidth="1"/>
    <col min="8964" max="8964" width="40.625" style="1189" customWidth="1"/>
    <col min="8965" max="8966" width="15.625" style="1189" customWidth="1"/>
    <col min="8967" max="8967" width="2.125" style="1189" customWidth="1"/>
    <col min="8968" max="8971" width="13.625" style="1189" customWidth="1"/>
    <col min="8972" max="9216" width="9" style="1189"/>
    <col min="9217" max="9218" width="2.25" style="1189" customWidth="1"/>
    <col min="9219" max="9219" width="25.625" style="1189" customWidth="1"/>
    <col min="9220" max="9220" width="40.625" style="1189" customWidth="1"/>
    <col min="9221" max="9222" width="15.625" style="1189" customWidth="1"/>
    <col min="9223" max="9223" width="2.125" style="1189" customWidth="1"/>
    <col min="9224" max="9227" width="13.625" style="1189" customWidth="1"/>
    <col min="9228" max="9472" width="9" style="1189"/>
    <col min="9473" max="9474" width="2.25" style="1189" customWidth="1"/>
    <col min="9475" max="9475" width="25.625" style="1189" customWidth="1"/>
    <col min="9476" max="9476" width="40.625" style="1189" customWidth="1"/>
    <col min="9477" max="9478" width="15.625" style="1189" customWidth="1"/>
    <col min="9479" max="9479" width="2.125" style="1189" customWidth="1"/>
    <col min="9480" max="9483" width="13.625" style="1189" customWidth="1"/>
    <col min="9484" max="9728" width="9" style="1189"/>
    <col min="9729" max="9730" width="2.25" style="1189" customWidth="1"/>
    <col min="9731" max="9731" width="25.625" style="1189" customWidth="1"/>
    <col min="9732" max="9732" width="40.625" style="1189" customWidth="1"/>
    <col min="9733" max="9734" width="15.625" style="1189" customWidth="1"/>
    <col min="9735" max="9735" width="2.125" style="1189" customWidth="1"/>
    <col min="9736" max="9739" width="13.625" style="1189" customWidth="1"/>
    <col min="9740" max="9984" width="9" style="1189"/>
    <col min="9985" max="9986" width="2.25" style="1189" customWidth="1"/>
    <col min="9987" max="9987" width="25.625" style="1189" customWidth="1"/>
    <col min="9988" max="9988" width="40.625" style="1189" customWidth="1"/>
    <col min="9989" max="9990" width="15.625" style="1189" customWidth="1"/>
    <col min="9991" max="9991" width="2.125" style="1189" customWidth="1"/>
    <col min="9992" max="9995" width="13.625" style="1189" customWidth="1"/>
    <col min="9996" max="10240" width="9" style="1189"/>
    <col min="10241" max="10242" width="2.25" style="1189" customWidth="1"/>
    <col min="10243" max="10243" width="25.625" style="1189" customWidth="1"/>
    <col min="10244" max="10244" width="40.625" style="1189" customWidth="1"/>
    <col min="10245" max="10246" width="15.625" style="1189" customWidth="1"/>
    <col min="10247" max="10247" width="2.125" style="1189" customWidth="1"/>
    <col min="10248" max="10251" width="13.625" style="1189" customWidth="1"/>
    <col min="10252" max="10496" width="9" style="1189"/>
    <col min="10497" max="10498" width="2.25" style="1189" customWidth="1"/>
    <col min="10499" max="10499" width="25.625" style="1189" customWidth="1"/>
    <col min="10500" max="10500" width="40.625" style="1189" customWidth="1"/>
    <col min="10501" max="10502" width="15.625" style="1189" customWidth="1"/>
    <col min="10503" max="10503" width="2.125" style="1189" customWidth="1"/>
    <col min="10504" max="10507" width="13.625" style="1189" customWidth="1"/>
    <col min="10508" max="10752" width="9" style="1189"/>
    <col min="10753" max="10754" width="2.25" style="1189" customWidth="1"/>
    <col min="10755" max="10755" width="25.625" style="1189" customWidth="1"/>
    <col min="10756" max="10756" width="40.625" style="1189" customWidth="1"/>
    <col min="10757" max="10758" width="15.625" style="1189" customWidth="1"/>
    <col min="10759" max="10759" width="2.125" style="1189" customWidth="1"/>
    <col min="10760" max="10763" width="13.625" style="1189" customWidth="1"/>
    <col min="10764" max="11008" width="9" style="1189"/>
    <col min="11009" max="11010" width="2.25" style="1189" customWidth="1"/>
    <col min="11011" max="11011" width="25.625" style="1189" customWidth="1"/>
    <col min="11012" max="11012" width="40.625" style="1189" customWidth="1"/>
    <col min="11013" max="11014" width="15.625" style="1189" customWidth="1"/>
    <col min="11015" max="11015" width="2.125" style="1189" customWidth="1"/>
    <col min="11016" max="11019" width="13.625" style="1189" customWidth="1"/>
    <col min="11020" max="11264" width="9" style="1189"/>
    <col min="11265" max="11266" width="2.25" style="1189" customWidth="1"/>
    <col min="11267" max="11267" width="25.625" style="1189" customWidth="1"/>
    <col min="11268" max="11268" width="40.625" style="1189" customWidth="1"/>
    <col min="11269" max="11270" width="15.625" style="1189" customWidth="1"/>
    <col min="11271" max="11271" width="2.125" style="1189" customWidth="1"/>
    <col min="11272" max="11275" width="13.625" style="1189" customWidth="1"/>
    <col min="11276" max="11520" width="9" style="1189"/>
    <col min="11521" max="11522" width="2.25" style="1189" customWidth="1"/>
    <col min="11523" max="11523" width="25.625" style="1189" customWidth="1"/>
    <col min="11524" max="11524" width="40.625" style="1189" customWidth="1"/>
    <col min="11525" max="11526" width="15.625" style="1189" customWidth="1"/>
    <col min="11527" max="11527" width="2.125" style="1189" customWidth="1"/>
    <col min="11528" max="11531" width="13.625" style="1189" customWidth="1"/>
    <col min="11532" max="11776" width="9" style="1189"/>
    <col min="11777" max="11778" width="2.25" style="1189" customWidth="1"/>
    <col min="11779" max="11779" width="25.625" style="1189" customWidth="1"/>
    <col min="11780" max="11780" width="40.625" style="1189" customWidth="1"/>
    <col min="11781" max="11782" width="15.625" style="1189" customWidth="1"/>
    <col min="11783" max="11783" width="2.125" style="1189" customWidth="1"/>
    <col min="11784" max="11787" width="13.625" style="1189" customWidth="1"/>
    <col min="11788" max="12032" width="9" style="1189"/>
    <col min="12033" max="12034" width="2.25" style="1189" customWidth="1"/>
    <col min="12035" max="12035" width="25.625" style="1189" customWidth="1"/>
    <col min="12036" max="12036" width="40.625" style="1189" customWidth="1"/>
    <col min="12037" max="12038" width="15.625" style="1189" customWidth="1"/>
    <col min="12039" max="12039" width="2.125" style="1189" customWidth="1"/>
    <col min="12040" max="12043" width="13.625" style="1189" customWidth="1"/>
    <col min="12044" max="12288" width="9" style="1189"/>
    <col min="12289" max="12290" width="2.25" style="1189" customWidth="1"/>
    <col min="12291" max="12291" width="25.625" style="1189" customWidth="1"/>
    <col min="12292" max="12292" width="40.625" style="1189" customWidth="1"/>
    <col min="12293" max="12294" width="15.625" style="1189" customWidth="1"/>
    <col min="12295" max="12295" width="2.125" style="1189" customWidth="1"/>
    <col min="12296" max="12299" width="13.625" style="1189" customWidth="1"/>
    <col min="12300" max="12544" width="9" style="1189"/>
    <col min="12545" max="12546" width="2.25" style="1189" customWidth="1"/>
    <col min="12547" max="12547" width="25.625" style="1189" customWidth="1"/>
    <col min="12548" max="12548" width="40.625" style="1189" customWidth="1"/>
    <col min="12549" max="12550" width="15.625" style="1189" customWidth="1"/>
    <col min="12551" max="12551" width="2.125" style="1189" customWidth="1"/>
    <col min="12552" max="12555" width="13.625" style="1189" customWidth="1"/>
    <col min="12556" max="12800" width="9" style="1189"/>
    <col min="12801" max="12802" width="2.25" style="1189" customWidth="1"/>
    <col min="12803" max="12803" width="25.625" style="1189" customWidth="1"/>
    <col min="12804" max="12804" width="40.625" style="1189" customWidth="1"/>
    <col min="12805" max="12806" width="15.625" style="1189" customWidth="1"/>
    <col min="12807" max="12807" width="2.125" style="1189" customWidth="1"/>
    <col min="12808" max="12811" width="13.625" style="1189" customWidth="1"/>
    <col min="12812" max="13056" width="9" style="1189"/>
    <col min="13057" max="13058" width="2.25" style="1189" customWidth="1"/>
    <col min="13059" max="13059" width="25.625" style="1189" customWidth="1"/>
    <col min="13060" max="13060" width="40.625" style="1189" customWidth="1"/>
    <col min="13061" max="13062" width="15.625" style="1189" customWidth="1"/>
    <col min="13063" max="13063" width="2.125" style="1189" customWidth="1"/>
    <col min="13064" max="13067" width="13.625" style="1189" customWidth="1"/>
    <col min="13068" max="13312" width="9" style="1189"/>
    <col min="13313" max="13314" width="2.25" style="1189" customWidth="1"/>
    <col min="13315" max="13315" width="25.625" style="1189" customWidth="1"/>
    <col min="13316" max="13316" width="40.625" style="1189" customWidth="1"/>
    <col min="13317" max="13318" width="15.625" style="1189" customWidth="1"/>
    <col min="13319" max="13319" width="2.125" style="1189" customWidth="1"/>
    <col min="13320" max="13323" width="13.625" style="1189" customWidth="1"/>
    <col min="13324" max="13568" width="9" style="1189"/>
    <col min="13569" max="13570" width="2.25" style="1189" customWidth="1"/>
    <col min="13571" max="13571" width="25.625" style="1189" customWidth="1"/>
    <col min="13572" max="13572" width="40.625" style="1189" customWidth="1"/>
    <col min="13573" max="13574" width="15.625" style="1189" customWidth="1"/>
    <col min="13575" max="13575" width="2.125" style="1189" customWidth="1"/>
    <col min="13576" max="13579" width="13.625" style="1189" customWidth="1"/>
    <col min="13580" max="13824" width="9" style="1189"/>
    <col min="13825" max="13826" width="2.25" style="1189" customWidth="1"/>
    <col min="13827" max="13827" width="25.625" style="1189" customWidth="1"/>
    <col min="13828" max="13828" width="40.625" style="1189" customWidth="1"/>
    <col min="13829" max="13830" width="15.625" style="1189" customWidth="1"/>
    <col min="13831" max="13831" width="2.125" style="1189" customWidth="1"/>
    <col min="13832" max="13835" width="13.625" style="1189" customWidth="1"/>
    <col min="13836" max="14080" width="9" style="1189"/>
    <col min="14081" max="14082" width="2.25" style="1189" customWidth="1"/>
    <col min="14083" max="14083" width="25.625" style="1189" customWidth="1"/>
    <col min="14084" max="14084" width="40.625" style="1189" customWidth="1"/>
    <col min="14085" max="14086" width="15.625" style="1189" customWidth="1"/>
    <col min="14087" max="14087" width="2.125" style="1189" customWidth="1"/>
    <col min="14088" max="14091" width="13.625" style="1189" customWidth="1"/>
    <col min="14092" max="14336" width="9" style="1189"/>
    <col min="14337" max="14338" width="2.25" style="1189" customWidth="1"/>
    <col min="14339" max="14339" width="25.625" style="1189" customWidth="1"/>
    <col min="14340" max="14340" width="40.625" style="1189" customWidth="1"/>
    <col min="14341" max="14342" width="15.625" style="1189" customWidth="1"/>
    <col min="14343" max="14343" width="2.125" style="1189" customWidth="1"/>
    <col min="14344" max="14347" width="13.625" style="1189" customWidth="1"/>
    <col min="14348" max="14592" width="9" style="1189"/>
    <col min="14593" max="14594" width="2.25" style="1189" customWidth="1"/>
    <col min="14595" max="14595" width="25.625" style="1189" customWidth="1"/>
    <col min="14596" max="14596" width="40.625" style="1189" customWidth="1"/>
    <col min="14597" max="14598" width="15.625" style="1189" customWidth="1"/>
    <col min="14599" max="14599" width="2.125" style="1189" customWidth="1"/>
    <col min="14600" max="14603" width="13.625" style="1189" customWidth="1"/>
    <col min="14604" max="14848" width="9" style="1189"/>
    <col min="14849" max="14850" width="2.25" style="1189" customWidth="1"/>
    <col min="14851" max="14851" width="25.625" style="1189" customWidth="1"/>
    <col min="14852" max="14852" width="40.625" style="1189" customWidth="1"/>
    <col min="14853" max="14854" width="15.625" style="1189" customWidth="1"/>
    <col min="14855" max="14855" width="2.125" style="1189" customWidth="1"/>
    <col min="14856" max="14859" width="13.625" style="1189" customWidth="1"/>
    <col min="14860" max="15104" width="9" style="1189"/>
    <col min="15105" max="15106" width="2.25" style="1189" customWidth="1"/>
    <col min="15107" max="15107" width="25.625" style="1189" customWidth="1"/>
    <col min="15108" max="15108" width="40.625" style="1189" customWidth="1"/>
    <col min="15109" max="15110" width="15.625" style="1189" customWidth="1"/>
    <col min="15111" max="15111" width="2.125" style="1189" customWidth="1"/>
    <col min="15112" max="15115" width="13.625" style="1189" customWidth="1"/>
    <col min="15116" max="15360" width="9" style="1189"/>
    <col min="15361" max="15362" width="2.25" style="1189" customWidth="1"/>
    <col min="15363" max="15363" width="25.625" style="1189" customWidth="1"/>
    <col min="15364" max="15364" width="40.625" style="1189" customWidth="1"/>
    <col min="15365" max="15366" width="15.625" style="1189" customWidth="1"/>
    <col min="15367" max="15367" width="2.125" style="1189" customWidth="1"/>
    <col min="15368" max="15371" width="13.625" style="1189" customWidth="1"/>
    <col min="15372" max="15616" width="9" style="1189"/>
    <col min="15617" max="15618" width="2.25" style="1189" customWidth="1"/>
    <col min="15619" max="15619" width="25.625" style="1189" customWidth="1"/>
    <col min="15620" max="15620" width="40.625" style="1189" customWidth="1"/>
    <col min="15621" max="15622" width="15.625" style="1189" customWidth="1"/>
    <col min="15623" max="15623" width="2.125" style="1189" customWidth="1"/>
    <col min="15624" max="15627" width="13.625" style="1189" customWidth="1"/>
    <col min="15628" max="15872" width="9" style="1189"/>
    <col min="15873" max="15874" width="2.25" style="1189" customWidth="1"/>
    <col min="15875" max="15875" width="25.625" style="1189" customWidth="1"/>
    <col min="15876" max="15876" width="40.625" style="1189" customWidth="1"/>
    <col min="15877" max="15878" width="15.625" style="1189" customWidth="1"/>
    <col min="15879" max="15879" width="2.125" style="1189" customWidth="1"/>
    <col min="15880" max="15883" width="13.625" style="1189" customWidth="1"/>
    <col min="15884" max="16128" width="9" style="1189"/>
    <col min="16129" max="16130" width="2.25" style="1189" customWidth="1"/>
    <col min="16131" max="16131" width="25.625" style="1189" customWidth="1"/>
    <col min="16132" max="16132" width="40.625" style="1189" customWidth="1"/>
    <col min="16133" max="16134" width="15.625" style="1189" customWidth="1"/>
    <col min="16135" max="16135" width="2.125" style="1189" customWidth="1"/>
    <col min="16136" max="16139" width="13.625" style="1189" customWidth="1"/>
    <col min="16140" max="16384" width="9" style="1189"/>
  </cols>
  <sheetData>
    <row r="1" spans="1:14" s="1019" customFormat="1" ht="20.100000000000001" customHeight="1">
      <c r="B1" s="1831" t="s">
        <v>1167</v>
      </c>
      <c r="C1" s="1396"/>
      <c r="D1" s="1396"/>
      <c r="E1" s="1396"/>
      <c r="F1" s="1396"/>
      <c r="G1" s="956"/>
      <c r="H1" s="956"/>
      <c r="I1" s="956"/>
      <c r="J1" s="956"/>
      <c r="K1" s="956"/>
    </row>
    <row r="2" spans="1:14" s="1019" customFormat="1" ht="9.9499999999999993" customHeight="1">
      <c r="B2" s="1184"/>
      <c r="C2" s="956"/>
      <c r="D2" s="956"/>
      <c r="E2" s="403"/>
      <c r="F2" s="404"/>
      <c r="G2" s="956"/>
      <c r="H2" s="956"/>
    </row>
    <row r="3" spans="1:14" s="1019" customFormat="1" ht="20.100000000000001" customHeight="1">
      <c r="B3" s="1509" t="s">
        <v>1006</v>
      </c>
      <c r="C3" s="1832"/>
      <c r="D3" s="1832"/>
      <c r="E3" s="1832"/>
      <c r="F3" s="1832"/>
      <c r="G3" s="1185"/>
      <c r="H3" s="957"/>
      <c r="I3" s="957"/>
      <c r="J3" s="957"/>
      <c r="K3" s="957"/>
      <c r="L3" s="1018"/>
      <c r="M3" s="1018"/>
      <c r="N3" s="1018"/>
    </row>
    <row r="4" spans="1:14" s="1019" customFormat="1" ht="8.25" customHeight="1">
      <c r="A4" s="958"/>
      <c r="B4" s="1017"/>
      <c r="C4" s="1017"/>
      <c r="D4" s="1017"/>
      <c r="E4" s="1017"/>
      <c r="F4" s="1017"/>
      <c r="G4" s="1017"/>
      <c r="H4" s="957"/>
      <c r="I4" s="957"/>
      <c r="J4" s="957"/>
      <c r="K4" s="957"/>
      <c r="L4" s="1018"/>
      <c r="M4" s="1018"/>
      <c r="N4" s="1018"/>
    </row>
    <row r="5" spans="1:14" s="956" customFormat="1" ht="20.100000000000001" customHeight="1" thickBot="1">
      <c r="A5" s="404"/>
      <c r="B5" s="959" t="s">
        <v>940</v>
      </c>
      <c r="C5" s="959" t="s">
        <v>762</v>
      </c>
      <c r="D5" s="404"/>
      <c r="E5" s="960"/>
      <c r="F5" s="960"/>
    </row>
    <row r="6" spans="1:14" s="956" customFormat="1" ht="20.100000000000001" customHeight="1">
      <c r="A6" s="404"/>
      <c r="B6" s="1833" t="s">
        <v>876</v>
      </c>
      <c r="C6" s="1834"/>
      <c r="D6" s="1837" t="s">
        <v>877</v>
      </c>
      <c r="E6" s="1839" t="s">
        <v>878</v>
      </c>
      <c r="F6" s="1840"/>
    </row>
    <row r="7" spans="1:14" s="956" customFormat="1" ht="20.100000000000001" customHeight="1" thickBot="1">
      <c r="A7" s="404"/>
      <c r="B7" s="1835"/>
      <c r="C7" s="1836"/>
      <c r="D7" s="1838"/>
      <c r="E7" s="614" t="s">
        <v>879</v>
      </c>
      <c r="F7" s="615" t="s">
        <v>880</v>
      </c>
    </row>
    <row r="8" spans="1:14" s="956" customFormat="1" ht="20.100000000000001" customHeight="1">
      <c r="A8" s="404"/>
      <c r="B8" s="1841"/>
      <c r="C8" s="1842"/>
      <c r="D8" s="1186"/>
      <c r="E8" s="400"/>
      <c r="F8" s="1843">
        <f>SUM(E8:E14)</f>
        <v>0</v>
      </c>
    </row>
    <row r="9" spans="1:14" s="956" customFormat="1" ht="20.100000000000001" customHeight="1">
      <c r="A9" s="404"/>
      <c r="B9" s="1827"/>
      <c r="C9" s="1828"/>
      <c r="D9" s="1187"/>
      <c r="E9" s="401"/>
      <c r="F9" s="1843"/>
    </row>
    <row r="10" spans="1:14" s="956" customFormat="1" ht="20.100000000000001" customHeight="1">
      <c r="A10" s="404"/>
      <c r="B10" s="1827"/>
      <c r="C10" s="1828"/>
      <c r="D10" s="1187"/>
      <c r="E10" s="401"/>
      <c r="F10" s="1843"/>
    </row>
    <row r="11" spans="1:14" s="956" customFormat="1" ht="20.100000000000001" customHeight="1">
      <c r="A11" s="404"/>
      <c r="B11" s="1827"/>
      <c r="C11" s="1828"/>
      <c r="D11" s="1187"/>
      <c r="E11" s="401"/>
      <c r="F11" s="1843"/>
    </row>
    <row r="12" spans="1:14" s="956" customFormat="1" ht="20.100000000000001" customHeight="1">
      <c r="A12" s="404"/>
      <c r="B12" s="1827"/>
      <c r="C12" s="1828"/>
      <c r="D12" s="1187"/>
      <c r="E12" s="401"/>
      <c r="F12" s="1843"/>
    </row>
    <row r="13" spans="1:14" s="956" customFormat="1" ht="20.100000000000001" customHeight="1">
      <c r="A13" s="404"/>
      <c r="B13" s="1827"/>
      <c r="C13" s="1828"/>
      <c r="D13" s="1187"/>
      <c r="E13" s="401"/>
      <c r="F13" s="1843"/>
    </row>
    <row r="14" spans="1:14" s="956" customFormat="1" ht="20.100000000000001" customHeight="1" thickBot="1">
      <c r="A14" s="404"/>
      <c r="B14" s="1829"/>
      <c r="C14" s="1830"/>
      <c r="D14" s="1188"/>
      <c r="E14" s="402"/>
      <c r="F14" s="1844"/>
    </row>
    <row r="15" spans="1:14" ht="23.25" customHeight="1"/>
    <row r="16" spans="1:14" ht="13.5" customHeight="1">
      <c r="B16" s="1162" t="s">
        <v>898</v>
      </c>
      <c r="C16" s="1819" t="s">
        <v>886</v>
      </c>
      <c r="D16" s="1773"/>
      <c r="E16" s="1773"/>
      <c r="F16" s="1773"/>
    </row>
    <row r="17" spans="2:6" ht="13.5" customHeight="1">
      <c r="B17" s="1162" t="s">
        <v>899</v>
      </c>
      <c r="C17" s="1819" t="s">
        <v>946</v>
      </c>
      <c r="D17" s="1773"/>
      <c r="E17" s="1773"/>
      <c r="F17" s="1773"/>
    </row>
    <row r="18" spans="2:6" ht="13.5" customHeight="1">
      <c r="B18" s="1162" t="s">
        <v>117</v>
      </c>
      <c r="C18" s="1772" t="s">
        <v>944</v>
      </c>
      <c r="D18" s="1773"/>
      <c r="E18" s="1773"/>
      <c r="F18" s="1773"/>
    </row>
    <row r="19" spans="2:6" ht="13.5" customHeight="1">
      <c r="B19" s="1162" t="s">
        <v>106</v>
      </c>
      <c r="C19" s="1819" t="s">
        <v>949</v>
      </c>
      <c r="D19" s="1773"/>
      <c r="E19" s="1773"/>
      <c r="F19" s="1773"/>
    </row>
    <row r="20" spans="2:6" ht="21.75" customHeight="1">
      <c r="B20" s="1217" t="s">
        <v>1009</v>
      </c>
      <c r="C20" s="1820" t="s">
        <v>961</v>
      </c>
      <c r="D20" s="1821"/>
      <c r="E20" s="1821"/>
      <c r="F20" s="1821"/>
    </row>
    <row r="21" spans="2:6" ht="13.5" customHeight="1">
      <c r="B21" s="1162" t="s">
        <v>122</v>
      </c>
      <c r="C21" s="1821" t="s">
        <v>1168</v>
      </c>
      <c r="D21" s="1822"/>
      <c r="E21" s="1822"/>
      <c r="F21" s="1822"/>
    </row>
    <row r="22" spans="2:6" ht="13.5" customHeight="1">
      <c r="B22" s="1162" t="s">
        <v>941</v>
      </c>
      <c r="C22" s="1821" t="s">
        <v>950</v>
      </c>
      <c r="D22" s="1822"/>
      <c r="E22" s="1822"/>
      <c r="F22" s="1822"/>
    </row>
    <row r="23" spans="2:6" ht="8.25" customHeight="1" thickBot="1"/>
    <row r="24" spans="2:6">
      <c r="E24" s="1823" t="s">
        <v>311</v>
      </c>
      <c r="F24" s="1824"/>
    </row>
    <row r="25" spans="2:6" ht="12.75" thickBot="1">
      <c r="E25" s="1825"/>
      <c r="F25" s="1826"/>
    </row>
    <row r="26" spans="2:6" ht="8.25" customHeight="1"/>
  </sheetData>
  <mergeCells count="21">
    <mergeCell ref="C18:F18"/>
    <mergeCell ref="B1:F1"/>
    <mergeCell ref="B3:F3"/>
    <mergeCell ref="B6:C7"/>
    <mergeCell ref="D6:D7"/>
    <mergeCell ref="E6:F6"/>
    <mergeCell ref="B8:C8"/>
    <mergeCell ref="F8:F14"/>
    <mergeCell ref="B9:C9"/>
    <mergeCell ref="B10:C10"/>
    <mergeCell ref="B11:C11"/>
    <mergeCell ref="B12:C12"/>
    <mergeCell ref="B13:C13"/>
    <mergeCell ref="B14:C14"/>
    <mergeCell ref="C16:F16"/>
    <mergeCell ref="C17:F17"/>
    <mergeCell ref="C19:F19"/>
    <mergeCell ref="C20:F20"/>
    <mergeCell ref="C21:F21"/>
    <mergeCell ref="C22:F22"/>
    <mergeCell ref="E24:F25"/>
  </mergeCells>
  <phoneticPr fontId="10"/>
  <printOptions horizontalCentered="1"/>
  <pageMargins left="0.78740157480314965" right="0.78740157480314965" top="0.59055118110236227" bottom="0.59055118110236227" header="0.39370078740157483" footer="0.3937007874015748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7"/>
  <sheetViews>
    <sheetView zoomScale="85" zoomScaleNormal="85" workbookViewId="0">
      <selection activeCell="K12" sqref="K12"/>
    </sheetView>
  </sheetViews>
  <sheetFormatPr defaultRowHeight="14.25" customHeight="1"/>
  <cols>
    <col min="1" max="1" width="2.625" style="152" customWidth="1"/>
    <col min="2" max="2" width="4.625" style="183" customWidth="1"/>
    <col min="3" max="6" width="10.625" style="184" customWidth="1"/>
    <col min="7" max="7" width="19.75" style="184" customWidth="1"/>
    <col min="8" max="8" width="60.625" style="185" customWidth="1"/>
    <col min="9" max="9" width="2.625" style="152" customWidth="1"/>
    <col min="10" max="16384" width="9" style="152"/>
  </cols>
  <sheetData>
    <row r="1" spans="2:8" s="136" customFormat="1" ht="14.25" customHeight="1">
      <c r="B1" s="1395" t="s">
        <v>50</v>
      </c>
      <c r="C1" s="1396"/>
      <c r="D1" s="1396"/>
      <c r="E1" s="1396"/>
      <c r="F1" s="1396"/>
      <c r="G1" s="1396"/>
      <c r="H1" s="1396"/>
    </row>
    <row r="2" spans="2:8" s="136" customFormat="1" ht="8.25" customHeight="1">
      <c r="B2" s="137"/>
      <c r="C2" s="138"/>
      <c r="D2" s="138"/>
      <c r="E2" s="138"/>
      <c r="F2" s="138"/>
      <c r="G2" s="138"/>
      <c r="H2" s="140"/>
    </row>
    <row r="3" spans="2:8" s="136" customFormat="1" ht="20.100000000000001" customHeight="1">
      <c r="B3" s="1397" t="s">
        <v>51</v>
      </c>
      <c r="C3" s="1398"/>
      <c r="D3" s="1398"/>
      <c r="E3" s="1398"/>
      <c r="F3" s="1398"/>
      <c r="G3" s="1398"/>
      <c r="H3" s="1398"/>
    </row>
    <row r="4" spans="2:8" s="136" customFormat="1" ht="8.25" customHeight="1">
      <c r="B4" s="141"/>
      <c r="C4" s="142"/>
      <c r="D4" s="142"/>
      <c r="E4" s="142"/>
      <c r="F4" s="142"/>
      <c r="G4" s="142"/>
      <c r="H4" s="142"/>
    </row>
    <row r="5" spans="2:8" s="136" customFormat="1" ht="14.25" customHeight="1">
      <c r="B5" s="137"/>
      <c r="C5" s="138"/>
      <c r="D5" s="138"/>
      <c r="E5" s="138"/>
      <c r="F5" s="138"/>
      <c r="G5" s="138"/>
      <c r="H5" s="143" t="s">
        <v>52</v>
      </c>
    </row>
    <row r="6" spans="2:8" s="136" customFormat="1" ht="34.5" customHeight="1">
      <c r="B6" s="1399" t="s">
        <v>487</v>
      </c>
      <c r="C6" s="1399"/>
      <c r="D6" s="1399"/>
      <c r="E6" s="1399"/>
      <c r="F6" s="1399"/>
      <c r="G6" s="1399"/>
      <c r="H6" s="1399"/>
    </row>
    <row r="7" spans="2:8" s="136" customFormat="1" ht="13.5">
      <c r="C7" s="144"/>
      <c r="D7" s="144"/>
      <c r="E7" s="144"/>
      <c r="F7" s="144"/>
      <c r="G7" s="144"/>
      <c r="H7" s="146"/>
    </row>
    <row r="8" spans="2:8" s="136" customFormat="1" ht="32.25" customHeight="1">
      <c r="B8" s="1400" t="s">
        <v>452</v>
      </c>
      <c r="C8" s="1401"/>
      <c r="D8" s="1401"/>
      <c r="E8" s="1401"/>
      <c r="F8" s="1401"/>
      <c r="G8" s="1401"/>
      <c r="H8" s="1401"/>
    </row>
    <row r="9" spans="2:8" s="136" customFormat="1" ht="13.5" customHeight="1" thickBot="1">
      <c r="C9" s="144"/>
      <c r="D9" s="144"/>
      <c r="E9" s="144"/>
      <c r="F9" s="144"/>
      <c r="G9" s="144"/>
      <c r="H9" s="146"/>
    </row>
    <row r="10" spans="2:8" s="136" customFormat="1" ht="20.100000000000001" customHeight="1">
      <c r="B10" s="1402" t="s">
        <v>53</v>
      </c>
      <c r="C10" s="1403"/>
      <c r="D10" s="1404"/>
      <c r="E10" s="1408" t="s">
        <v>54</v>
      </c>
      <c r="F10" s="1409"/>
      <c r="G10" s="1410"/>
      <c r="H10" s="1411"/>
    </row>
    <row r="11" spans="2:8" s="136" customFormat="1" ht="20.100000000000001" customHeight="1" thickBot="1">
      <c r="B11" s="1405"/>
      <c r="C11" s="1406"/>
      <c r="D11" s="1407"/>
      <c r="E11" s="1412" t="s">
        <v>55</v>
      </c>
      <c r="F11" s="1413"/>
      <c r="G11" s="1414"/>
      <c r="H11" s="1415"/>
    </row>
    <row r="12" spans="2:8" s="136" customFormat="1" ht="20.100000000000001" customHeight="1">
      <c r="B12" s="1420" t="s">
        <v>56</v>
      </c>
      <c r="C12" s="1421"/>
      <c r="D12" s="1422"/>
      <c r="E12" s="1423" t="s">
        <v>454</v>
      </c>
      <c r="F12" s="1424"/>
      <c r="G12" s="1425"/>
      <c r="H12" s="1426"/>
    </row>
    <row r="13" spans="2:8" s="136" customFormat="1" ht="20.100000000000001" customHeight="1">
      <c r="B13" s="1420"/>
      <c r="C13" s="1421"/>
      <c r="D13" s="1422"/>
      <c r="E13" s="1427" t="s">
        <v>455</v>
      </c>
      <c r="F13" s="1428"/>
      <c r="G13" s="1429"/>
      <c r="H13" s="1430"/>
    </row>
    <row r="14" spans="2:8" s="136" customFormat="1" ht="20.100000000000001" customHeight="1">
      <c r="B14" s="1420"/>
      <c r="C14" s="1421"/>
      <c r="D14" s="1422"/>
      <c r="E14" s="1427" t="s">
        <v>456</v>
      </c>
      <c r="F14" s="1428"/>
      <c r="G14" s="1431"/>
      <c r="H14" s="1432"/>
    </row>
    <row r="15" spans="2:8" s="136" customFormat="1" ht="20.100000000000001" customHeight="1">
      <c r="B15" s="1420"/>
      <c r="C15" s="1421"/>
      <c r="D15" s="1422"/>
      <c r="E15" s="1427" t="s">
        <v>457</v>
      </c>
      <c r="F15" s="1428"/>
      <c r="G15" s="1431"/>
      <c r="H15" s="1432"/>
    </row>
    <row r="16" spans="2:8" s="136" customFormat="1" ht="20.100000000000001" customHeight="1" thickBot="1">
      <c r="B16" s="1405"/>
      <c r="C16" s="1406"/>
      <c r="D16" s="1407"/>
      <c r="E16" s="1412" t="s">
        <v>60</v>
      </c>
      <c r="F16" s="1413"/>
      <c r="G16" s="1418"/>
      <c r="H16" s="1419"/>
    </row>
    <row r="17" spans="2:8" s="136" customFormat="1" ht="13.5" customHeight="1">
      <c r="C17" s="144"/>
      <c r="D17" s="144"/>
      <c r="E17" s="144"/>
      <c r="F17" s="144"/>
      <c r="G17" s="144"/>
      <c r="H17" s="146"/>
    </row>
    <row r="18" spans="2:8" s="136" customFormat="1" ht="20.100000000000001" customHeight="1" thickBot="1">
      <c r="B18" s="147">
        <v>1</v>
      </c>
      <c r="C18" s="148" t="s">
        <v>61</v>
      </c>
      <c r="D18" s="144"/>
      <c r="E18" s="144"/>
      <c r="F18" s="144"/>
      <c r="G18" s="144"/>
      <c r="H18" s="146"/>
    </row>
    <row r="19" spans="2:8" ht="20.100000000000001" customHeight="1" thickBot="1">
      <c r="B19" s="149" t="s">
        <v>62</v>
      </c>
      <c r="C19" s="150" t="s">
        <v>63</v>
      </c>
      <c r="D19" s="150" t="s">
        <v>64</v>
      </c>
      <c r="E19" s="150" t="s">
        <v>65</v>
      </c>
      <c r="F19" s="150" t="s">
        <v>66</v>
      </c>
      <c r="G19" s="685" t="s">
        <v>67</v>
      </c>
      <c r="H19" s="151" t="s">
        <v>68</v>
      </c>
    </row>
    <row r="20" spans="2:8" ht="20.100000000000001" customHeight="1">
      <c r="B20" s="153" t="s">
        <v>2</v>
      </c>
      <c r="C20" s="154" t="s">
        <v>458</v>
      </c>
      <c r="D20" s="154" t="s">
        <v>69</v>
      </c>
      <c r="E20" s="154" t="s">
        <v>70</v>
      </c>
      <c r="F20" s="154" t="s">
        <v>71</v>
      </c>
      <c r="G20" s="686" t="s">
        <v>459</v>
      </c>
      <c r="H20" s="155"/>
    </row>
    <row r="21" spans="2:8" ht="20.100000000000001" customHeight="1">
      <c r="B21" s="156">
        <v>1</v>
      </c>
      <c r="C21" s="157"/>
      <c r="D21" s="157"/>
      <c r="E21" s="157"/>
      <c r="F21" s="157"/>
      <c r="G21" s="687"/>
      <c r="H21" s="158"/>
    </row>
    <row r="22" spans="2:8" ht="20.100000000000001" customHeight="1" thickBot="1">
      <c r="B22" s="159">
        <v>2</v>
      </c>
      <c r="C22" s="160"/>
      <c r="D22" s="160"/>
      <c r="E22" s="160"/>
      <c r="F22" s="160"/>
      <c r="G22" s="684"/>
      <c r="H22" s="161"/>
    </row>
    <row r="23" spans="2:8" s="136" customFormat="1" ht="13.5" customHeight="1">
      <c r="C23" s="144"/>
      <c r="D23" s="144"/>
      <c r="E23" s="144"/>
      <c r="F23" s="144"/>
      <c r="G23" s="144"/>
      <c r="H23" s="146"/>
    </row>
    <row r="24" spans="2:8" s="136" customFormat="1" ht="20.100000000000001" customHeight="1" thickBot="1">
      <c r="B24" s="162">
        <v>2</v>
      </c>
      <c r="C24" s="148" t="s">
        <v>72</v>
      </c>
      <c r="D24" s="144"/>
      <c r="E24" s="144"/>
      <c r="F24" s="144"/>
      <c r="G24" s="144"/>
      <c r="H24" s="146"/>
    </row>
    <row r="25" spans="2:8" ht="20.100000000000001" customHeight="1" thickBot="1">
      <c r="B25" s="149" t="s">
        <v>62</v>
      </c>
      <c r="C25" s="150" t="s">
        <v>63</v>
      </c>
      <c r="D25" s="150" t="s">
        <v>64</v>
      </c>
      <c r="E25" s="150" t="s">
        <v>65</v>
      </c>
      <c r="F25" s="150" t="s">
        <v>66</v>
      </c>
      <c r="G25" s="685" t="s">
        <v>67</v>
      </c>
      <c r="H25" s="151" t="s">
        <v>68</v>
      </c>
    </row>
    <row r="26" spans="2:8" ht="20.100000000000001" customHeight="1">
      <c r="B26" s="153" t="s">
        <v>2</v>
      </c>
      <c r="C26" s="154" t="s">
        <v>460</v>
      </c>
      <c r="D26" s="154" t="s">
        <v>463</v>
      </c>
      <c r="E26" s="154" t="s">
        <v>461</v>
      </c>
      <c r="F26" s="154" t="s">
        <v>462</v>
      </c>
      <c r="G26" s="686" t="s">
        <v>464</v>
      </c>
      <c r="H26" s="155"/>
    </row>
    <row r="27" spans="2:8" ht="20.100000000000001" customHeight="1">
      <c r="B27" s="156">
        <v>1</v>
      </c>
      <c r="C27" s="157"/>
      <c r="D27" s="157"/>
      <c r="E27" s="157"/>
      <c r="F27" s="157"/>
      <c r="G27" s="687"/>
      <c r="H27" s="158"/>
    </row>
    <row r="28" spans="2:8" ht="20.100000000000001" customHeight="1" thickBot="1">
      <c r="B28" s="159">
        <v>2</v>
      </c>
      <c r="C28" s="160"/>
      <c r="D28" s="160"/>
      <c r="E28" s="160"/>
      <c r="F28" s="160"/>
      <c r="G28" s="684"/>
      <c r="H28" s="161"/>
    </row>
    <row r="29" spans="2:8" ht="13.5" customHeight="1">
      <c r="B29" s="163"/>
      <c r="C29" s="164"/>
      <c r="D29" s="164"/>
      <c r="E29" s="164"/>
      <c r="F29" s="164"/>
      <c r="G29" s="164"/>
      <c r="H29" s="165"/>
    </row>
    <row r="30" spans="2:8" s="136" customFormat="1" ht="20.100000000000001" customHeight="1" thickBot="1">
      <c r="B30" s="147">
        <v>3</v>
      </c>
      <c r="C30" s="148" t="s">
        <v>73</v>
      </c>
      <c r="D30" s="144"/>
      <c r="E30" s="144"/>
      <c r="F30" s="144"/>
      <c r="G30" s="144"/>
      <c r="H30" s="146"/>
    </row>
    <row r="31" spans="2:8" ht="20.100000000000001" customHeight="1" thickBot="1">
      <c r="B31" s="149" t="s">
        <v>74</v>
      </c>
      <c r="C31" s="150" t="s">
        <v>63</v>
      </c>
      <c r="D31" s="150" t="s">
        <v>64</v>
      </c>
      <c r="E31" s="150" t="s">
        <v>65</v>
      </c>
      <c r="F31" s="150" t="s">
        <v>66</v>
      </c>
      <c r="G31" s="685" t="s">
        <v>67</v>
      </c>
      <c r="H31" s="151" t="s">
        <v>68</v>
      </c>
    </row>
    <row r="32" spans="2:8" ht="20.100000000000001" customHeight="1">
      <c r="B32" s="153" t="s">
        <v>2</v>
      </c>
      <c r="C32" s="154" t="s">
        <v>70</v>
      </c>
      <c r="D32" s="154" t="s">
        <v>465</v>
      </c>
      <c r="E32" s="154"/>
      <c r="F32" s="154"/>
      <c r="G32" s="686" t="s">
        <v>466</v>
      </c>
      <c r="H32" s="155"/>
    </row>
    <row r="33" spans="2:8" ht="20.100000000000001" customHeight="1">
      <c r="B33" s="156">
        <v>1</v>
      </c>
      <c r="C33" s="157"/>
      <c r="D33" s="157"/>
      <c r="E33" s="157"/>
      <c r="F33" s="157"/>
      <c r="G33" s="687"/>
      <c r="H33" s="158"/>
    </row>
    <row r="34" spans="2:8" ht="20.100000000000001" customHeight="1" thickBot="1">
      <c r="B34" s="159">
        <v>2</v>
      </c>
      <c r="C34" s="160"/>
      <c r="D34" s="160"/>
      <c r="E34" s="160"/>
      <c r="F34" s="160"/>
      <c r="G34" s="684"/>
      <c r="H34" s="161"/>
    </row>
    <row r="35" spans="2:8" ht="13.5" customHeight="1">
      <c r="B35" s="166"/>
      <c r="C35" s="167"/>
      <c r="D35" s="167"/>
      <c r="E35" s="167"/>
      <c r="F35" s="167"/>
      <c r="G35" s="167"/>
      <c r="H35" s="165"/>
    </row>
    <row r="36" spans="2:8" s="136" customFormat="1" ht="20.100000000000001" customHeight="1" thickBot="1">
      <c r="B36" s="147">
        <v>4</v>
      </c>
      <c r="C36" s="148" t="s">
        <v>75</v>
      </c>
      <c r="D36" s="144"/>
      <c r="E36" s="144"/>
      <c r="F36" s="144"/>
      <c r="G36" s="144"/>
      <c r="H36" s="146"/>
    </row>
    <row r="37" spans="2:8" ht="20.100000000000001" customHeight="1" thickBot="1">
      <c r="B37" s="149" t="s">
        <v>74</v>
      </c>
      <c r="C37" s="150" t="s">
        <v>76</v>
      </c>
      <c r="D37" s="150" t="s">
        <v>64</v>
      </c>
      <c r="E37" s="150" t="s">
        <v>65</v>
      </c>
      <c r="F37" s="150" t="s">
        <v>66</v>
      </c>
      <c r="G37" s="685" t="s">
        <v>67</v>
      </c>
      <c r="H37" s="151" t="s">
        <v>68</v>
      </c>
    </row>
    <row r="38" spans="2:8" ht="20.100000000000001" customHeight="1">
      <c r="B38" s="168" t="s">
        <v>2</v>
      </c>
      <c r="C38" s="169" t="s">
        <v>467</v>
      </c>
      <c r="D38" s="169"/>
      <c r="E38" s="169"/>
      <c r="F38" s="169"/>
      <c r="G38" s="169"/>
      <c r="H38" s="170"/>
    </row>
    <row r="39" spans="2:8" ht="20.100000000000001" customHeight="1">
      <c r="B39" s="171">
        <v>1</v>
      </c>
      <c r="C39" s="172"/>
      <c r="D39" s="172"/>
      <c r="E39" s="172"/>
      <c r="F39" s="172"/>
      <c r="G39" s="172"/>
      <c r="H39" s="174"/>
    </row>
    <row r="40" spans="2:8" ht="20.100000000000001" customHeight="1" thickBot="1">
      <c r="B40" s="175">
        <v>2</v>
      </c>
      <c r="C40" s="176"/>
      <c r="D40" s="176"/>
      <c r="E40" s="176"/>
      <c r="F40" s="176"/>
      <c r="G40" s="176"/>
      <c r="H40" s="177"/>
    </row>
    <row r="41" spans="2:8" ht="13.5" customHeight="1">
      <c r="B41" s="163"/>
      <c r="C41" s="164"/>
      <c r="D41" s="164"/>
      <c r="E41" s="164"/>
      <c r="F41" s="164"/>
      <c r="G41" s="164"/>
      <c r="H41" s="165"/>
    </row>
    <row r="42" spans="2:8" s="136" customFormat="1" ht="20.100000000000001" customHeight="1" thickBot="1">
      <c r="B42" s="147">
        <v>5</v>
      </c>
      <c r="C42" s="148" t="s">
        <v>468</v>
      </c>
      <c r="D42" s="144"/>
      <c r="E42" s="144"/>
      <c r="F42" s="144"/>
      <c r="G42" s="144"/>
      <c r="H42" s="146"/>
    </row>
    <row r="43" spans="2:8" ht="20.100000000000001" customHeight="1" thickBot="1">
      <c r="B43" s="149" t="s">
        <v>74</v>
      </c>
      <c r="C43" s="150" t="s">
        <v>63</v>
      </c>
      <c r="D43" s="150" t="s">
        <v>78</v>
      </c>
      <c r="E43" s="150" t="s">
        <v>79</v>
      </c>
      <c r="F43" s="150" t="s">
        <v>80</v>
      </c>
      <c r="G43" s="685" t="s">
        <v>67</v>
      </c>
      <c r="H43" s="151" t="s">
        <v>68</v>
      </c>
    </row>
    <row r="44" spans="2:8" ht="20.100000000000001" customHeight="1">
      <c r="B44" s="153" t="s">
        <v>2</v>
      </c>
      <c r="C44" s="154" t="s">
        <v>77</v>
      </c>
      <c r="D44" s="154" t="s">
        <v>77</v>
      </c>
      <c r="E44" s="154" t="s">
        <v>451</v>
      </c>
      <c r="F44" s="154"/>
      <c r="G44" s="686" t="s">
        <v>472</v>
      </c>
      <c r="H44" s="155"/>
    </row>
    <row r="45" spans="2:8" ht="20.100000000000001" customHeight="1">
      <c r="B45" s="156">
        <v>1</v>
      </c>
      <c r="C45" s="157"/>
      <c r="D45" s="157"/>
      <c r="E45" s="157"/>
      <c r="F45" s="157"/>
      <c r="G45" s="687"/>
      <c r="H45" s="158"/>
    </row>
    <row r="46" spans="2:8" ht="20.100000000000001" customHeight="1" thickBot="1">
      <c r="B46" s="159">
        <v>2</v>
      </c>
      <c r="C46" s="160"/>
      <c r="D46" s="160"/>
      <c r="E46" s="160"/>
      <c r="F46" s="160"/>
      <c r="G46" s="684"/>
      <c r="H46" s="161"/>
    </row>
    <row r="47" spans="2:8" ht="13.5" customHeight="1">
      <c r="B47" s="178"/>
      <c r="C47" s="167"/>
      <c r="D47" s="167"/>
      <c r="E47" s="167"/>
      <c r="F47" s="167"/>
      <c r="G47" s="167"/>
      <c r="H47" s="165"/>
    </row>
    <row r="48" spans="2:8" s="136" customFormat="1" ht="20.100000000000001" customHeight="1" thickBot="1">
      <c r="B48" s="147">
        <v>6</v>
      </c>
      <c r="C48" s="148" t="s">
        <v>469</v>
      </c>
      <c r="D48" s="144"/>
      <c r="E48" s="144"/>
      <c r="F48" s="144"/>
      <c r="G48" s="144"/>
      <c r="H48" s="146"/>
    </row>
    <row r="49" spans="2:8" ht="20.100000000000001" customHeight="1" thickBot="1">
      <c r="B49" s="149" t="s">
        <v>74</v>
      </c>
      <c r="C49" s="150" t="s">
        <v>63</v>
      </c>
      <c r="D49" s="150" t="s">
        <v>78</v>
      </c>
      <c r="E49" s="150" t="s">
        <v>79</v>
      </c>
      <c r="F49" s="150" t="s">
        <v>80</v>
      </c>
      <c r="G49" s="685" t="s">
        <v>67</v>
      </c>
      <c r="H49" s="151" t="s">
        <v>68</v>
      </c>
    </row>
    <row r="50" spans="2:8" ht="20.100000000000001" customHeight="1">
      <c r="B50" s="153" t="s">
        <v>2</v>
      </c>
      <c r="C50" s="154" t="s">
        <v>77</v>
      </c>
      <c r="D50" s="154" t="s">
        <v>77</v>
      </c>
      <c r="E50" s="154"/>
      <c r="F50" s="154"/>
      <c r="G50" s="686" t="s">
        <v>81</v>
      </c>
      <c r="H50" s="155"/>
    </row>
    <row r="51" spans="2:8" ht="20.100000000000001" customHeight="1">
      <c r="B51" s="156">
        <v>1</v>
      </c>
      <c r="C51" s="157"/>
      <c r="D51" s="157"/>
      <c r="E51" s="157"/>
      <c r="F51" s="157"/>
      <c r="G51" s="687"/>
      <c r="H51" s="158"/>
    </row>
    <row r="52" spans="2:8" ht="20.100000000000001" customHeight="1" thickBot="1">
      <c r="B52" s="159">
        <v>2</v>
      </c>
      <c r="C52" s="160"/>
      <c r="D52" s="160"/>
      <c r="E52" s="160"/>
      <c r="F52" s="160"/>
      <c r="G52" s="684"/>
      <c r="H52" s="161"/>
    </row>
    <row r="53" spans="2:8" ht="13.5" customHeight="1">
      <c r="B53" s="178"/>
      <c r="C53" s="167"/>
      <c r="D53" s="167"/>
      <c r="E53" s="167"/>
      <c r="F53" s="167"/>
      <c r="G53" s="167"/>
      <c r="H53" s="165"/>
    </row>
    <row r="54" spans="2:8" s="136" customFormat="1" ht="20.100000000000001" customHeight="1" thickBot="1">
      <c r="B54" s="147">
        <v>7</v>
      </c>
      <c r="C54" s="148" t="s">
        <v>470</v>
      </c>
      <c r="D54" s="144"/>
      <c r="E54" s="144"/>
      <c r="F54" s="144"/>
      <c r="G54" s="144"/>
      <c r="H54" s="146"/>
    </row>
    <row r="55" spans="2:8" ht="20.100000000000001" customHeight="1" thickBot="1">
      <c r="B55" s="149" t="s">
        <v>74</v>
      </c>
      <c r="C55" s="150" t="s">
        <v>63</v>
      </c>
      <c r="D55" s="150" t="s">
        <v>78</v>
      </c>
      <c r="E55" s="150" t="s">
        <v>79</v>
      </c>
      <c r="F55" s="150" t="s">
        <v>80</v>
      </c>
      <c r="G55" s="685" t="s">
        <v>67</v>
      </c>
      <c r="H55" s="151" t="s">
        <v>68</v>
      </c>
    </row>
    <row r="56" spans="2:8" ht="20.100000000000001" customHeight="1">
      <c r="B56" s="153" t="s">
        <v>2</v>
      </c>
      <c r="C56" s="154" t="s">
        <v>77</v>
      </c>
      <c r="D56" s="154" t="s">
        <v>77</v>
      </c>
      <c r="E56" s="154" t="s">
        <v>83</v>
      </c>
      <c r="F56" s="154" t="s">
        <v>77</v>
      </c>
      <c r="G56" s="686" t="s">
        <v>84</v>
      </c>
      <c r="H56" s="155"/>
    </row>
    <row r="57" spans="2:8" ht="20.100000000000001" customHeight="1">
      <c r="B57" s="156">
        <v>1</v>
      </c>
      <c r="C57" s="157"/>
      <c r="D57" s="157"/>
      <c r="E57" s="157"/>
      <c r="F57" s="157"/>
      <c r="G57" s="687"/>
      <c r="H57" s="158"/>
    </row>
    <row r="58" spans="2:8" ht="20.100000000000001" customHeight="1" thickBot="1">
      <c r="B58" s="159">
        <v>2</v>
      </c>
      <c r="C58" s="160"/>
      <c r="D58" s="160"/>
      <c r="E58" s="160"/>
      <c r="F58" s="160"/>
      <c r="G58" s="684"/>
      <c r="H58" s="161"/>
    </row>
    <row r="59" spans="2:8" ht="20.100000000000001" customHeight="1">
      <c r="B59" s="179"/>
      <c r="C59" s="180"/>
      <c r="D59" s="180"/>
      <c r="E59" s="180"/>
      <c r="F59" s="180"/>
      <c r="G59" s="180"/>
      <c r="H59" s="181"/>
    </row>
    <row r="60" spans="2:8" s="136" customFormat="1" ht="20.100000000000001" customHeight="1" thickBot="1">
      <c r="B60" s="147">
        <v>8</v>
      </c>
      <c r="C60" s="148" t="s">
        <v>471</v>
      </c>
      <c r="D60" s="144"/>
      <c r="E60" s="144"/>
      <c r="F60" s="144"/>
      <c r="G60" s="144"/>
      <c r="H60" s="146"/>
    </row>
    <row r="61" spans="2:8" ht="20.100000000000001" customHeight="1" thickBot="1">
      <c r="B61" s="149" t="s">
        <v>74</v>
      </c>
      <c r="C61" s="150" t="s">
        <v>63</v>
      </c>
      <c r="D61" s="150" t="s">
        <v>78</v>
      </c>
      <c r="E61" s="150" t="s">
        <v>79</v>
      </c>
      <c r="F61" s="150" t="s">
        <v>80</v>
      </c>
      <c r="G61" s="685" t="s">
        <v>67</v>
      </c>
      <c r="H61" s="151" t="s">
        <v>68</v>
      </c>
    </row>
    <row r="62" spans="2:8" ht="20.100000000000001" customHeight="1">
      <c r="B62" s="153" t="s">
        <v>2</v>
      </c>
      <c r="C62" s="154" t="s">
        <v>77</v>
      </c>
      <c r="D62" s="154" t="s">
        <v>77</v>
      </c>
      <c r="E62" s="154" t="s">
        <v>83</v>
      </c>
      <c r="F62" s="154"/>
      <c r="G62" s="686" t="s">
        <v>84</v>
      </c>
      <c r="H62" s="155"/>
    </row>
    <row r="63" spans="2:8" ht="20.100000000000001" customHeight="1">
      <c r="B63" s="156">
        <v>1</v>
      </c>
      <c r="C63" s="157"/>
      <c r="D63" s="157"/>
      <c r="E63" s="157"/>
      <c r="F63" s="157"/>
      <c r="G63" s="687"/>
      <c r="H63" s="158"/>
    </row>
    <row r="64" spans="2:8" ht="20.100000000000001" customHeight="1" thickBot="1">
      <c r="B64" s="159">
        <v>2</v>
      </c>
      <c r="C64" s="160"/>
      <c r="D64" s="160"/>
      <c r="E64" s="160"/>
      <c r="F64" s="160"/>
      <c r="G64" s="684"/>
      <c r="H64" s="161"/>
    </row>
    <row r="65" spans="2:8" ht="20.100000000000001" customHeight="1">
      <c r="B65" s="179"/>
      <c r="C65" s="180"/>
      <c r="D65" s="180"/>
      <c r="E65" s="180"/>
      <c r="F65" s="180"/>
      <c r="G65" s="180"/>
      <c r="H65" s="181"/>
    </row>
    <row r="66" spans="2:8" s="136" customFormat="1" ht="20.100000000000001" customHeight="1" thickBot="1">
      <c r="B66" s="147">
        <v>9</v>
      </c>
      <c r="C66" s="148" t="s">
        <v>474</v>
      </c>
      <c r="D66" s="144"/>
      <c r="E66" s="144"/>
      <c r="F66" s="144"/>
      <c r="G66" s="144"/>
      <c r="H66" s="146"/>
    </row>
    <row r="67" spans="2:8" ht="20.100000000000001" customHeight="1" thickBot="1">
      <c r="B67" s="149" t="s">
        <v>62</v>
      </c>
      <c r="C67" s="150" t="s">
        <v>63</v>
      </c>
      <c r="D67" s="150" t="s">
        <v>78</v>
      </c>
      <c r="E67" s="150" t="s">
        <v>79</v>
      </c>
      <c r="F67" s="150" t="s">
        <v>80</v>
      </c>
      <c r="G67" s="685" t="s">
        <v>67</v>
      </c>
      <c r="H67" s="151" t="s">
        <v>68</v>
      </c>
    </row>
    <row r="68" spans="2:8" ht="20.100000000000001" customHeight="1">
      <c r="B68" s="153" t="s">
        <v>2</v>
      </c>
      <c r="C68" s="154" t="s">
        <v>77</v>
      </c>
      <c r="D68" s="154" t="s">
        <v>77</v>
      </c>
      <c r="E68" s="154" t="s">
        <v>83</v>
      </c>
      <c r="F68" s="154"/>
      <c r="G68" s="686" t="s">
        <v>84</v>
      </c>
      <c r="H68" s="155"/>
    </row>
    <row r="69" spans="2:8" ht="20.100000000000001" customHeight="1">
      <c r="B69" s="156">
        <v>1</v>
      </c>
      <c r="C69" s="157"/>
      <c r="D69" s="157"/>
      <c r="E69" s="157"/>
      <c r="F69" s="157"/>
      <c r="G69" s="687"/>
      <c r="H69" s="158"/>
    </row>
    <row r="70" spans="2:8" ht="20.100000000000001" customHeight="1" thickBot="1">
      <c r="B70" s="159">
        <v>2</v>
      </c>
      <c r="C70" s="160"/>
      <c r="D70" s="160"/>
      <c r="E70" s="160"/>
      <c r="F70" s="160"/>
      <c r="G70" s="684"/>
      <c r="H70" s="161"/>
    </row>
    <row r="71" spans="2:8" ht="20.100000000000001" customHeight="1">
      <c r="B71" s="179"/>
      <c r="C71" s="180"/>
      <c r="D71" s="180"/>
      <c r="E71" s="180"/>
      <c r="F71" s="180"/>
      <c r="G71" s="180"/>
      <c r="H71" s="181"/>
    </row>
    <row r="72" spans="2:8" s="136" customFormat="1" ht="20.100000000000001" customHeight="1" thickBot="1">
      <c r="B72" s="147">
        <v>10</v>
      </c>
      <c r="C72" s="148" t="s">
        <v>475</v>
      </c>
      <c r="D72" s="144"/>
      <c r="E72" s="144"/>
      <c r="F72" s="144"/>
      <c r="G72" s="144"/>
      <c r="H72" s="146"/>
    </row>
    <row r="73" spans="2:8" ht="20.100000000000001" customHeight="1" thickBot="1">
      <c r="B73" s="149" t="s">
        <v>62</v>
      </c>
      <c r="C73" s="150" t="s">
        <v>63</v>
      </c>
      <c r="D73" s="150" t="s">
        <v>78</v>
      </c>
      <c r="E73" s="150" t="s">
        <v>79</v>
      </c>
      <c r="F73" s="150" t="s">
        <v>80</v>
      </c>
      <c r="G73" s="685" t="s">
        <v>67</v>
      </c>
      <c r="H73" s="151" t="s">
        <v>68</v>
      </c>
    </row>
    <row r="74" spans="2:8" ht="20.100000000000001" customHeight="1">
      <c r="B74" s="153" t="s">
        <v>2</v>
      </c>
      <c r="C74" s="154" t="s">
        <v>77</v>
      </c>
      <c r="D74" s="154" t="s">
        <v>77</v>
      </c>
      <c r="E74" s="154" t="s">
        <v>83</v>
      </c>
      <c r="F74" s="154"/>
      <c r="G74" s="686" t="s">
        <v>84</v>
      </c>
      <c r="H74" s="155"/>
    </row>
    <row r="75" spans="2:8" ht="20.100000000000001" customHeight="1">
      <c r="B75" s="156">
        <v>1</v>
      </c>
      <c r="C75" s="157"/>
      <c r="D75" s="157"/>
      <c r="E75" s="157"/>
      <c r="F75" s="157"/>
      <c r="G75" s="687"/>
      <c r="H75" s="158"/>
    </row>
    <row r="76" spans="2:8" ht="20.100000000000001" customHeight="1" thickBot="1">
      <c r="B76" s="159">
        <v>2</v>
      </c>
      <c r="C76" s="160"/>
      <c r="D76" s="160"/>
      <c r="E76" s="160"/>
      <c r="F76" s="160"/>
      <c r="G76" s="684"/>
      <c r="H76" s="161"/>
    </row>
    <row r="77" spans="2:8" ht="20.100000000000001" customHeight="1">
      <c r="B77" s="179"/>
      <c r="C77" s="180"/>
      <c r="D77" s="180"/>
      <c r="E77" s="180"/>
      <c r="F77" s="180"/>
      <c r="G77" s="180"/>
      <c r="H77" s="181"/>
    </row>
    <row r="78" spans="2:8" s="136" customFormat="1" ht="20.100000000000001" customHeight="1" thickBot="1">
      <c r="B78" s="147">
        <v>11</v>
      </c>
      <c r="C78" s="148" t="s">
        <v>476</v>
      </c>
      <c r="D78" s="144"/>
      <c r="E78" s="144"/>
      <c r="F78" s="144"/>
      <c r="G78" s="144"/>
      <c r="H78" s="146"/>
    </row>
    <row r="79" spans="2:8" ht="20.100000000000001" customHeight="1" thickBot="1">
      <c r="B79" s="149" t="s">
        <v>62</v>
      </c>
      <c r="C79" s="150" t="s">
        <v>63</v>
      </c>
      <c r="D79" s="150" t="s">
        <v>78</v>
      </c>
      <c r="E79" s="150" t="s">
        <v>79</v>
      </c>
      <c r="F79" s="150" t="s">
        <v>80</v>
      </c>
      <c r="G79" s="685" t="s">
        <v>67</v>
      </c>
      <c r="H79" s="151" t="s">
        <v>68</v>
      </c>
    </row>
    <row r="80" spans="2:8" ht="20.100000000000001" customHeight="1">
      <c r="B80" s="153" t="s">
        <v>2</v>
      </c>
      <c r="C80" s="154" t="s">
        <v>77</v>
      </c>
      <c r="D80" s="154" t="s">
        <v>77</v>
      </c>
      <c r="E80" s="154" t="s">
        <v>83</v>
      </c>
      <c r="F80" s="154" t="s">
        <v>473</v>
      </c>
      <c r="G80" s="686" t="s">
        <v>82</v>
      </c>
      <c r="H80" s="155"/>
    </row>
    <row r="81" spans="2:8" ht="20.100000000000001" customHeight="1">
      <c r="B81" s="156">
        <v>1</v>
      </c>
      <c r="C81" s="157"/>
      <c r="D81" s="157"/>
      <c r="E81" s="157"/>
      <c r="F81" s="157"/>
      <c r="G81" s="687"/>
      <c r="H81" s="158"/>
    </row>
    <row r="82" spans="2:8" ht="20.100000000000001" customHeight="1" thickBot="1">
      <c r="B82" s="159">
        <v>2</v>
      </c>
      <c r="C82" s="160"/>
      <c r="D82" s="160"/>
      <c r="E82" s="160"/>
      <c r="F82" s="160"/>
      <c r="G82" s="684"/>
      <c r="H82" s="161"/>
    </row>
    <row r="83" spans="2:8" ht="8.25" customHeight="1">
      <c r="B83" s="163"/>
      <c r="C83" s="164"/>
      <c r="D83" s="164"/>
      <c r="E83" s="164"/>
      <c r="F83" s="164"/>
      <c r="G83" s="164"/>
      <c r="H83" s="165"/>
    </row>
    <row r="84" spans="2:8" ht="13.5" customHeight="1">
      <c r="B84" s="182" t="s">
        <v>85</v>
      </c>
      <c r="C84" s="1416" t="s">
        <v>86</v>
      </c>
      <c r="D84" s="1417"/>
      <c r="E84" s="1417"/>
      <c r="F84" s="1417"/>
      <c r="G84" s="1417"/>
      <c r="H84" s="1417"/>
    </row>
    <row r="85" spans="2:8" ht="13.5" customHeight="1">
      <c r="B85" s="182" t="s">
        <v>87</v>
      </c>
      <c r="C85" s="1416" t="s">
        <v>88</v>
      </c>
      <c r="D85" s="1416"/>
      <c r="E85" s="1416"/>
      <c r="F85" s="1416"/>
      <c r="G85" s="1416"/>
      <c r="H85" s="1416"/>
    </row>
    <row r="86" spans="2:8" ht="13.5" customHeight="1">
      <c r="B86" s="182" t="s">
        <v>89</v>
      </c>
      <c r="C86" s="1416" t="s">
        <v>90</v>
      </c>
      <c r="D86" s="1417"/>
      <c r="E86" s="1417"/>
      <c r="F86" s="1417"/>
      <c r="G86" s="1417"/>
      <c r="H86" s="1417"/>
    </row>
    <row r="87" spans="2:8" ht="13.5" customHeight="1">
      <c r="B87" s="182" t="s">
        <v>91</v>
      </c>
      <c r="C87" s="1416" t="s">
        <v>450</v>
      </c>
      <c r="D87" s="1417"/>
      <c r="E87" s="1417"/>
      <c r="F87" s="1417"/>
      <c r="G87" s="1417"/>
      <c r="H87" s="1417"/>
    </row>
  </sheetData>
  <mergeCells count="24">
    <mergeCell ref="C85:H85"/>
    <mergeCell ref="C86:H86"/>
    <mergeCell ref="C87:H87"/>
    <mergeCell ref="C84:H84"/>
    <mergeCell ref="G16:H16"/>
    <mergeCell ref="B12:D16"/>
    <mergeCell ref="E12:F12"/>
    <mergeCell ref="G12:H12"/>
    <mergeCell ref="E13:F13"/>
    <mergeCell ref="G13:H13"/>
    <mergeCell ref="E14:F14"/>
    <mergeCell ref="G14:H14"/>
    <mergeCell ref="E15:F15"/>
    <mergeCell ref="G15:H15"/>
    <mergeCell ref="E16:F16"/>
    <mergeCell ref="B1:H1"/>
    <mergeCell ref="B3:H3"/>
    <mergeCell ref="B6:H6"/>
    <mergeCell ref="B8:H8"/>
    <mergeCell ref="B10:D11"/>
    <mergeCell ref="E10:F10"/>
    <mergeCell ref="G10:H10"/>
    <mergeCell ref="E11:F11"/>
    <mergeCell ref="G11:H11"/>
  </mergeCells>
  <phoneticPr fontId="12"/>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view="pageBreakPreview" zoomScale="85" zoomScaleNormal="70" zoomScaleSheetLayoutView="85" workbookViewId="0">
      <selection sqref="A1:XFD1048576"/>
    </sheetView>
  </sheetViews>
  <sheetFormatPr defaultColWidth="8" defaultRowHeight="11.25"/>
  <cols>
    <col min="1" max="1" width="2.25" style="1155" customWidth="1"/>
    <col min="2" max="2" width="2.5" style="1155" customWidth="1"/>
    <col min="3" max="3" width="10.625" style="1155" customWidth="1"/>
    <col min="4" max="4" width="14.875" style="1155" customWidth="1"/>
    <col min="5" max="5" width="13.5" style="1155" customWidth="1"/>
    <col min="6" max="6" width="5.625" style="1155" customWidth="1"/>
    <col min="7" max="21" width="12.25" style="1155" customWidth="1"/>
    <col min="22" max="22" width="2.25" style="1155" customWidth="1"/>
    <col min="23" max="23" width="10.25" style="1155" customWidth="1"/>
    <col min="24" max="250" width="8" style="1155"/>
    <col min="251" max="251" width="2.25" style="1155" customWidth="1"/>
    <col min="252" max="252" width="2.5" style="1155" customWidth="1"/>
    <col min="253" max="253" width="10.625" style="1155" customWidth="1"/>
    <col min="254" max="254" width="14.875" style="1155" customWidth="1"/>
    <col min="255" max="255" width="13.5" style="1155" customWidth="1"/>
    <col min="256" max="256" width="5.125" style="1155" bestFit="1" customWidth="1"/>
    <col min="257" max="277" width="12.25" style="1155" customWidth="1"/>
    <col min="278" max="278" width="2.25" style="1155" customWidth="1"/>
    <col min="279" max="279" width="10.25" style="1155" customWidth="1"/>
    <col min="280" max="506" width="8" style="1155"/>
    <col min="507" max="507" width="2.25" style="1155" customWidth="1"/>
    <col min="508" max="508" width="2.5" style="1155" customWidth="1"/>
    <col min="509" max="509" width="10.625" style="1155" customWidth="1"/>
    <col min="510" max="510" width="14.875" style="1155" customWidth="1"/>
    <col min="511" max="511" width="13.5" style="1155" customWidth="1"/>
    <col min="512" max="512" width="5.125" style="1155" bestFit="1" customWidth="1"/>
    <col min="513" max="533" width="12.25" style="1155" customWidth="1"/>
    <col min="534" max="534" width="2.25" style="1155" customWidth="1"/>
    <col min="535" max="535" width="10.25" style="1155" customWidth="1"/>
    <col min="536" max="762" width="8" style="1155"/>
    <col min="763" max="763" width="2.25" style="1155" customWidth="1"/>
    <col min="764" max="764" width="2.5" style="1155" customWidth="1"/>
    <col min="765" max="765" width="10.625" style="1155" customWidth="1"/>
    <col min="766" max="766" width="14.875" style="1155" customWidth="1"/>
    <col min="767" max="767" width="13.5" style="1155" customWidth="1"/>
    <col min="768" max="768" width="5.125" style="1155" bestFit="1" customWidth="1"/>
    <col min="769" max="789" width="12.25" style="1155" customWidth="1"/>
    <col min="790" max="790" width="2.25" style="1155" customWidth="1"/>
    <col min="791" max="791" width="10.25" style="1155" customWidth="1"/>
    <col min="792" max="1018" width="8" style="1155"/>
    <col min="1019" max="1019" width="2.25" style="1155" customWidth="1"/>
    <col min="1020" max="1020" width="2.5" style="1155" customWidth="1"/>
    <col min="1021" max="1021" width="10.625" style="1155" customWidth="1"/>
    <col min="1022" max="1022" width="14.875" style="1155" customWidth="1"/>
    <col min="1023" max="1023" width="13.5" style="1155" customWidth="1"/>
    <col min="1024" max="1024" width="5.125" style="1155" bestFit="1" customWidth="1"/>
    <col min="1025" max="1045" width="12.25" style="1155" customWidth="1"/>
    <col min="1046" max="1046" width="2.25" style="1155" customWidth="1"/>
    <col min="1047" max="1047" width="10.25" style="1155" customWidth="1"/>
    <col min="1048" max="1274" width="8" style="1155"/>
    <col min="1275" max="1275" width="2.25" style="1155" customWidth="1"/>
    <col min="1276" max="1276" width="2.5" style="1155" customWidth="1"/>
    <col min="1277" max="1277" width="10.625" style="1155" customWidth="1"/>
    <col min="1278" max="1278" width="14.875" style="1155" customWidth="1"/>
    <col min="1279" max="1279" width="13.5" style="1155" customWidth="1"/>
    <col min="1280" max="1280" width="5.125" style="1155" bestFit="1" customWidth="1"/>
    <col min="1281" max="1301" width="12.25" style="1155" customWidth="1"/>
    <col min="1302" max="1302" width="2.25" style="1155" customWidth="1"/>
    <col min="1303" max="1303" width="10.25" style="1155" customWidth="1"/>
    <col min="1304" max="1530" width="8" style="1155"/>
    <col min="1531" max="1531" width="2.25" style="1155" customWidth="1"/>
    <col min="1532" max="1532" width="2.5" style="1155" customWidth="1"/>
    <col min="1533" max="1533" width="10.625" style="1155" customWidth="1"/>
    <col min="1534" max="1534" width="14.875" style="1155" customWidth="1"/>
    <col min="1535" max="1535" width="13.5" style="1155" customWidth="1"/>
    <col min="1536" max="1536" width="5.125" style="1155" bestFit="1" customWidth="1"/>
    <col min="1537" max="1557" width="12.25" style="1155" customWidth="1"/>
    <col min="1558" max="1558" width="2.25" style="1155" customWidth="1"/>
    <col min="1559" max="1559" width="10.25" style="1155" customWidth="1"/>
    <col min="1560" max="1786" width="8" style="1155"/>
    <col min="1787" max="1787" width="2.25" style="1155" customWidth="1"/>
    <col min="1788" max="1788" width="2.5" style="1155" customWidth="1"/>
    <col min="1789" max="1789" width="10.625" style="1155" customWidth="1"/>
    <col min="1790" max="1790" width="14.875" style="1155" customWidth="1"/>
    <col min="1791" max="1791" width="13.5" style="1155" customWidth="1"/>
    <col min="1792" max="1792" width="5.125" style="1155" bestFit="1" customWidth="1"/>
    <col min="1793" max="1813" width="12.25" style="1155" customWidth="1"/>
    <col min="1814" max="1814" width="2.25" style="1155" customWidth="1"/>
    <col min="1815" max="1815" width="10.25" style="1155" customWidth="1"/>
    <col min="1816" max="2042" width="8" style="1155"/>
    <col min="2043" max="2043" width="2.25" style="1155" customWidth="1"/>
    <col min="2044" max="2044" width="2.5" style="1155" customWidth="1"/>
    <col min="2045" max="2045" width="10.625" style="1155" customWidth="1"/>
    <col min="2046" max="2046" width="14.875" style="1155" customWidth="1"/>
    <col min="2047" max="2047" width="13.5" style="1155" customWidth="1"/>
    <col min="2048" max="2048" width="5.125" style="1155" bestFit="1" customWidth="1"/>
    <col min="2049" max="2069" width="12.25" style="1155" customWidth="1"/>
    <col min="2070" max="2070" width="2.25" style="1155" customWidth="1"/>
    <col min="2071" max="2071" width="10.25" style="1155" customWidth="1"/>
    <col min="2072" max="2298" width="8" style="1155"/>
    <col min="2299" max="2299" width="2.25" style="1155" customWidth="1"/>
    <col min="2300" max="2300" width="2.5" style="1155" customWidth="1"/>
    <col min="2301" max="2301" width="10.625" style="1155" customWidth="1"/>
    <col min="2302" max="2302" width="14.875" style="1155" customWidth="1"/>
    <col min="2303" max="2303" width="13.5" style="1155" customWidth="1"/>
    <col min="2304" max="2304" width="5.125" style="1155" bestFit="1" customWidth="1"/>
    <col min="2305" max="2325" width="12.25" style="1155" customWidth="1"/>
    <col min="2326" max="2326" width="2.25" style="1155" customWidth="1"/>
    <col min="2327" max="2327" width="10.25" style="1155" customWidth="1"/>
    <col min="2328" max="2554" width="8" style="1155"/>
    <col min="2555" max="2555" width="2.25" style="1155" customWidth="1"/>
    <col min="2556" max="2556" width="2.5" style="1155" customWidth="1"/>
    <col min="2557" max="2557" width="10.625" style="1155" customWidth="1"/>
    <col min="2558" max="2558" width="14.875" style="1155" customWidth="1"/>
    <col min="2559" max="2559" width="13.5" style="1155" customWidth="1"/>
    <col min="2560" max="2560" width="5.125" style="1155" bestFit="1" customWidth="1"/>
    <col min="2561" max="2581" width="12.25" style="1155" customWidth="1"/>
    <col min="2582" max="2582" width="2.25" style="1155" customWidth="1"/>
    <col min="2583" max="2583" width="10.25" style="1155" customWidth="1"/>
    <col min="2584" max="2810" width="8" style="1155"/>
    <col min="2811" max="2811" width="2.25" style="1155" customWidth="1"/>
    <col min="2812" max="2812" width="2.5" style="1155" customWidth="1"/>
    <col min="2813" max="2813" width="10.625" style="1155" customWidth="1"/>
    <col min="2814" max="2814" width="14.875" style="1155" customWidth="1"/>
    <col min="2815" max="2815" width="13.5" style="1155" customWidth="1"/>
    <col min="2816" max="2816" width="5.125" style="1155" bestFit="1" customWidth="1"/>
    <col min="2817" max="2837" width="12.25" style="1155" customWidth="1"/>
    <col min="2838" max="2838" width="2.25" style="1155" customWidth="1"/>
    <col min="2839" max="2839" width="10.25" style="1155" customWidth="1"/>
    <col min="2840" max="3066" width="8" style="1155"/>
    <col min="3067" max="3067" width="2.25" style="1155" customWidth="1"/>
    <col min="3068" max="3068" width="2.5" style="1155" customWidth="1"/>
    <col min="3069" max="3069" width="10.625" style="1155" customWidth="1"/>
    <col min="3070" max="3070" width="14.875" style="1155" customWidth="1"/>
    <col min="3071" max="3071" width="13.5" style="1155" customWidth="1"/>
    <col min="3072" max="3072" width="5.125" style="1155" bestFit="1" customWidth="1"/>
    <col min="3073" max="3093" width="12.25" style="1155" customWidth="1"/>
    <col min="3094" max="3094" width="2.25" style="1155" customWidth="1"/>
    <col min="3095" max="3095" width="10.25" style="1155" customWidth="1"/>
    <col min="3096" max="3322" width="8" style="1155"/>
    <col min="3323" max="3323" width="2.25" style="1155" customWidth="1"/>
    <col min="3324" max="3324" width="2.5" style="1155" customWidth="1"/>
    <col min="3325" max="3325" width="10.625" style="1155" customWidth="1"/>
    <col min="3326" max="3326" width="14.875" style="1155" customWidth="1"/>
    <col min="3327" max="3327" width="13.5" style="1155" customWidth="1"/>
    <col min="3328" max="3328" width="5.125" style="1155" bestFit="1" customWidth="1"/>
    <col min="3329" max="3349" width="12.25" style="1155" customWidth="1"/>
    <col min="3350" max="3350" width="2.25" style="1155" customWidth="1"/>
    <col min="3351" max="3351" width="10.25" style="1155" customWidth="1"/>
    <col min="3352" max="3578" width="8" style="1155"/>
    <col min="3579" max="3579" width="2.25" style="1155" customWidth="1"/>
    <col min="3580" max="3580" width="2.5" style="1155" customWidth="1"/>
    <col min="3581" max="3581" width="10.625" style="1155" customWidth="1"/>
    <col min="3582" max="3582" width="14.875" style="1155" customWidth="1"/>
    <col min="3583" max="3583" width="13.5" style="1155" customWidth="1"/>
    <col min="3584" max="3584" width="5.125" style="1155" bestFit="1" customWidth="1"/>
    <col min="3585" max="3605" width="12.25" style="1155" customWidth="1"/>
    <col min="3606" max="3606" width="2.25" style="1155" customWidth="1"/>
    <col min="3607" max="3607" width="10.25" style="1155" customWidth="1"/>
    <col min="3608" max="3834" width="8" style="1155"/>
    <col min="3835" max="3835" width="2.25" style="1155" customWidth="1"/>
    <col min="3836" max="3836" width="2.5" style="1155" customWidth="1"/>
    <col min="3837" max="3837" width="10.625" style="1155" customWidth="1"/>
    <col min="3838" max="3838" width="14.875" style="1155" customWidth="1"/>
    <col min="3839" max="3839" width="13.5" style="1155" customWidth="1"/>
    <col min="3840" max="3840" width="5.125" style="1155" bestFit="1" customWidth="1"/>
    <col min="3841" max="3861" width="12.25" style="1155" customWidth="1"/>
    <col min="3862" max="3862" width="2.25" style="1155" customWidth="1"/>
    <col min="3863" max="3863" width="10.25" style="1155" customWidth="1"/>
    <col min="3864" max="4090" width="8" style="1155"/>
    <col min="4091" max="4091" width="2.25" style="1155" customWidth="1"/>
    <col min="4092" max="4092" width="2.5" style="1155" customWidth="1"/>
    <col min="4093" max="4093" width="10.625" style="1155" customWidth="1"/>
    <col min="4094" max="4094" width="14.875" style="1155" customWidth="1"/>
    <col min="4095" max="4095" width="13.5" style="1155" customWidth="1"/>
    <col min="4096" max="4096" width="5.125" style="1155" bestFit="1" customWidth="1"/>
    <col min="4097" max="4117" width="12.25" style="1155" customWidth="1"/>
    <col min="4118" max="4118" width="2.25" style="1155" customWidth="1"/>
    <col min="4119" max="4119" width="10.25" style="1155" customWidth="1"/>
    <col min="4120" max="4346" width="8" style="1155"/>
    <col min="4347" max="4347" width="2.25" style="1155" customWidth="1"/>
    <col min="4348" max="4348" width="2.5" style="1155" customWidth="1"/>
    <col min="4349" max="4349" width="10.625" style="1155" customWidth="1"/>
    <col min="4350" max="4350" width="14.875" style="1155" customWidth="1"/>
    <col min="4351" max="4351" width="13.5" style="1155" customWidth="1"/>
    <col min="4352" max="4352" width="5.125" style="1155" bestFit="1" customWidth="1"/>
    <col min="4353" max="4373" width="12.25" style="1155" customWidth="1"/>
    <col min="4374" max="4374" width="2.25" style="1155" customWidth="1"/>
    <col min="4375" max="4375" width="10.25" style="1155" customWidth="1"/>
    <col min="4376" max="4602" width="8" style="1155"/>
    <col min="4603" max="4603" width="2.25" style="1155" customWidth="1"/>
    <col min="4604" max="4604" width="2.5" style="1155" customWidth="1"/>
    <col min="4605" max="4605" width="10.625" style="1155" customWidth="1"/>
    <col min="4606" max="4606" width="14.875" style="1155" customWidth="1"/>
    <col min="4607" max="4607" width="13.5" style="1155" customWidth="1"/>
    <col min="4608" max="4608" width="5.125" style="1155" bestFit="1" customWidth="1"/>
    <col min="4609" max="4629" width="12.25" style="1155" customWidth="1"/>
    <col min="4630" max="4630" width="2.25" style="1155" customWidth="1"/>
    <col min="4631" max="4631" width="10.25" style="1155" customWidth="1"/>
    <col min="4632" max="4858" width="8" style="1155"/>
    <col min="4859" max="4859" width="2.25" style="1155" customWidth="1"/>
    <col min="4860" max="4860" width="2.5" style="1155" customWidth="1"/>
    <col min="4861" max="4861" width="10.625" style="1155" customWidth="1"/>
    <col min="4862" max="4862" width="14.875" style="1155" customWidth="1"/>
    <col min="4863" max="4863" width="13.5" style="1155" customWidth="1"/>
    <col min="4864" max="4864" width="5.125" style="1155" bestFit="1" customWidth="1"/>
    <col min="4865" max="4885" width="12.25" style="1155" customWidth="1"/>
    <col min="4886" max="4886" width="2.25" style="1155" customWidth="1"/>
    <col min="4887" max="4887" width="10.25" style="1155" customWidth="1"/>
    <col min="4888" max="5114" width="8" style="1155"/>
    <col min="5115" max="5115" width="2.25" style="1155" customWidth="1"/>
    <col min="5116" max="5116" width="2.5" style="1155" customWidth="1"/>
    <col min="5117" max="5117" width="10.625" style="1155" customWidth="1"/>
    <col min="5118" max="5118" width="14.875" style="1155" customWidth="1"/>
    <col min="5119" max="5119" width="13.5" style="1155" customWidth="1"/>
    <col min="5120" max="5120" width="5.125" style="1155" bestFit="1" customWidth="1"/>
    <col min="5121" max="5141" width="12.25" style="1155" customWidth="1"/>
    <col min="5142" max="5142" width="2.25" style="1155" customWidth="1"/>
    <col min="5143" max="5143" width="10.25" style="1155" customWidth="1"/>
    <col min="5144" max="5370" width="8" style="1155"/>
    <col min="5371" max="5371" width="2.25" style="1155" customWidth="1"/>
    <col min="5372" max="5372" width="2.5" style="1155" customWidth="1"/>
    <col min="5373" max="5373" width="10.625" style="1155" customWidth="1"/>
    <col min="5374" max="5374" width="14.875" style="1155" customWidth="1"/>
    <col min="5375" max="5375" width="13.5" style="1155" customWidth="1"/>
    <col min="5376" max="5376" width="5.125" style="1155" bestFit="1" customWidth="1"/>
    <col min="5377" max="5397" width="12.25" style="1155" customWidth="1"/>
    <col min="5398" max="5398" width="2.25" style="1155" customWidth="1"/>
    <col min="5399" max="5399" width="10.25" style="1155" customWidth="1"/>
    <col min="5400" max="5626" width="8" style="1155"/>
    <col min="5627" max="5627" width="2.25" style="1155" customWidth="1"/>
    <col min="5628" max="5628" width="2.5" style="1155" customWidth="1"/>
    <col min="5629" max="5629" width="10.625" style="1155" customWidth="1"/>
    <col min="5630" max="5630" width="14.875" style="1155" customWidth="1"/>
    <col min="5631" max="5631" width="13.5" style="1155" customWidth="1"/>
    <col min="5632" max="5632" width="5.125" style="1155" bestFit="1" customWidth="1"/>
    <col min="5633" max="5653" width="12.25" style="1155" customWidth="1"/>
    <col min="5654" max="5654" width="2.25" style="1155" customWidth="1"/>
    <col min="5655" max="5655" width="10.25" style="1155" customWidth="1"/>
    <col min="5656" max="5882" width="8" style="1155"/>
    <col min="5883" max="5883" width="2.25" style="1155" customWidth="1"/>
    <col min="5884" max="5884" width="2.5" style="1155" customWidth="1"/>
    <col min="5885" max="5885" width="10.625" style="1155" customWidth="1"/>
    <col min="5886" max="5886" width="14.875" style="1155" customWidth="1"/>
    <col min="5887" max="5887" width="13.5" style="1155" customWidth="1"/>
    <col min="5888" max="5888" width="5.125" style="1155" bestFit="1" customWidth="1"/>
    <col min="5889" max="5909" width="12.25" style="1155" customWidth="1"/>
    <col min="5910" max="5910" width="2.25" style="1155" customWidth="1"/>
    <col min="5911" max="5911" width="10.25" style="1155" customWidth="1"/>
    <col min="5912" max="6138" width="8" style="1155"/>
    <col min="6139" max="6139" width="2.25" style="1155" customWidth="1"/>
    <col min="6140" max="6140" width="2.5" style="1155" customWidth="1"/>
    <col min="6141" max="6141" width="10.625" style="1155" customWidth="1"/>
    <col min="6142" max="6142" width="14.875" style="1155" customWidth="1"/>
    <col min="6143" max="6143" width="13.5" style="1155" customWidth="1"/>
    <col min="6144" max="6144" width="5.125" style="1155" bestFit="1" customWidth="1"/>
    <col min="6145" max="6165" width="12.25" style="1155" customWidth="1"/>
    <col min="6166" max="6166" width="2.25" style="1155" customWidth="1"/>
    <col min="6167" max="6167" width="10.25" style="1155" customWidth="1"/>
    <col min="6168" max="6394" width="8" style="1155"/>
    <col min="6395" max="6395" width="2.25" style="1155" customWidth="1"/>
    <col min="6396" max="6396" width="2.5" style="1155" customWidth="1"/>
    <col min="6397" max="6397" width="10.625" style="1155" customWidth="1"/>
    <col min="6398" max="6398" width="14.875" style="1155" customWidth="1"/>
    <col min="6399" max="6399" width="13.5" style="1155" customWidth="1"/>
    <col min="6400" max="6400" width="5.125" style="1155" bestFit="1" customWidth="1"/>
    <col min="6401" max="6421" width="12.25" style="1155" customWidth="1"/>
    <col min="6422" max="6422" width="2.25" style="1155" customWidth="1"/>
    <col min="6423" max="6423" width="10.25" style="1155" customWidth="1"/>
    <col min="6424" max="6650" width="8" style="1155"/>
    <col min="6651" max="6651" width="2.25" style="1155" customWidth="1"/>
    <col min="6652" max="6652" width="2.5" style="1155" customWidth="1"/>
    <col min="6653" max="6653" width="10.625" style="1155" customWidth="1"/>
    <col min="6654" max="6654" width="14.875" style="1155" customWidth="1"/>
    <col min="6655" max="6655" width="13.5" style="1155" customWidth="1"/>
    <col min="6656" max="6656" width="5.125" style="1155" bestFit="1" customWidth="1"/>
    <col min="6657" max="6677" width="12.25" style="1155" customWidth="1"/>
    <col min="6678" max="6678" width="2.25" style="1155" customWidth="1"/>
    <col min="6679" max="6679" width="10.25" style="1155" customWidth="1"/>
    <col min="6680" max="6906" width="8" style="1155"/>
    <col min="6907" max="6907" width="2.25" style="1155" customWidth="1"/>
    <col min="6908" max="6908" width="2.5" style="1155" customWidth="1"/>
    <col min="6909" max="6909" width="10.625" style="1155" customWidth="1"/>
    <col min="6910" max="6910" width="14.875" style="1155" customWidth="1"/>
    <col min="6911" max="6911" width="13.5" style="1155" customWidth="1"/>
    <col min="6912" max="6912" width="5.125" style="1155" bestFit="1" customWidth="1"/>
    <col min="6913" max="6933" width="12.25" style="1155" customWidth="1"/>
    <col min="6934" max="6934" width="2.25" style="1155" customWidth="1"/>
    <col min="6935" max="6935" width="10.25" style="1155" customWidth="1"/>
    <col min="6936" max="7162" width="8" style="1155"/>
    <col min="7163" max="7163" width="2.25" style="1155" customWidth="1"/>
    <col min="7164" max="7164" width="2.5" style="1155" customWidth="1"/>
    <col min="7165" max="7165" width="10.625" style="1155" customWidth="1"/>
    <col min="7166" max="7166" width="14.875" style="1155" customWidth="1"/>
    <col min="7167" max="7167" width="13.5" style="1155" customWidth="1"/>
    <col min="7168" max="7168" width="5.125" style="1155" bestFit="1" customWidth="1"/>
    <col min="7169" max="7189" width="12.25" style="1155" customWidth="1"/>
    <col min="7190" max="7190" width="2.25" style="1155" customWidth="1"/>
    <col min="7191" max="7191" width="10.25" style="1155" customWidth="1"/>
    <col min="7192" max="7418" width="8" style="1155"/>
    <col min="7419" max="7419" width="2.25" style="1155" customWidth="1"/>
    <col min="7420" max="7420" width="2.5" style="1155" customWidth="1"/>
    <col min="7421" max="7421" width="10.625" style="1155" customWidth="1"/>
    <col min="7422" max="7422" width="14.875" style="1155" customWidth="1"/>
    <col min="7423" max="7423" width="13.5" style="1155" customWidth="1"/>
    <col min="7424" max="7424" width="5.125" style="1155" bestFit="1" customWidth="1"/>
    <col min="7425" max="7445" width="12.25" style="1155" customWidth="1"/>
    <col min="7446" max="7446" width="2.25" style="1155" customWidth="1"/>
    <col min="7447" max="7447" width="10.25" style="1155" customWidth="1"/>
    <col min="7448" max="7674" width="8" style="1155"/>
    <col min="7675" max="7675" width="2.25" style="1155" customWidth="1"/>
    <col min="7676" max="7676" width="2.5" style="1155" customWidth="1"/>
    <col min="7677" max="7677" width="10.625" style="1155" customWidth="1"/>
    <col min="7678" max="7678" width="14.875" style="1155" customWidth="1"/>
    <col min="7679" max="7679" width="13.5" style="1155" customWidth="1"/>
    <col min="7680" max="7680" width="5.125" style="1155" bestFit="1" customWidth="1"/>
    <col min="7681" max="7701" width="12.25" style="1155" customWidth="1"/>
    <col min="7702" max="7702" width="2.25" style="1155" customWidth="1"/>
    <col min="7703" max="7703" width="10.25" style="1155" customWidth="1"/>
    <col min="7704" max="7930" width="8" style="1155"/>
    <col min="7931" max="7931" width="2.25" style="1155" customWidth="1"/>
    <col min="7932" max="7932" width="2.5" style="1155" customWidth="1"/>
    <col min="7933" max="7933" width="10.625" style="1155" customWidth="1"/>
    <col min="7934" max="7934" width="14.875" style="1155" customWidth="1"/>
    <col min="7935" max="7935" width="13.5" style="1155" customWidth="1"/>
    <col min="7936" max="7936" width="5.125" style="1155" bestFit="1" customWidth="1"/>
    <col min="7937" max="7957" width="12.25" style="1155" customWidth="1"/>
    <col min="7958" max="7958" width="2.25" style="1155" customWidth="1"/>
    <col min="7959" max="7959" width="10.25" style="1155" customWidth="1"/>
    <col min="7960" max="8186" width="8" style="1155"/>
    <col min="8187" max="8187" width="2.25" style="1155" customWidth="1"/>
    <col min="8188" max="8188" width="2.5" style="1155" customWidth="1"/>
    <col min="8189" max="8189" width="10.625" style="1155" customWidth="1"/>
    <col min="8190" max="8190" width="14.875" style="1155" customWidth="1"/>
    <col min="8191" max="8191" width="13.5" style="1155" customWidth="1"/>
    <col min="8192" max="8192" width="5.125" style="1155" bestFit="1" customWidth="1"/>
    <col min="8193" max="8213" width="12.25" style="1155" customWidth="1"/>
    <col min="8214" max="8214" width="2.25" style="1155" customWidth="1"/>
    <col min="8215" max="8215" width="10.25" style="1155" customWidth="1"/>
    <col min="8216" max="8442" width="8" style="1155"/>
    <col min="8443" max="8443" width="2.25" style="1155" customWidth="1"/>
    <col min="8444" max="8444" width="2.5" style="1155" customWidth="1"/>
    <col min="8445" max="8445" width="10.625" style="1155" customWidth="1"/>
    <col min="8446" max="8446" width="14.875" style="1155" customWidth="1"/>
    <col min="8447" max="8447" width="13.5" style="1155" customWidth="1"/>
    <col min="8448" max="8448" width="5.125" style="1155" bestFit="1" customWidth="1"/>
    <col min="8449" max="8469" width="12.25" style="1155" customWidth="1"/>
    <col min="8470" max="8470" width="2.25" style="1155" customWidth="1"/>
    <col min="8471" max="8471" width="10.25" style="1155" customWidth="1"/>
    <col min="8472" max="8698" width="8" style="1155"/>
    <col min="8699" max="8699" width="2.25" style="1155" customWidth="1"/>
    <col min="8700" max="8700" width="2.5" style="1155" customWidth="1"/>
    <col min="8701" max="8701" width="10.625" style="1155" customWidth="1"/>
    <col min="8702" max="8702" width="14.875" style="1155" customWidth="1"/>
    <col min="8703" max="8703" width="13.5" style="1155" customWidth="1"/>
    <col min="8704" max="8704" width="5.125" style="1155" bestFit="1" customWidth="1"/>
    <col min="8705" max="8725" width="12.25" style="1155" customWidth="1"/>
    <col min="8726" max="8726" width="2.25" style="1155" customWidth="1"/>
    <col min="8727" max="8727" width="10.25" style="1155" customWidth="1"/>
    <col min="8728" max="8954" width="8" style="1155"/>
    <col min="8955" max="8955" width="2.25" style="1155" customWidth="1"/>
    <col min="8956" max="8956" width="2.5" style="1155" customWidth="1"/>
    <col min="8957" max="8957" width="10.625" style="1155" customWidth="1"/>
    <col min="8958" max="8958" width="14.875" style="1155" customWidth="1"/>
    <col min="8959" max="8959" width="13.5" style="1155" customWidth="1"/>
    <col min="8960" max="8960" width="5.125" style="1155" bestFit="1" customWidth="1"/>
    <col min="8961" max="8981" width="12.25" style="1155" customWidth="1"/>
    <col min="8982" max="8982" width="2.25" style="1155" customWidth="1"/>
    <col min="8983" max="8983" width="10.25" style="1155" customWidth="1"/>
    <col min="8984" max="9210" width="8" style="1155"/>
    <col min="9211" max="9211" width="2.25" style="1155" customWidth="1"/>
    <col min="9212" max="9212" width="2.5" style="1155" customWidth="1"/>
    <col min="9213" max="9213" width="10.625" style="1155" customWidth="1"/>
    <col min="9214" max="9214" width="14.875" style="1155" customWidth="1"/>
    <col min="9215" max="9215" width="13.5" style="1155" customWidth="1"/>
    <col min="9216" max="9216" width="5.125" style="1155" bestFit="1" customWidth="1"/>
    <col min="9217" max="9237" width="12.25" style="1155" customWidth="1"/>
    <col min="9238" max="9238" width="2.25" style="1155" customWidth="1"/>
    <col min="9239" max="9239" width="10.25" style="1155" customWidth="1"/>
    <col min="9240" max="9466" width="8" style="1155"/>
    <col min="9467" max="9467" width="2.25" style="1155" customWidth="1"/>
    <col min="9468" max="9468" width="2.5" style="1155" customWidth="1"/>
    <col min="9469" max="9469" width="10.625" style="1155" customWidth="1"/>
    <col min="9470" max="9470" width="14.875" style="1155" customWidth="1"/>
    <col min="9471" max="9471" width="13.5" style="1155" customWidth="1"/>
    <col min="9472" max="9472" width="5.125" style="1155" bestFit="1" customWidth="1"/>
    <col min="9473" max="9493" width="12.25" style="1155" customWidth="1"/>
    <col min="9494" max="9494" width="2.25" style="1155" customWidth="1"/>
    <col min="9495" max="9495" width="10.25" style="1155" customWidth="1"/>
    <col min="9496" max="9722" width="8" style="1155"/>
    <col min="9723" max="9723" width="2.25" style="1155" customWidth="1"/>
    <col min="9724" max="9724" width="2.5" style="1155" customWidth="1"/>
    <col min="9725" max="9725" width="10.625" style="1155" customWidth="1"/>
    <col min="9726" max="9726" width="14.875" style="1155" customWidth="1"/>
    <col min="9727" max="9727" width="13.5" style="1155" customWidth="1"/>
    <col min="9728" max="9728" width="5.125" style="1155" bestFit="1" customWidth="1"/>
    <col min="9729" max="9749" width="12.25" style="1155" customWidth="1"/>
    <col min="9750" max="9750" width="2.25" style="1155" customWidth="1"/>
    <col min="9751" max="9751" width="10.25" style="1155" customWidth="1"/>
    <col min="9752" max="9978" width="8" style="1155"/>
    <col min="9979" max="9979" width="2.25" style="1155" customWidth="1"/>
    <col min="9980" max="9980" width="2.5" style="1155" customWidth="1"/>
    <col min="9981" max="9981" width="10.625" style="1155" customWidth="1"/>
    <col min="9982" max="9982" width="14.875" style="1155" customWidth="1"/>
    <col min="9983" max="9983" width="13.5" style="1155" customWidth="1"/>
    <col min="9984" max="9984" width="5.125" style="1155" bestFit="1" customWidth="1"/>
    <col min="9985" max="10005" width="12.25" style="1155" customWidth="1"/>
    <col min="10006" max="10006" width="2.25" style="1155" customWidth="1"/>
    <col min="10007" max="10007" width="10.25" style="1155" customWidth="1"/>
    <col min="10008" max="10234" width="8" style="1155"/>
    <col min="10235" max="10235" width="2.25" style="1155" customWidth="1"/>
    <col min="10236" max="10236" width="2.5" style="1155" customWidth="1"/>
    <col min="10237" max="10237" width="10.625" style="1155" customWidth="1"/>
    <col min="10238" max="10238" width="14.875" style="1155" customWidth="1"/>
    <col min="10239" max="10239" width="13.5" style="1155" customWidth="1"/>
    <col min="10240" max="10240" width="5.125" style="1155" bestFit="1" customWidth="1"/>
    <col min="10241" max="10261" width="12.25" style="1155" customWidth="1"/>
    <col min="10262" max="10262" width="2.25" style="1155" customWidth="1"/>
    <col min="10263" max="10263" width="10.25" style="1155" customWidth="1"/>
    <col min="10264" max="10490" width="8" style="1155"/>
    <col min="10491" max="10491" width="2.25" style="1155" customWidth="1"/>
    <col min="10492" max="10492" width="2.5" style="1155" customWidth="1"/>
    <col min="10493" max="10493" width="10.625" style="1155" customWidth="1"/>
    <col min="10494" max="10494" width="14.875" style="1155" customWidth="1"/>
    <col min="10495" max="10495" width="13.5" style="1155" customWidth="1"/>
    <col min="10496" max="10496" width="5.125" style="1155" bestFit="1" customWidth="1"/>
    <col min="10497" max="10517" width="12.25" style="1155" customWidth="1"/>
    <col min="10518" max="10518" width="2.25" style="1155" customWidth="1"/>
    <col min="10519" max="10519" width="10.25" style="1155" customWidth="1"/>
    <col min="10520" max="10746" width="8" style="1155"/>
    <col min="10747" max="10747" width="2.25" style="1155" customWidth="1"/>
    <col min="10748" max="10748" width="2.5" style="1155" customWidth="1"/>
    <col min="10749" max="10749" width="10.625" style="1155" customWidth="1"/>
    <col min="10750" max="10750" width="14.875" style="1155" customWidth="1"/>
    <col min="10751" max="10751" width="13.5" style="1155" customWidth="1"/>
    <col min="10752" max="10752" width="5.125" style="1155" bestFit="1" customWidth="1"/>
    <col min="10753" max="10773" width="12.25" style="1155" customWidth="1"/>
    <col min="10774" max="10774" width="2.25" style="1155" customWidth="1"/>
    <col min="10775" max="10775" width="10.25" style="1155" customWidth="1"/>
    <col min="10776" max="11002" width="8" style="1155"/>
    <col min="11003" max="11003" width="2.25" style="1155" customWidth="1"/>
    <col min="11004" max="11004" width="2.5" style="1155" customWidth="1"/>
    <col min="11005" max="11005" width="10.625" style="1155" customWidth="1"/>
    <col min="11006" max="11006" width="14.875" style="1155" customWidth="1"/>
    <col min="11007" max="11007" width="13.5" style="1155" customWidth="1"/>
    <col min="11008" max="11008" width="5.125" style="1155" bestFit="1" customWidth="1"/>
    <col min="11009" max="11029" width="12.25" style="1155" customWidth="1"/>
    <col min="11030" max="11030" width="2.25" style="1155" customWidth="1"/>
    <col min="11031" max="11031" width="10.25" style="1155" customWidth="1"/>
    <col min="11032" max="11258" width="8" style="1155"/>
    <col min="11259" max="11259" width="2.25" style="1155" customWidth="1"/>
    <col min="11260" max="11260" width="2.5" style="1155" customWidth="1"/>
    <col min="11261" max="11261" width="10.625" style="1155" customWidth="1"/>
    <col min="11262" max="11262" width="14.875" style="1155" customWidth="1"/>
    <col min="11263" max="11263" width="13.5" style="1155" customWidth="1"/>
    <col min="11264" max="11264" width="5.125" style="1155" bestFit="1" customWidth="1"/>
    <col min="11265" max="11285" width="12.25" style="1155" customWidth="1"/>
    <col min="11286" max="11286" width="2.25" style="1155" customWidth="1"/>
    <col min="11287" max="11287" width="10.25" style="1155" customWidth="1"/>
    <col min="11288" max="11514" width="8" style="1155"/>
    <col min="11515" max="11515" width="2.25" style="1155" customWidth="1"/>
    <col min="11516" max="11516" width="2.5" style="1155" customWidth="1"/>
    <col min="11517" max="11517" width="10.625" style="1155" customWidth="1"/>
    <col min="11518" max="11518" width="14.875" style="1155" customWidth="1"/>
    <col min="11519" max="11519" width="13.5" style="1155" customWidth="1"/>
    <col min="11520" max="11520" width="5.125" style="1155" bestFit="1" customWidth="1"/>
    <col min="11521" max="11541" width="12.25" style="1155" customWidth="1"/>
    <col min="11542" max="11542" width="2.25" style="1155" customWidth="1"/>
    <col min="11543" max="11543" width="10.25" style="1155" customWidth="1"/>
    <col min="11544" max="11770" width="8" style="1155"/>
    <col min="11771" max="11771" width="2.25" style="1155" customWidth="1"/>
    <col min="11772" max="11772" width="2.5" style="1155" customWidth="1"/>
    <col min="11773" max="11773" width="10.625" style="1155" customWidth="1"/>
    <col min="11774" max="11774" width="14.875" style="1155" customWidth="1"/>
    <col min="11775" max="11775" width="13.5" style="1155" customWidth="1"/>
    <col min="11776" max="11776" width="5.125" style="1155" bestFit="1" customWidth="1"/>
    <col min="11777" max="11797" width="12.25" style="1155" customWidth="1"/>
    <col min="11798" max="11798" width="2.25" style="1155" customWidth="1"/>
    <col min="11799" max="11799" width="10.25" style="1155" customWidth="1"/>
    <col min="11800" max="12026" width="8" style="1155"/>
    <col min="12027" max="12027" width="2.25" style="1155" customWidth="1"/>
    <col min="12028" max="12028" width="2.5" style="1155" customWidth="1"/>
    <col min="12029" max="12029" width="10.625" style="1155" customWidth="1"/>
    <col min="12030" max="12030" width="14.875" style="1155" customWidth="1"/>
    <col min="12031" max="12031" width="13.5" style="1155" customWidth="1"/>
    <col min="12032" max="12032" width="5.125" style="1155" bestFit="1" customWidth="1"/>
    <col min="12033" max="12053" width="12.25" style="1155" customWidth="1"/>
    <col min="12054" max="12054" width="2.25" style="1155" customWidth="1"/>
    <col min="12055" max="12055" width="10.25" style="1155" customWidth="1"/>
    <col min="12056" max="12282" width="8" style="1155"/>
    <col min="12283" max="12283" width="2.25" style="1155" customWidth="1"/>
    <col min="12284" max="12284" width="2.5" style="1155" customWidth="1"/>
    <col min="12285" max="12285" width="10.625" style="1155" customWidth="1"/>
    <col min="12286" max="12286" width="14.875" style="1155" customWidth="1"/>
    <col min="12287" max="12287" width="13.5" style="1155" customWidth="1"/>
    <col min="12288" max="12288" width="5.125" style="1155" bestFit="1" customWidth="1"/>
    <col min="12289" max="12309" width="12.25" style="1155" customWidth="1"/>
    <col min="12310" max="12310" width="2.25" style="1155" customWidth="1"/>
    <col min="12311" max="12311" width="10.25" style="1155" customWidth="1"/>
    <col min="12312" max="12538" width="8" style="1155"/>
    <col min="12539" max="12539" width="2.25" style="1155" customWidth="1"/>
    <col min="12540" max="12540" width="2.5" style="1155" customWidth="1"/>
    <col min="12541" max="12541" width="10.625" style="1155" customWidth="1"/>
    <col min="12542" max="12542" width="14.875" style="1155" customWidth="1"/>
    <col min="12543" max="12543" width="13.5" style="1155" customWidth="1"/>
    <col min="12544" max="12544" width="5.125" style="1155" bestFit="1" customWidth="1"/>
    <col min="12545" max="12565" width="12.25" style="1155" customWidth="1"/>
    <col min="12566" max="12566" width="2.25" style="1155" customWidth="1"/>
    <col min="12567" max="12567" width="10.25" style="1155" customWidth="1"/>
    <col min="12568" max="12794" width="8" style="1155"/>
    <col min="12795" max="12795" width="2.25" style="1155" customWidth="1"/>
    <col min="12796" max="12796" width="2.5" style="1155" customWidth="1"/>
    <col min="12797" max="12797" width="10.625" style="1155" customWidth="1"/>
    <col min="12798" max="12798" width="14.875" style="1155" customWidth="1"/>
    <col min="12799" max="12799" width="13.5" style="1155" customWidth="1"/>
    <col min="12800" max="12800" width="5.125" style="1155" bestFit="1" customWidth="1"/>
    <col min="12801" max="12821" width="12.25" style="1155" customWidth="1"/>
    <col min="12822" max="12822" width="2.25" style="1155" customWidth="1"/>
    <col min="12823" max="12823" width="10.25" style="1155" customWidth="1"/>
    <col min="12824" max="13050" width="8" style="1155"/>
    <col min="13051" max="13051" width="2.25" style="1155" customWidth="1"/>
    <col min="13052" max="13052" width="2.5" style="1155" customWidth="1"/>
    <col min="13053" max="13053" width="10.625" style="1155" customWidth="1"/>
    <col min="13054" max="13054" width="14.875" style="1155" customWidth="1"/>
    <col min="13055" max="13055" width="13.5" style="1155" customWidth="1"/>
    <col min="13056" max="13056" width="5.125" style="1155" bestFit="1" customWidth="1"/>
    <col min="13057" max="13077" width="12.25" style="1155" customWidth="1"/>
    <col min="13078" max="13078" width="2.25" style="1155" customWidth="1"/>
    <col min="13079" max="13079" width="10.25" style="1155" customWidth="1"/>
    <col min="13080" max="13306" width="8" style="1155"/>
    <col min="13307" max="13307" width="2.25" style="1155" customWidth="1"/>
    <col min="13308" max="13308" width="2.5" style="1155" customWidth="1"/>
    <col min="13309" max="13309" width="10.625" style="1155" customWidth="1"/>
    <col min="13310" max="13310" width="14.875" style="1155" customWidth="1"/>
    <col min="13311" max="13311" width="13.5" style="1155" customWidth="1"/>
    <col min="13312" max="13312" width="5.125" style="1155" bestFit="1" customWidth="1"/>
    <col min="13313" max="13333" width="12.25" style="1155" customWidth="1"/>
    <col min="13334" max="13334" width="2.25" style="1155" customWidth="1"/>
    <col min="13335" max="13335" width="10.25" style="1155" customWidth="1"/>
    <col min="13336" max="13562" width="8" style="1155"/>
    <col min="13563" max="13563" width="2.25" style="1155" customWidth="1"/>
    <col min="13564" max="13564" width="2.5" style="1155" customWidth="1"/>
    <col min="13565" max="13565" width="10.625" style="1155" customWidth="1"/>
    <col min="13566" max="13566" width="14.875" style="1155" customWidth="1"/>
    <col min="13567" max="13567" width="13.5" style="1155" customWidth="1"/>
    <col min="13568" max="13568" width="5.125" style="1155" bestFit="1" customWidth="1"/>
    <col min="13569" max="13589" width="12.25" style="1155" customWidth="1"/>
    <col min="13590" max="13590" width="2.25" style="1155" customWidth="1"/>
    <col min="13591" max="13591" width="10.25" style="1155" customWidth="1"/>
    <col min="13592" max="13818" width="8" style="1155"/>
    <col min="13819" max="13819" width="2.25" style="1155" customWidth="1"/>
    <col min="13820" max="13820" width="2.5" style="1155" customWidth="1"/>
    <col min="13821" max="13821" width="10.625" style="1155" customWidth="1"/>
    <col min="13822" max="13822" width="14.875" style="1155" customWidth="1"/>
    <col min="13823" max="13823" width="13.5" style="1155" customWidth="1"/>
    <col min="13824" max="13824" width="5.125" style="1155" bestFit="1" customWidth="1"/>
    <col min="13825" max="13845" width="12.25" style="1155" customWidth="1"/>
    <col min="13846" max="13846" width="2.25" style="1155" customWidth="1"/>
    <col min="13847" max="13847" width="10.25" style="1155" customWidth="1"/>
    <col min="13848" max="14074" width="8" style="1155"/>
    <col min="14075" max="14075" width="2.25" style="1155" customWidth="1"/>
    <col min="14076" max="14076" width="2.5" style="1155" customWidth="1"/>
    <col min="14077" max="14077" width="10.625" style="1155" customWidth="1"/>
    <col min="14078" max="14078" width="14.875" style="1155" customWidth="1"/>
    <col min="14079" max="14079" width="13.5" style="1155" customWidth="1"/>
    <col min="14080" max="14080" width="5.125" style="1155" bestFit="1" customWidth="1"/>
    <col min="14081" max="14101" width="12.25" style="1155" customWidth="1"/>
    <col min="14102" max="14102" width="2.25" style="1155" customWidth="1"/>
    <col min="14103" max="14103" width="10.25" style="1155" customWidth="1"/>
    <col min="14104" max="14330" width="8" style="1155"/>
    <col min="14331" max="14331" width="2.25" style="1155" customWidth="1"/>
    <col min="14332" max="14332" width="2.5" style="1155" customWidth="1"/>
    <col min="14333" max="14333" width="10.625" style="1155" customWidth="1"/>
    <col min="14334" max="14334" width="14.875" style="1155" customWidth="1"/>
    <col min="14335" max="14335" width="13.5" style="1155" customWidth="1"/>
    <col min="14336" max="14336" width="5.125" style="1155" bestFit="1" customWidth="1"/>
    <col min="14337" max="14357" width="12.25" style="1155" customWidth="1"/>
    <col min="14358" max="14358" width="2.25" style="1155" customWidth="1"/>
    <col min="14359" max="14359" width="10.25" style="1155" customWidth="1"/>
    <col min="14360" max="14586" width="8" style="1155"/>
    <col min="14587" max="14587" width="2.25" style="1155" customWidth="1"/>
    <col min="14588" max="14588" width="2.5" style="1155" customWidth="1"/>
    <col min="14589" max="14589" width="10.625" style="1155" customWidth="1"/>
    <col min="14590" max="14590" width="14.875" style="1155" customWidth="1"/>
    <col min="14591" max="14591" width="13.5" style="1155" customWidth="1"/>
    <col min="14592" max="14592" width="5.125" style="1155" bestFit="1" customWidth="1"/>
    <col min="14593" max="14613" width="12.25" style="1155" customWidth="1"/>
    <col min="14614" max="14614" width="2.25" style="1155" customWidth="1"/>
    <col min="14615" max="14615" width="10.25" style="1155" customWidth="1"/>
    <col min="14616" max="14842" width="8" style="1155"/>
    <col min="14843" max="14843" width="2.25" style="1155" customWidth="1"/>
    <col min="14844" max="14844" width="2.5" style="1155" customWidth="1"/>
    <col min="14845" max="14845" width="10.625" style="1155" customWidth="1"/>
    <col min="14846" max="14846" width="14.875" style="1155" customWidth="1"/>
    <col min="14847" max="14847" width="13.5" style="1155" customWidth="1"/>
    <col min="14848" max="14848" width="5.125" style="1155" bestFit="1" customWidth="1"/>
    <col min="14849" max="14869" width="12.25" style="1155" customWidth="1"/>
    <col min="14870" max="14870" width="2.25" style="1155" customWidth="1"/>
    <col min="14871" max="14871" width="10.25" style="1155" customWidth="1"/>
    <col min="14872" max="15098" width="8" style="1155"/>
    <col min="15099" max="15099" width="2.25" style="1155" customWidth="1"/>
    <col min="15100" max="15100" width="2.5" style="1155" customWidth="1"/>
    <col min="15101" max="15101" width="10.625" style="1155" customWidth="1"/>
    <col min="15102" max="15102" width="14.875" style="1155" customWidth="1"/>
    <col min="15103" max="15103" width="13.5" style="1155" customWidth="1"/>
    <col min="15104" max="15104" width="5.125" style="1155" bestFit="1" customWidth="1"/>
    <col min="15105" max="15125" width="12.25" style="1155" customWidth="1"/>
    <col min="15126" max="15126" width="2.25" style="1155" customWidth="1"/>
    <col min="15127" max="15127" width="10.25" style="1155" customWidth="1"/>
    <col min="15128" max="15354" width="8" style="1155"/>
    <col min="15355" max="15355" width="2.25" style="1155" customWidth="1"/>
    <col min="15356" max="15356" width="2.5" style="1155" customWidth="1"/>
    <col min="15357" max="15357" width="10.625" style="1155" customWidth="1"/>
    <col min="15358" max="15358" width="14.875" style="1155" customWidth="1"/>
    <col min="15359" max="15359" width="13.5" style="1155" customWidth="1"/>
    <col min="15360" max="15360" width="5.125" style="1155" bestFit="1" customWidth="1"/>
    <col min="15361" max="15381" width="12.25" style="1155" customWidth="1"/>
    <col min="15382" max="15382" width="2.25" style="1155" customWidth="1"/>
    <col min="15383" max="15383" width="10.25" style="1155" customWidth="1"/>
    <col min="15384" max="15610" width="8" style="1155"/>
    <col min="15611" max="15611" width="2.25" style="1155" customWidth="1"/>
    <col min="15612" max="15612" width="2.5" style="1155" customWidth="1"/>
    <col min="15613" max="15613" width="10.625" style="1155" customWidth="1"/>
    <col min="15614" max="15614" width="14.875" style="1155" customWidth="1"/>
    <col min="15615" max="15615" width="13.5" style="1155" customWidth="1"/>
    <col min="15616" max="15616" width="5.125" style="1155" bestFit="1" customWidth="1"/>
    <col min="15617" max="15637" width="12.25" style="1155" customWidth="1"/>
    <col min="15638" max="15638" width="2.25" style="1155" customWidth="1"/>
    <col min="15639" max="15639" width="10.25" style="1155" customWidth="1"/>
    <col min="15640" max="15866" width="8" style="1155"/>
    <col min="15867" max="15867" width="2.25" style="1155" customWidth="1"/>
    <col min="15868" max="15868" width="2.5" style="1155" customWidth="1"/>
    <col min="15869" max="15869" width="10.625" style="1155" customWidth="1"/>
    <col min="15870" max="15870" width="14.875" style="1155" customWidth="1"/>
    <col min="15871" max="15871" width="13.5" style="1155" customWidth="1"/>
    <col min="15872" max="15872" width="5.125" style="1155" bestFit="1" customWidth="1"/>
    <col min="15873" max="15893" width="12.25" style="1155" customWidth="1"/>
    <col min="15894" max="15894" width="2.25" style="1155" customWidth="1"/>
    <col min="15895" max="15895" width="10.25" style="1155" customWidth="1"/>
    <col min="15896" max="16122" width="8" style="1155"/>
    <col min="16123" max="16123" width="2.25" style="1155" customWidth="1"/>
    <col min="16124" max="16124" width="2.5" style="1155" customWidth="1"/>
    <col min="16125" max="16125" width="10.625" style="1155" customWidth="1"/>
    <col min="16126" max="16126" width="14.875" style="1155" customWidth="1"/>
    <col min="16127" max="16127" width="13.5" style="1155" customWidth="1"/>
    <col min="16128" max="16128" width="5.125" style="1155" bestFit="1" customWidth="1"/>
    <col min="16129" max="16149" width="12.25" style="1155" customWidth="1"/>
    <col min="16150" max="16150" width="2.25" style="1155" customWidth="1"/>
    <col min="16151" max="16151" width="10.25" style="1155" customWidth="1"/>
    <col min="16152" max="16384" width="8" style="1155"/>
  </cols>
  <sheetData>
    <row r="1" spans="1:22" ht="20.100000000000001" customHeight="1">
      <c r="B1" s="1831" t="s">
        <v>1165</v>
      </c>
      <c r="C1" s="1396"/>
      <c r="D1" s="1396"/>
      <c r="E1" s="1396"/>
      <c r="F1" s="1396"/>
      <c r="G1" s="1396"/>
      <c r="H1" s="1396"/>
      <c r="I1" s="1396"/>
      <c r="J1" s="1396"/>
      <c r="K1" s="1396"/>
      <c r="L1" s="1396"/>
      <c r="M1" s="1396"/>
      <c r="N1" s="1396"/>
      <c r="O1" s="1396"/>
      <c r="P1" s="1396"/>
      <c r="Q1" s="1396"/>
      <c r="R1" s="1396"/>
      <c r="S1" s="1396"/>
      <c r="T1" s="1396"/>
      <c r="U1" s="1396"/>
    </row>
    <row r="2" spans="1:22" ht="8.25" customHeight="1">
      <c r="B2" s="1156"/>
      <c r="C2" s="1157"/>
      <c r="D2" s="213"/>
      <c r="E2" s="214"/>
      <c r="F2" s="214"/>
      <c r="G2" s="214"/>
      <c r="H2" s="214"/>
      <c r="I2" s="214"/>
      <c r="J2" s="214"/>
      <c r="K2" s="1157"/>
    </row>
    <row r="3" spans="1:22" ht="20.100000000000001" customHeight="1">
      <c r="B3" s="1509" t="s">
        <v>1010</v>
      </c>
      <c r="C3" s="1854"/>
      <c r="D3" s="1854"/>
      <c r="E3" s="1854"/>
      <c r="F3" s="1854"/>
      <c r="G3" s="1854"/>
      <c r="H3" s="1854"/>
      <c r="I3" s="1854"/>
      <c r="J3" s="1854"/>
      <c r="K3" s="1854"/>
      <c r="L3" s="1854"/>
      <c r="M3" s="1854"/>
      <c r="N3" s="1854"/>
      <c r="O3" s="1854"/>
      <c r="P3" s="1854"/>
      <c r="Q3" s="1854"/>
      <c r="R3" s="1854"/>
      <c r="S3" s="1854"/>
      <c r="T3" s="1854"/>
      <c r="U3" s="1854"/>
    </row>
    <row r="4" spans="1:22" ht="8.25" customHeight="1">
      <c r="B4" s="876"/>
      <c r="C4" s="1158"/>
      <c r="D4" s="1158"/>
      <c r="E4" s="1158"/>
      <c r="F4" s="1158"/>
      <c r="G4" s="1158"/>
      <c r="H4" s="1158"/>
      <c r="I4" s="1158"/>
      <c r="J4" s="1158"/>
      <c r="K4" s="1158"/>
      <c r="L4" s="1158"/>
      <c r="M4" s="1158"/>
      <c r="N4" s="1158"/>
      <c r="O4" s="1158"/>
      <c r="P4" s="1158"/>
      <c r="Q4" s="1158"/>
      <c r="R4" s="1158"/>
      <c r="S4" s="1158"/>
      <c r="T4" s="1158"/>
      <c r="U4" s="1158"/>
    </row>
    <row r="5" spans="1:22" s="1159" customFormat="1" ht="20.100000000000001" customHeight="1" thickBot="1">
      <c r="B5" s="1160" t="s">
        <v>1011</v>
      </c>
      <c r="U5" s="432" t="s">
        <v>489</v>
      </c>
    </row>
    <row r="6" spans="1:22" s="439" customFormat="1" ht="20.100000000000001" customHeight="1" thickBot="1">
      <c r="A6" s="433"/>
      <c r="B6" s="1855" t="s">
        <v>896</v>
      </c>
      <c r="C6" s="1910"/>
      <c r="D6" s="1910"/>
      <c r="E6" s="1910"/>
      <c r="F6" s="1911"/>
      <c r="G6" s="1145" t="s">
        <v>975</v>
      </c>
      <c r="H6" s="1145" t="s">
        <v>976</v>
      </c>
      <c r="I6" s="1145" t="s">
        <v>977</v>
      </c>
      <c r="J6" s="1145" t="s">
        <v>978</v>
      </c>
      <c r="K6" s="1145" t="s">
        <v>979</v>
      </c>
      <c r="L6" s="1145" t="s">
        <v>980</v>
      </c>
      <c r="M6" s="1145" t="s">
        <v>981</v>
      </c>
      <c r="N6" s="1145" t="s">
        <v>982</v>
      </c>
      <c r="O6" s="1145" t="s">
        <v>983</v>
      </c>
      <c r="P6" s="1145" t="s">
        <v>984</v>
      </c>
      <c r="Q6" s="1145" t="s">
        <v>985</v>
      </c>
      <c r="R6" s="1145" t="s">
        <v>986</v>
      </c>
      <c r="S6" s="1145" t="s">
        <v>987</v>
      </c>
      <c r="T6" s="1145" t="s">
        <v>988</v>
      </c>
      <c r="U6" s="1280" t="s">
        <v>989</v>
      </c>
    </row>
    <row r="7" spans="1:22" s="1019" customFormat="1" ht="20.100000000000001" customHeight="1" thickBot="1">
      <c r="A7" s="433"/>
      <c r="B7" s="451"/>
      <c r="C7" s="1852" t="s">
        <v>966</v>
      </c>
      <c r="D7" s="1853"/>
      <c r="E7" s="881" t="s">
        <v>897</v>
      </c>
      <c r="F7" s="419" t="s">
        <v>251</v>
      </c>
      <c r="G7" s="995">
        <f t="shared" ref="G7:U7" si="0">G21</f>
        <v>0</v>
      </c>
      <c r="H7" s="995">
        <f t="shared" si="0"/>
        <v>0</v>
      </c>
      <c r="I7" s="995">
        <f t="shared" si="0"/>
        <v>0</v>
      </c>
      <c r="J7" s="996">
        <f t="shared" si="0"/>
        <v>0</v>
      </c>
      <c r="K7" s="996">
        <f t="shared" si="0"/>
        <v>0</v>
      </c>
      <c r="L7" s="996">
        <f t="shared" si="0"/>
        <v>0</v>
      </c>
      <c r="M7" s="996">
        <f t="shared" si="0"/>
        <v>0</v>
      </c>
      <c r="N7" s="996">
        <f t="shared" si="0"/>
        <v>0</v>
      </c>
      <c r="O7" s="996">
        <f t="shared" si="0"/>
        <v>0</v>
      </c>
      <c r="P7" s="996">
        <f t="shared" si="0"/>
        <v>0</v>
      </c>
      <c r="Q7" s="996">
        <f t="shared" si="0"/>
        <v>0</v>
      </c>
      <c r="R7" s="996">
        <f t="shared" si="0"/>
        <v>0</v>
      </c>
      <c r="S7" s="996">
        <f t="shared" si="0"/>
        <v>0</v>
      </c>
      <c r="T7" s="996">
        <f t="shared" si="0"/>
        <v>0</v>
      </c>
      <c r="U7" s="1295">
        <f t="shared" si="0"/>
        <v>0</v>
      </c>
    </row>
    <row r="8" spans="1:22" s="1019" customFormat="1" ht="20.100000000000001" customHeight="1" thickBot="1">
      <c r="A8" s="433"/>
      <c r="B8" s="451"/>
      <c r="C8" s="420"/>
      <c r="D8" s="421" t="s">
        <v>878</v>
      </c>
      <c r="E8" s="422"/>
      <c r="F8" s="1306" t="s">
        <v>515</v>
      </c>
      <c r="G8" s="424">
        <f>G7*$E$8</f>
        <v>0</v>
      </c>
      <c r="H8" s="425">
        <f t="shared" ref="H8:U8" si="1">H7*$E$8</f>
        <v>0</v>
      </c>
      <c r="I8" s="425">
        <f t="shared" si="1"/>
        <v>0</v>
      </c>
      <c r="J8" s="425">
        <f t="shared" si="1"/>
        <v>0</v>
      </c>
      <c r="K8" s="425">
        <f t="shared" si="1"/>
        <v>0</v>
      </c>
      <c r="L8" s="425">
        <f t="shared" si="1"/>
        <v>0</v>
      </c>
      <c r="M8" s="425">
        <f t="shared" si="1"/>
        <v>0</v>
      </c>
      <c r="N8" s="425">
        <f t="shared" si="1"/>
        <v>0</v>
      </c>
      <c r="O8" s="425">
        <f t="shared" si="1"/>
        <v>0</v>
      </c>
      <c r="P8" s="425">
        <f>P7*$E$8</f>
        <v>0</v>
      </c>
      <c r="Q8" s="425">
        <f t="shared" si="1"/>
        <v>0</v>
      </c>
      <c r="R8" s="425">
        <f t="shared" si="1"/>
        <v>0</v>
      </c>
      <c r="S8" s="425">
        <f t="shared" si="1"/>
        <v>0</v>
      </c>
      <c r="T8" s="425">
        <f t="shared" si="1"/>
        <v>0</v>
      </c>
      <c r="U8" s="1270">
        <f t="shared" si="1"/>
        <v>0</v>
      </c>
    </row>
    <row r="9" spans="1:22" s="439" customFormat="1" ht="20.100000000000001" customHeight="1" thickBot="1">
      <c r="A9" s="433"/>
      <c r="B9" s="1848" t="s">
        <v>967</v>
      </c>
      <c r="C9" s="1849"/>
      <c r="D9" s="1849"/>
      <c r="E9" s="1849"/>
      <c r="F9" s="426"/>
      <c r="G9" s="427">
        <f>G8</f>
        <v>0</v>
      </c>
      <c r="H9" s="428">
        <f t="shared" ref="H9:T9" si="2">H8</f>
        <v>0</v>
      </c>
      <c r="I9" s="428">
        <f t="shared" si="2"/>
        <v>0</v>
      </c>
      <c r="J9" s="428">
        <f t="shared" si="2"/>
        <v>0</v>
      </c>
      <c r="K9" s="428">
        <f t="shared" si="2"/>
        <v>0</v>
      </c>
      <c r="L9" s="428">
        <f t="shared" si="2"/>
        <v>0</v>
      </c>
      <c r="M9" s="428">
        <f t="shared" si="2"/>
        <v>0</v>
      </c>
      <c r="N9" s="428">
        <f t="shared" si="2"/>
        <v>0</v>
      </c>
      <c r="O9" s="428">
        <f t="shared" si="2"/>
        <v>0</v>
      </c>
      <c r="P9" s="428">
        <f t="shared" si="2"/>
        <v>0</v>
      </c>
      <c r="Q9" s="428">
        <f t="shared" si="2"/>
        <v>0</v>
      </c>
      <c r="R9" s="428">
        <f t="shared" si="2"/>
        <v>0</v>
      </c>
      <c r="S9" s="428">
        <f t="shared" si="2"/>
        <v>0</v>
      </c>
      <c r="T9" s="428">
        <f t="shared" si="2"/>
        <v>0</v>
      </c>
      <c r="U9" s="1258">
        <f>U8</f>
        <v>0</v>
      </c>
    </row>
    <row r="10" spans="1:22" s="1019" customFormat="1" ht="8.25" customHeight="1">
      <c r="A10" s="915"/>
      <c r="B10" s="915"/>
      <c r="C10" s="434"/>
      <c r="D10" s="434"/>
      <c r="E10" s="807"/>
      <c r="F10" s="434"/>
      <c r="G10" s="1161"/>
      <c r="H10" s="1161"/>
      <c r="I10" s="1161"/>
      <c r="J10" s="1161"/>
      <c r="K10" s="1161"/>
      <c r="L10" s="1161"/>
      <c r="M10" s="1161"/>
      <c r="N10" s="1161"/>
      <c r="O10" s="1161"/>
      <c r="P10" s="1161"/>
      <c r="Q10" s="1161"/>
      <c r="R10" s="1161"/>
      <c r="S10" s="1161"/>
      <c r="T10" s="1161"/>
      <c r="U10" s="1161"/>
    </row>
    <row r="11" spans="1:22" s="1019" customFormat="1" ht="13.5" customHeight="1">
      <c r="B11" s="1162" t="s">
        <v>898</v>
      </c>
      <c r="C11" s="1850" t="s">
        <v>945</v>
      </c>
      <c r="D11" s="1773"/>
      <c r="E11" s="1773"/>
      <c r="F11" s="1773"/>
      <c r="G11" s="1773"/>
      <c r="H11" s="1773"/>
      <c r="I11" s="1773"/>
      <c r="J11" s="1773"/>
      <c r="K11" s="1773"/>
      <c r="L11" s="1773"/>
      <c r="M11" s="1773"/>
      <c r="N11" s="1773"/>
      <c r="O11" s="1773"/>
      <c r="P11" s="1773"/>
      <c r="Q11" s="1773"/>
      <c r="R11" s="1773"/>
      <c r="S11" s="1773"/>
      <c r="T11" s="1773"/>
      <c r="U11" s="1773"/>
      <c r="V11" s="1773"/>
    </row>
    <row r="12" spans="1:22" s="1019" customFormat="1" ht="13.5" customHeight="1">
      <c r="B12" s="1162" t="s">
        <v>899</v>
      </c>
      <c r="C12" s="1850" t="s">
        <v>900</v>
      </c>
      <c r="D12" s="1773"/>
      <c r="E12" s="1773"/>
      <c r="F12" s="1773"/>
      <c r="G12" s="1773"/>
      <c r="H12" s="1773"/>
      <c r="I12" s="1773"/>
      <c r="J12" s="1773"/>
      <c r="K12" s="1773"/>
      <c r="L12" s="1773"/>
      <c r="M12" s="1773"/>
      <c r="N12" s="1773"/>
      <c r="O12" s="1773"/>
      <c r="P12" s="1773"/>
      <c r="Q12" s="1773"/>
      <c r="R12" s="1773"/>
      <c r="S12" s="1773"/>
      <c r="T12" s="1773"/>
      <c r="U12" s="1773"/>
      <c r="V12" s="1773"/>
    </row>
    <row r="13" spans="1:22" s="1019" customFormat="1" ht="13.5" customHeight="1">
      <c r="B13" s="1162" t="s">
        <v>117</v>
      </c>
      <c r="C13" s="1819" t="s">
        <v>946</v>
      </c>
      <c r="D13" s="1773"/>
      <c r="E13" s="1773"/>
      <c r="F13" s="1773"/>
      <c r="G13" s="1773"/>
      <c r="H13" s="1773"/>
      <c r="I13" s="1773"/>
      <c r="J13" s="1773"/>
      <c r="K13" s="1773"/>
      <c r="L13" s="1773"/>
      <c r="M13" s="1773"/>
      <c r="N13" s="1773"/>
      <c r="O13" s="1773"/>
      <c r="P13" s="1773"/>
      <c r="Q13" s="1773"/>
      <c r="R13" s="1773"/>
      <c r="S13" s="1773"/>
      <c r="T13" s="1773"/>
      <c r="U13" s="1773"/>
      <c r="V13" s="1773"/>
    </row>
    <row r="14" spans="1:22" s="1019" customFormat="1" ht="13.5" customHeight="1">
      <c r="B14" s="1162" t="s">
        <v>106</v>
      </c>
      <c r="C14" s="1772" t="s">
        <v>944</v>
      </c>
      <c r="D14" s="1773"/>
      <c r="E14" s="1773"/>
      <c r="F14" s="1773"/>
      <c r="G14" s="1773"/>
      <c r="H14" s="1773"/>
      <c r="I14" s="1773"/>
      <c r="J14" s="1773"/>
      <c r="K14" s="1773"/>
      <c r="L14" s="1773"/>
      <c r="M14" s="1773"/>
      <c r="N14" s="1773"/>
      <c r="O14" s="1773"/>
      <c r="P14" s="1773"/>
      <c r="Q14" s="1773"/>
      <c r="R14" s="1773"/>
      <c r="S14" s="1773"/>
      <c r="T14" s="1773"/>
      <c r="U14" s="1773"/>
      <c r="V14" s="1773"/>
    </row>
    <row r="15" spans="1:22" s="1019" customFormat="1" ht="13.5" customHeight="1">
      <c r="B15" s="1162" t="s">
        <v>121</v>
      </c>
      <c r="C15" s="1820" t="s">
        <v>960</v>
      </c>
      <c r="D15" s="1851"/>
      <c r="E15" s="1851"/>
      <c r="F15" s="1851"/>
      <c r="G15" s="1851"/>
      <c r="H15" s="1851"/>
      <c r="I15" s="1851"/>
      <c r="J15" s="1851"/>
      <c r="K15" s="1851"/>
      <c r="L15" s="1851"/>
      <c r="M15" s="1851"/>
      <c r="N15" s="1851"/>
      <c r="O15" s="1851"/>
      <c r="P15" s="1851"/>
      <c r="Q15" s="1851"/>
      <c r="R15" s="1851"/>
      <c r="S15" s="1851"/>
      <c r="T15" s="1851"/>
      <c r="U15" s="1851"/>
      <c r="V15" s="1851"/>
    </row>
    <row r="16" spans="1:22" s="1019" customFormat="1" ht="13.5" customHeight="1">
      <c r="B16" s="1162" t="s">
        <v>122</v>
      </c>
      <c r="C16" s="1845" t="s">
        <v>1166</v>
      </c>
      <c r="D16" s="1773"/>
      <c r="E16" s="1773"/>
      <c r="F16" s="1773"/>
      <c r="G16" s="1773"/>
      <c r="H16" s="1773"/>
      <c r="I16" s="1773"/>
      <c r="J16" s="1773"/>
      <c r="K16" s="1773"/>
      <c r="L16" s="1773"/>
      <c r="M16" s="1773"/>
      <c r="N16" s="1773"/>
      <c r="O16" s="1773"/>
      <c r="P16" s="1773"/>
      <c r="Q16" s="1773"/>
      <c r="R16" s="1773"/>
      <c r="S16" s="1773"/>
      <c r="T16" s="1773"/>
      <c r="U16" s="1773"/>
      <c r="V16" s="1773"/>
    </row>
    <row r="17" spans="1:22" s="1019" customFormat="1" ht="13.5" customHeight="1">
      <c r="B17" s="1162" t="s">
        <v>156</v>
      </c>
      <c r="C17" s="1163" t="s">
        <v>947</v>
      </c>
      <c r="D17" s="1164"/>
      <c r="E17" s="1164"/>
      <c r="F17" s="1164"/>
      <c r="G17" s="1164"/>
      <c r="H17" s="1164"/>
      <c r="I17" s="1164"/>
      <c r="J17" s="1164"/>
      <c r="K17" s="1164"/>
      <c r="L17" s="1164"/>
      <c r="M17" s="1164"/>
      <c r="N17" s="1164"/>
      <c r="O17" s="1164"/>
      <c r="P17" s="1164"/>
      <c r="Q17" s="1164"/>
      <c r="R17" s="1164"/>
      <c r="S17" s="1164"/>
      <c r="T17" s="1164"/>
      <c r="U17" s="1164"/>
      <c r="V17" s="1164"/>
    </row>
    <row r="18" spans="1:22" s="1019" customFormat="1" ht="15.75" customHeight="1"/>
    <row r="19" spans="1:22" s="1165" customFormat="1" ht="15" thickBot="1">
      <c r="B19" s="1166" t="s">
        <v>968</v>
      </c>
      <c r="C19" s="1167"/>
      <c r="D19" s="1167"/>
      <c r="E19" s="1167"/>
      <c r="F19" s="1167"/>
      <c r="G19" s="1168"/>
      <c r="H19" s="1169"/>
      <c r="U19" s="999"/>
    </row>
    <row r="20" spans="1:22" s="1171" customFormat="1" ht="18" customHeight="1" thickBot="1">
      <c r="A20" s="1170"/>
      <c r="B20" s="1846" t="s">
        <v>902</v>
      </c>
      <c r="C20" s="1847"/>
      <c r="D20" s="1847"/>
      <c r="E20" s="1847"/>
      <c r="F20" s="1146" t="s">
        <v>903</v>
      </c>
      <c r="G20" s="1145" t="s">
        <v>975</v>
      </c>
      <c r="H20" s="1145" t="s">
        <v>976</v>
      </c>
      <c r="I20" s="1145" t="s">
        <v>977</v>
      </c>
      <c r="J20" s="1145" t="s">
        <v>978</v>
      </c>
      <c r="K20" s="1145" t="s">
        <v>979</v>
      </c>
      <c r="L20" s="1145" t="s">
        <v>980</v>
      </c>
      <c r="M20" s="1145" t="s">
        <v>981</v>
      </c>
      <c r="N20" s="1145" t="s">
        <v>982</v>
      </c>
      <c r="O20" s="1145" t="s">
        <v>983</v>
      </c>
      <c r="P20" s="1145" t="s">
        <v>984</v>
      </c>
      <c r="Q20" s="1145" t="s">
        <v>985</v>
      </c>
      <c r="R20" s="1145" t="s">
        <v>986</v>
      </c>
      <c r="S20" s="1145" t="s">
        <v>987</v>
      </c>
      <c r="T20" s="1145" t="s">
        <v>988</v>
      </c>
      <c r="U20" s="1280" t="s">
        <v>989</v>
      </c>
    </row>
    <row r="21" spans="1:22" s="1175" customFormat="1" ht="18" customHeight="1">
      <c r="A21" s="1172"/>
      <c r="B21" s="1000" t="s">
        <v>939</v>
      </c>
      <c r="C21" s="1001"/>
      <c r="D21" s="1001"/>
      <c r="E21" s="1001"/>
      <c r="F21" s="1002" t="s">
        <v>905</v>
      </c>
      <c r="G21" s="1173">
        <f>SUM(G22:G24)</f>
        <v>0</v>
      </c>
      <c r="H21" s="1174">
        <f t="shared" ref="H21:U21" si="3">SUM(H22:H24)</f>
        <v>0</v>
      </c>
      <c r="I21" s="1174">
        <f t="shared" si="3"/>
        <v>0</v>
      </c>
      <c r="J21" s="1174">
        <f t="shared" si="3"/>
        <v>0</v>
      </c>
      <c r="K21" s="1174">
        <f t="shared" si="3"/>
        <v>0</v>
      </c>
      <c r="L21" s="1174">
        <f t="shared" si="3"/>
        <v>0</v>
      </c>
      <c r="M21" s="1174">
        <f t="shared" si="3"/>
        <v>0</v>
      </c>
      <c r="N21" s="1174">
        <f t="shared" si="3"/>
        <v>0</v>
      </c>
      <c r="O21" s="1174">
        <f t="shared" si="3"/>
        <v>0</v>
      </c>
      <c r="P21" s="1174">
        <f t="shared" si="3"/>
        <v>0</v>
      </c>
      <c r="Q21" s="1174">
        <f t="shared" si="3"/>
        <v>0</v>
      </c>
      <c r="R21" s="1174">
        <f t="shared" si="3"/>
        <v>0</v>
      </c>
      <c r="S21" s="1174">
        <f t="shared" si="3"/>
        <v>0</v>
      </c>
      <c r="T21" s="1174">
        <f t="shared" si="3"/>
        <v>0</v>
      </c>
      <c r="U21" s="1281">
        <f t="shared" si="3"/>
        <v>0</v>
      </c>
    </row>
    <row r="22" spans="1:22" s="1171" customFormat="1" ht="18" customHeight="1">
      <c r="A22" s="1170"/>
      <c r="B22" s="1003"/>
      <c r="C22" s="1176"/>
      <c r="D22" s="1005"/>
      <c r="E22" s="1005"/>
      <c r="F22" s="1006" t="s">
        <v>905</v>
      </c>
      <c r="G22" s="1177"/>
      <c r="H22" s="1178"/>
      <c r="I22" s="1178"/>
      <c r="J22" s="1178"/>
      <c r="K22" s="1178"/>
      <c r="L22" s="1178"/>
      <c r="M22" s="1178"/>
      <c r="N22" s="1178"/>
      <c r="O22" s="1178"/>
      <c r="P22" s="1178"/>
      <c r="Q22" s="1178"/>
      <c r="R22" s="1178"/>
      <c r="S22" s="1178"/>
      <c r="T22" s="1178"/>
      <c r="U22" s="1296"/>
    </row>
    <row r="23" spans="1:22" s="1171" customFormat="1" ht="18" customHeight="1">
      <c r="A23" s="1170"/>
      <c r="B23" s="1003"/>
      <c r="C23" s="1176"/>
      <c r="D23" s="1005"/>
      <c r="E23" s="1005"/>
      <c r="F23" s="1006" t="s">
        <v>905</v>
      </c>
      <c r="G23" s="1177"/>
      <c r="H23" s="1178"/>
      <c r="I23" s="1178"/>
      <c r="J23" s="1178"/>
      <c r="K23" s="1178"/>
      <c r="L23" s="1178"/>
      <c r="M23" s="1178"/>
      <c r="N23" s="1178"/>
      <c r="O23" s="1178"/>
      <c r="P23" s="1178"/>
      <c r="Q23" s="1178"/>
      <c r="R23" s="1178"/>
      <c r="S23" s="1178"/>
      <c r="T23" s="1178"/>
      <c r="U23" s="1296"/>
    </row>
    <row r="24" spans="1:22" s="1171" customFormat="1" ht="18" customHeight="1" thickBot="1">
      <c r="A24" s="1170"/>
      <c r="B24" s="1007"/>
      <c r="C24" s="1179"/>
      <c r="D24" s="1008"/>
      <c r="E24" s="1008"/>
      <c r="F24" s="1009" t="s">
        <v>905</v>
      </c>
      <c r="G24" s="1180"/>
      <c r="H24" s="1181"/>
      <c r="I24" s="1181"/>
      <c r="J24" s="1181"/>
      <c r="K24" s="1181"/>
      <c r="L24" s="1181"/>
      <c r="M24" s="1181"/>
      <c r="N24" s="1181"/>
      <c r="O24" s="1181"/>
      <c r="P24" s="1181"/>
      <c r="Q24" s="1181"/>
      <c r="R24" s="1181"/>
      <c r="S24" s="1181"/>
      <c r="T24" s="1181"/>
      <c r="U24" s="1297"/>
    </row>
    <row r="25" spans="1:22" s="1171" customFormat="1" ht="12">
      <c r="A25" s="1170"/>
      <c r="B25" s="1010" t="s">
        <v>906</v>
      </c>
      <c r="C25" s="1010" t="s">
        <v>948</v>
      </c>
      <c r="D25" s="1011"/>
      <c r="E25" s="1011"/>
      <c r="F25" s="1012"/>
      <c r="G25" s="1182"/>
      <c r="H25" s="1182"/>
      <c r="I25" s="1182"/>
      <c r="J25" s="1182"/>
      <c r="K25" s="1182"/>
      <c r="L25" s="1182"/>
      <c r="M25" s="1182"/>
      <c r="N25" s="1182"/>
      <c r="O25" s="1182"/>
      <c r="P25" s="1182"/>
      <c r="Q25" s="1182"/>
      <c r="R25" s="1182"/>
      <c r="S25" s="999"/>
      <c r="T25" s="999"/>
      <c r="U25" s="1182"/>
    </row>
    <row r="26" spans="1:22" s="1171" customFormat="1" ht="12">
      <c r="A26" s="1170"/>
      <c r="B26" s="1010" t="s">
        <v>907</v>
      </c>
      <c r="C26" s="1010" t="s">
        <v>908</v>
      </c>
      <c r="D26" s="1011"/>
      <c r="E26" s="1011"/>
      <c r="F26" s="1012"/>
      <c r="G26" s="1182"/>
      <c r="H26" s="1182"/>
      <c r="I26" s="1182"/>
      <c r="J26" s="1182"/>
      <c r="K26" s="1182"/>
      <c r="L26" s="1182"/>
      <c r="M26" s="1182"/>
      <c r="N26" s="1182"/>
      <c r="O26" s="1182"/>
      <c r="P26" s="1182"/>
      <c r="Q26" s="1182"/>
      <c r="R26" s="1182"/>
      <c r="S26" s="999"/>
      <c r="T26" s="999"/>
      <c r="U26" s="1182"/>
    </row>
    <row r="27" spans="1:22" s="1171" customFormat="1" ht="18" customHeight="1">
      <c r="A27" s="1170"/>
      <c r="B27" s="1013"/>
      <c r="C27" s="1167"/>
      <c r="D27" s="1011"/>
      <c r="E27" s="1011"/>
      <c r="F27" s="1011"/>
      <c r="H27" s="1173"/>
      <c r="I27" s="1183"/>
      <c r="J27" s="1183"/>
      <c r="K27" s="1183"/>
      <c r="L27" s="1183"/>
      <c r="M27" s="1183"/>
      <c r="N27" s="1183"/>
      <c r="O27" s="1183"/>
      <c r="P27" s="1183"/>
      <c r="Q27" s="1183"/>
      <c r="R27" s="1183"/>
      <c r="S27" s="1183"/>
      <c r="T27" s="1183"/>
      <c r="U27" s="999"/>
      <c r="V27" s="1183"/>
    </row>
    <row r="28" spans="1:22" ht="19.5" customHeight="1" thickBot="1"/>
    <row r="29" spans="1:22" s="1019" customFormat="1" ht="13.5">
      <c r="A29" s="404"/>
      <c r="B29" s="404"/>
      <c r="C29" s="404"/>
      <c r="S29" s="1560" t="s">
        <v>311</v>
      </c>
      <c r="T29" s="1561"/>
      <c r="U29" s="1562"/>
    </row>
    <row r="30" spans="1:22" s="1019" customFormat="1" ht="12" customHeight="1" thickBot="1">
      <c r="S30" s="1563"/>
      <c r="T30" s="1564"/>
      <c r="U30" s="1565"/>
    </row>
    <row r="31" spans="1:22" ht="20.100000000000001" customHeight="1"/>
  </sheetData>
  <mergeCells count="13">
    <mergeCell ref="C11:V11"/>
    <mergeCell ref="B1:U1"/>
    <mergeCell ref="B3:U3"/>
    <mergeCell ref="B6:F6"/>
    <mergeCell ref="C7:D7"/>
    <mergeCell ref="B9:E9"/>
    <mergeCell ref="S29:U30"/>
    <mergeCell ref="C12:V12"/>
    <mergeCell ref="C13:V13"/>
    <mergeCell ref="C14:V14"/>
    <mergeCell ref="C15:V15"/>
    <mergeCell ref="C16:V16"/>
    <mergeCell ref="B20:E20"/>
  </mergeCells>
  <phoneticPr fontId="10"/>
  <printOptions horizontalCentered="1"/>
  <pageMargins left="0.78740157480314965" right="0.78740157480314965" top="0.59055118110236227" bottom="0.59055118110236227" header="0.39370078740157483" footer="0.39370078740157483"/>
  <pageSetup paperSize="8" scale="82" orientation="landscape"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sqref="A1:XFD1048576"/>
    </sheetView>
  </sheetViews>
  <sheetFormatPr defaultRowHeight="14.25"/>
  <cols>
    <col min="1" max="1" width="2.625" style="367" customWidth="1"/>
    <col min="2" max="2" width="4.625" style="367" customWidth="1"/>
    <col min="3" max="3" width="23.625" style="367" customWidth="1"/>
    <col min="4" max="4" width="8.625" style="367" customWidth="1"/>
    <col min="5" max="5" width="25.625" style="367" customWidth="1"/>
    <col min="6" max="7" width="15.625" style="367" customWidth="1"/>
    <col min="8" max="8" width="2.625" style="367" customWidth="1"/>
    <col min="9" max="16384" width="9" style="367"/>
  </cols>
  <sheetData>
    <row r="1" spans="1:10" ht="14.25" customHeight="1"/>
    <row r="2" spans="1:10" s="372" customFormat="1" ht="20.100000000000001" customHeight="1">
      <c r="A2" s="368"/>
      <c r="B2" s="1920" t="s">
        <v>1163</v>
      </c>
      <c r="C2" s="1921"/>
      <c r="D2" s="1921"/>
      <c r="E2" s="1921"/>
      <c r="F2" s="1921"/>
      <c r="G2" s="1921"/>
      <c r="H2" s="370"/>
      <c r="I2" s="370"/>
      <c r="J2" s="371"/>
    </row>
    <row r="3" spans="1:10" s="372" customFormat="1" ht="8.25" customHeight="1">
      <c r="A3" s="368"/>
      <c r="B3" s="348"/>
      <c r="C3" s="369"/>
      <c r="D3" s="369"/>
      <c r="E3" s="369"/>
      <c r="F3" s="369"/>
      <c r="G3" s="369"/>
      <c r="H3" s="370"/>
      <c r="I3" s="370"/>
      <c r="J3" s="371"/>
    </row>
    <row r="4" spans="1:10" ht="20.100000000000001" customHeight="1">
      <c r="B4" s="1922" t="s">
        <v>137</v>
      </c>
      <c r="C4" s="1923"/>
      <c r="D4" s="1923"/>
      <c r="E4" s="1923"/>
      <c r="F4" s="1923"/>
      <c r="G4" s="1923"/>
      <c r="H4" s="373"/>
      <c r="I4" s="373"/>
      <c r="J4" s="374"/>
    </row>
    <row r="5" spans="1:10" ht="26.25" customHeight="1" thickBot="1">
      <c r="B5" s="375" t="s">
        <v>155</v>
      </c>
    </row>
    <row r="6" spans="1:10" s="376" customFormat="1" ht="20.100000000000001" customHeight="1">
      <c r="B6" s="1918" t="s">
        <v>62</v>
      </c>
      <c r="C6" s="1924" t="s">
        <v>138</v>
      </c>
      <c r="D6" s="1925"/>
      <c r="E6" s="1925"/>
      <c r="F6" s="1218" t="s">
        <v>139</v>
      </c>
      <c r="G6" s="1219" t="s">
        <v>140</v>
      </c>
    </row>
    <row r="7" spans="1:10" s="376" customFormat="1" ht="20.100000000000001" customHeight="1" thickBot="1">
      <c r="B7" s="1919"/>
      <c r="C7" s="604" t="s">
        <v>141</v>
      </c>
      <c r="D7" s="1926" t="s">
        <v>142</v>
      </c>
      <c r="E7" s="1927"/>
      <c r="F7" s="605" t="s">
        <v>143</v>
      </c>
      <c r="G7" s="606" t="s">
        <v>144</v>
      </c>
    </row>
    <row r="8" spans="1:10" s="376" customFormat="1" ht="20.100000000000001" customHeight="1">
      <c r="B8" s="377">
        <v>1</v>
      </c>
      <c r="C8" s="378"/>
      <c r="D8" s="379" t="s">
        <v>94</v>
      </c>
      <c r="E8" s="380" t="s">
        <v>145</v>
      </c>
      <c r="F8" s="381"/>
      <c r="G8" s="382"/>
    </row>
    <row r="9" spans="1:10" s="376" customFormat="1" ht="20.100000000000001" customHeight="1">
      <c r="A9" s="383"/>
      <c r="B9" s="384">
        <v>2</v>
      </c>
      <c r="C9" s="173"/>
      <c r="D9" s="384" t="s">
        <v>146</v>
      </c>
      <c r="E9" s="385" t="s">
        <v>145</v>
      </c>
      <c r="F9" s="386"/>
      <c r="G9" s="387"/>
    </row>
    <row r="10" spans="1:10" s="376" customFormat="1" ht="20.100000000000001" customHeight="1">
      <c r="A10" s="383"/>
      <c r="B10" s="384">
        <v>3</v>
      </c>
      <c r="C10" s="173"/>
      <c r="D10" s="384" t="s">
        <v>146</v>
      </c>
      <c r="E10" s="385" t="s">
        <v>145</v>
      </c>
      <c r="F10" s="386"/>
      <c r="G10" s="387"/>
    </row>
    <row r="11" spans="1:10" s="376" customFormat="1" ht="20.100000000000001" customHeight="1">
      <c r="A11" s="383"/>
      <c r="B11" s="384">
        <v>4</v>
      </c>
      <c r="C11" s="173"/>
      <c r="D11" s="384" t="s">
        <v>146</v>
      </c>
      <c r="E11" s="385" t="s">
        <v>145</v>
      </c>
      <c r="F11" s="386"/>
      <c r="G11" s="387"/>
    </row>
    <row r="12" spans="1:10" s="376" customFormat="1" ht="20.100000000000001" customHeight="1" thickBot="1">
      <c r="B12" s="388">
        <v>5</v>
      </c>
      <c r="C12" s="389"/>
      <c r="D12" s="384" t="s">
        <v>146</v>
      </c>
      <c r="E12" s="385" t="s">
        <v>145</v>
      </c>
      <c r="F12" s="390"/>
      <c r="G12" s="391"/>
    </row>
    <row r="13" spans="1:10" s="376" customFormat="1" ht="20.100000000000001" customHeight="1" thickBot="1">
      <c r="B13" s="1928" t="s">
        <v>120</v>
      </c>
      <c r="C13" s="1929"/>
      <c r="D13" s="1929"/>
      <c r="E13" s="1930"/>
      <c r="F13" s="392">
        <f>SUM(F8:F12)</f>
        <v>0</v>
      </c>
      <c r="G13" s="393">
        <f>SUM(G8:G12)</f>
        <v>0</v>
      </c>
    </row>
    <row r="14" spans="1:10" s="376" customFormat="1" ht="8.25" customHeight="1">
      <c r="B14" s="394"/>
      <c r="C14" s="394"/>
      <c r="D14" s="394"/>
      <c r="E14" s="394"/>
      <c r="F14" s="395"/>
      <c r="G14" s="396"/>
    </row>
    <row r="15" spans="1:10" ht="26.25" customHeight="1" thickBot="1">
      <c r="B15" s="375" t="s">
        <v>1110</v>
      </c>
    </row>
    <row r="16" spans="1:10" s="376" customFormat="1" ht="20.100000000000001" customHeight="1">
      <c r="B16" s="1918" t="s">
        <v>62</v>
      </c>
      <c r="C16" s="1924" t="s">
        <v>138</v>
      </c>
      <c r="D16" s="1925"/>
      <c r="E16" s="1925"/>
      <c r="F16" s="1218" t="s">
        <v>139</v>
      </c>
      <c r="G16" s="1219" t="s">
        <v>140</v>
      </c>
    </row>
    <row r="17" spans="1:7" s="376" customFormat="1" ht="20.100000000000001" customHeight="1" thickBot="1">
      <c r="B17" s="1919"/>
      <c r="C17" s="604" t="s">
        <v>141</v>
      </c>
      <c r="D17" s="1926" t="s">
        <v>142</v>
      </c>
      <c r="E17" s="1927"/>
      <c r="F17" s="605" t="s">
        <v>143</v>
      </c>
      <c r="G17" s="606" t="s">
        <v>144</v>
      </c>
    </row>
    <row r="18" spans="1:7" s="376" customFormat="1" ht="20.100000000000001" customHeight="1">
      <c r="B18" s="377">
        <v>1</v>
      </c>
      <c r="C18" s="378"/>
      <c r="D18" s="379" t="s">
        <v>94</v>
      </c>
      <c r="E18" s="380" t="s">
        <v>145</v>
      </c>
      <c r="F18" s="381"/>
      <c r="G18" s="382"/>
    </row>
    <row r="19" spans="1:7" s="376" customFormat="1" ht="20.100000000000001" customHeight="1">
      <c r="A19" s="383"/>
      <c r="B19" s="384">
        <v>2</v>
      </c>
      <c r="C19" s="173"/>
      <c r="D19" s="384" t="s">
        <v>146</v>
      </c>
      <c r="E19" s="385" t="s">
        <v>145</v>
      </c>
      <c r="F19" s="386"/>
      <c r="G19" s="387"/>
    </row>
    <row r="20" spans="1:7" s="376" customFormat="1" ht="20.100000000000001" customHeight="1">
      <c r="A20" s="383"/>
      <c r="B20" s="384">
        <v>3</v>
      </c>
      <c r="C20" s="173"/>
      <c r="D20" s="384" t="s">
        <v>146</v>
      </c>
      <c r="E20" s="385" t="s">
        <v>145</v>
      </c>
      <c r="F20" s="386"/>
      <c r="G20" s="387"/>
    </row>
    <row r="21" spans="1:7" s="376" customFormat="1" ht="20.100000000000001" customHeight="1">
      <c r="A21" s="383"/>
      <c r="B21" s="384">
        <v>4</v>
      </c>
      <c r="C21" s="173"/>
      <c r="D21" s="384" t="s">
        <v>146</v>
      </c>
      <c r="E21" s="385" t="s">
        <v>145</v>
      </c>
      <c r="F21" s="386"/>
      <c r="G21" s="387"/>
    </row>
    <row r="22" spans="1:7" s="376" customFormat="1" ht="20.100000000000001" customHeight="1" thickBot="1">
      <c r="B22" s="388">
        <v>5</v>
      </c>
      <c r="C22" s="389"/>
      <c r="D22" s="384" t="s">
        <v>146</v>
      </c>
      <c r="E22" s="385" t="s">
        <v>145</v>
      </c>
      <c r="F22" s="390"/>
      <c r="G22" s="391"/>
    </row>
    <row r="23" spans="1:7" s="376" customFormat="1" ht="20.100000000000001" customHeight="1" thickBot="1">
      <c r="B23" s="1928" t="s">
        <v>120</v>
      </c>
      <c r="C23" s="1929"/>
      <c r="D23" s="1929"/>
      <c r="E23" s="1930"/>
      <c r="F23" s="392">
        <f>SUM(F18:F22)</f>
        <v>0</v>
      </c>
      <c r="G23" s="393">
        <f>SUM(G18:G22)</f>
        <v>0</v>
      </c>
    </row>
    <row r="24" spans="1:7" s="376" customFormat="1" ht="8.25" customHeight="1">
      <c r="B24" s="394"/>
      <c r="C24" s="394"/>
      <c r="D24" s="394"/>
      <c r="E24" s="394"/>
      <c r="F24" s="395"/>
      <c r="G24" s="396"/>
    </row>
    <row r="25" spans="1:7" s="350" customFormat="1" ht="13.5" customHeight="1">
      <c r="B25" s="397" t="s">
        <v>100</v>
      </c>
      <c r="C25" s="1931" t="s">
        <v>147</v>
      </c>
      <c r="D25" s="1917"/>
      <c r="E25" s="1917"/>
      <c r="F25" s="1917"/>
      <c r="G25" s="1917"/>
    </row>
    <row r="26" spans="1:7" s="350" customFormat="1" ht="13.5" customHeight="1">
      <c r="B26" s="397" t="s">
        <v>102</v>
      </c>
      <c r="C26" s="1916" t="s">
        <v>148</v>
      </c>
      <c r="D26" s="1917"/>
      <c r="E26" s="1917"/>
      <c r="F26" s="1917"/>
      <c r="G26" s="1917"/>
    </row>
    <row r="27" spans="1:7" s="350" customFormat="1" ht="13.5" customHeight="1">
      <c r="B27" s="397" t="s">
        <v>104</v>
      </c>
      <c r="C27" s="1915" t="s">
        <v>149</v>
      </c>
      <c r="D27" s="1915"/>
      <c r="E27" s="1915"/>
      <c r="F27" s="1915"/>
      <c r="G27" s="1915"/>
    </row>
    <row r="28" spans="1:7" s="350" customFormat="1" ht="13.5" customHeight="1" thickBot="1">
      <c r="B28" s="397" t="s">
        <v>119</v>
      </c>
      <c r="C28" s="1916" t="s">
        <v>1012</v>
      </c>
      <c r="D28" s="1917"/>
      <c r="E28" s="1917"/>
      <c r="F28" s="1917"/>
      <c r="G28" s="1917"/>
    </row>
    <row r="29" spans="1:7">
      <c r="F29" s="1560" t="s">
        <v>118</v>
      </c>
      <c r="G29" s="1912"/>
    </row>
    <row r="30" spans="1:7" ht="15" thickBot="1">
      <c r="F30" s="1913"/>
      <c r="G30" s="1914"/>
    </row>
    <row r="36" ht="20.100000000000001" customHeight="1"/>
  </sheetData>
  <mergeCells count="15">
    <mergeCell ref="F29:G30"/>
    <mergeCell ref="C27:G27"/>
    <mergeCell ref="C28:G28"/>
    <mergeCell ref="B16:B17"/>
    <mergeCell ref="B2:G2"/>
    <mergeCell ref="B4:G4"/>
    <mergeCell ref="B6:B7"/>
    <mergeCell ref="C6:E6"/>
    <mergeCell ref="D7:E7"/>
    <mergeCell ref="B13:E13"/>
    <mergeCell ref="C16:E16"/>
    <mergeCell ref="D17:E17"/>
    <mergeCell ref="B23:E23"/>
    <mergeCell ref="C25:G25"/>
    <mergeCell ref="C26:G26"/>
  </mergeCells>
  <phoneticPr fontId="12"/>
  <printOptions horizontalCentered="1"/>
  <pageMargins left="0.78740157480314965" right="0.59055118110236227" top="0.59055118110236227" bottom="0.59055118110236227" header="0.39370078740157483" footer="0.39370078740157483"/>
  <pageSetup paperSize="9" scale="9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B1" sqref="B1"/>
    </sheetView>
  </sheetViews>
  <sheetFormatPr defaultRowHeight="13.5"/>
  <cols>
    <col min="1" max="1" width="1.75" style="664" customWidth="1"/>
    <col min="2" max="2" width="3.875" style="664" customWidth="1"/>
    <col min="3" max="3" width="16.875" style="664" customWidth="1"/>
    <col min="4" max="5" width="23.875" style="664" customWidth="1"/>
    <col min="6" max="7" width="7.125" style="664" bestFit="1" customWidth="1"/>
    <col min="8" max="8" width="45" style="664" customWidth="1"/>
    <col min="9" max="9" width="48.625" style="664" customWidth="1"/>
    <col min="10" max="10" width="16.75" style="664" customWidth="1"/>
    <col min="11" max="11" width="3.625" style="664" customWidth="1"/>
    <col min="12" max="16384" width="9" style="664"/>
  </cols>
  <sheetData>
    <row r="1" spans="1:10">
      <c r="A1" s="663"/>
      <c r="B1" s="617" t="s">
        <v>1162</v>
      </c>
      <c r="C1" s="399"/>
      <c r="D1" s="399"/>
    </row>
    <row r="3" spans="1:10" ht="18.75">
      <c r="B3" s="1935" t="s">
        <v>415</v>
      </c>
      <c r="C3" s="1935"/>
      <c r="D3" s="1935"/>
      <c r="E3" s="1935"/>
      <c r="F3" s="1935"/>
      <c r="G3" s="1935"/>
      <c r="H3" s="1935"/>
      <c r="I3" s="1935"/>
      <c r="J3" s="1935"/>
    </row>
    <row r="5" spans="1:10" ht="18" customHeight="1">
      <c r="B5" s="1936" t="s">
        <v>416</v>
      </c>
      <c r="C5" s="1936" t="s">
        <v>417</v>
      </c>
      <c r="D5" s="1936" t="s">
        <v>418</v>
      </c>
      <c r="E5" s="1936" t="s">
        <v>419</v>
      </c>
      <c r="F5" s="1937" t="s">
        <v>420</v>
      </c>
      <c r="G5" s="1938"/>
      <c r="H5" s="1939"/>
      <c r="I5" s="1940" t="s">
        <v>421</v>
      </c>
      <c r="J5" s="1940"/>
    </row>
    <row r="6" spans="1:10" ht="27" customHeight="1">
      <c r="B6" s="1936"/>
      <c r="C6" s="1936"/>
      <c r="D6" s="1936"/>
      <c r="E6" s="1936"/>
      <c r="F6" s="1941" t="s">
        <v>422</v>
      </c>
      <c r="G6" s="1942"/>
      <c r="H6" s="1943"/>
      <c r="I6" s="910" t="s">
        <v>423</v>
      </c>
      <c r="J6" s="910" t="s">
        <v>424</v>
      </c>
    </row>
    <row r="7" spans="1:10">
      <c r="B7" s="665">
        <v>1</v>
      </c>
      <c r="C7" s="666"/>
      <c r="D7" s="666"/>
      <c r="E7" s="666"/>
      <c r="F7" s="1932"/>
      <c r="G7" s="1933"/>
      <c r="H7" s="1934"/>
      <c r="I7" s="666"/>
      <c r="J7" s="667"/>
    </row>
    <row r="8" spans="1:10">
      <c r="B8" s="665">
        <v>2</v>
      </c>
      <c r="C8" s="666"/>
      <c r="D8" s="666"/>
      <c r="E8" s="666"/>
      <c r="F8" s="1932"/>
      <c r="G8" s="1933"/>
      <c r="H8" s="1934"/>
      <c r="I8" s="666"/>
      <c r="J8" s="667"/>
    </row>
    <row r="9" spans="1:10">
      <c r="B9" s="665">
        <v>3</v>
      </c>
      <c r="C9" s="666"/>
      <c r="D9" s="666"/>
      <c r="E9" s="666"/>
      <c r="F9" s="1932"/>
      <c r="G9" s="1933"/>
      <c r="H9" s="1934"/>
      <c r="I9" s="666"/>
      <c r="J9" s="667"/>
    </row>
    <row r="10" spans="1:10">
      <c r="B10" s="665">
        <v>4</v>
      </c>
      <c r="C10" s="666"/>
      <c r="D10" s="666"/>
      <c r="E10" s="666"/>
      <c r="F10" s="1932"/>
      <c r="G10" s="1933"/>
      <c r="H10" s="1934"/>
      <c r="I10" s="666"/>
      <c r="J10" s="667"/>
    </row>
    <row r="11" spans="1:10">
      <c r="B11" s="665">
        <v>5</v>
      </c>
      <c r="C11" s="666"/>
      <c r="D11" s="666"/>
      <c r="E11" s="666"/>
      <c r="F11" s="1932"/>
      <c r="G11" s="1933"/>
      <c r="H11" s="1934"/>
      <c r="I11" s="666"/>
      <c r="J11" s="667"/>
    </row>
    <row r="12" spans="1:10">
      <c r="B12" s="665">
        <v>6</v>
      </c>
      <c r="C12" s="666"/>
      <c r="D12" s="666"/>
      <c r="E12" s="666"/>
      <c r="F12" s="1932"/>
      <c r="G12" s="1933"/>
      <c r="H12" s="1934"/>
      <c r="I12" s="666"/>
      <c r="J12" s="667"/>
    </row>
    <row r="13" spans="1:10">
      <c r="B13" s="665">
        <v>7</v>
      </c>
      <c r="C13" s="666"/>
      <c r="D13" s="666"/>
      <c r="E13" s="666"/>
      <c r="F13" s="1932"/>
      <c r="G13" s="1933"/>
      <c r="H13" s="1934"/>
      <c r="I13" s="666"/>
      <c r="J13" s="667"/>
    </row>
    <row r="14" spans="1:10">
      <c r="B14" s="665">
        <v>8</v>
      </c>
      <c r="C14" s="666"/>
      <c r="D14" s="666"/>
      <c r="E14" s="666"/>
      <c r="F14" s="1932"/>
      <c r="G14" s="1933"/>
      <c r="H14" s="1934"/>
      <c r="I14" s="666"/>
      <c r="J14" s="667"/>
    </row>
    <row r="15" spans="1:10">
      <c r="B15" s="665">
        <v>9</v>
      </c>
      <c r="C15" s="666"/>
      <c r="D15" s="666"/>
      <c r="E15" s="666"/>
      <c r="F15" s="1932"/>
      <c r="G15" s="1933"/>
      <c r="H15" s="1934"/>
      <c r="I15" s="666"/>
      <c r="J15" s="667"/>
    </row>
    <row r="16" spans="1:10">
      <c r="B16" s="665">
        <v>10</v>
      </c>
      <c r="C16" s="666"/>
      <c r="D16" s="666"/>
      <c r="E16" s="666"/>
      <c r="F16" s="1932"/>
      <c r="G16" s="1933"/>
      <c r="H16" s="1934"/>
      <c r="I16" s="666"/>
      <c r="J16" s="667"/>
    </row>
    <row r="17" spans="2:10">
      <c r="B17" s="665">
        <v>11</v>
      </c>
      <c r="C17" s="666"/>
      <c r="D17" s="666"/>
      <c r="E17" s="666"/>
      <c r="F17" s="1932"/>
      <c r="G17" s="1933"/>
      <c r="H17" s="1934"/>
      <c r="I17" s="666"/>
      <c r="J17" s="667"/>
    </row>
    <row r="18" spans="2:10">
      <c r="B18" s="665">
        <v>12</v>
      </c>
      <c r="C18" s="666"/>
      <c r="D18" s="666"/>
      <c r="E18" s="666"/>
      <c r="F18" s="1932"/>
      <c r="G18" s="1933"/>
      <c r="H18" s="1934"/>
      <c r="I18" s="666"/>
      <c r="J18" s="667"/>
    </row>
    <row r="19" spans="2:10">
      <c r="B19" s="665">
        <v>13</v>
      </c>
      <c r="C19" s="666"/>
      <c r="D19" s="666"/>
      <c r="E19" s="666"/>
      <c r="F19" s="1932"/>
      <c r="G19" s="1933"/>
      <c r="H19" s="1934"/>
      <c r="I19" s="666"/>
      <c r="J19" s="667"/>
    </row>
    <row r="20" spans="2:10">
      <c r="B20" s="665">
        <v>14</v>
      </c>
      <c r="C20" s="666"/>
      <c r="D20" s="666"/>
      <c r="E20" s="666"/>
      <c r="F20" s="1932"/>
      <c r="G20" s="1933"/>
      <c r="H20" s="1934"/>
      <c r="I20" s="666"/>
      <c r="J20" s="667"/>
    </row>
    <row r="21" spans="2:10">
      <c r="B21" s="665">
        <v>15</v>
      </c>
      <c r="C21" s="666"/>
      <c r="D21" s="666"/>
      <c r="E21" s="666"/>
      <c r="F21" s="1932"/>
      <c r="G21" s="1933"/>
      <c r="H21" s="1934"/>
      <c r="I21" s="666"/>
      <c r="J21" s="667"/>
    </row>
    <row r="22" spans="2:10">
      <c r="B22" s="665">
        <v>16</v>
      </c>
      <c r="C22" s="666"/>
      <c r="D22" s="666"/>
      <c r="E22" s="666"/>
      <c r="F22" s="1932"/>
      <c r="G22" s="1933"/>
      <c r="H22" s="1934"/>
      <c r="I22" s="666"/>
      <c r="J22" s="667"/>
    </row>
    <row r="23" spans="2:10">
      <c r="B23" s="665">
        <v>17</v>
      </c>
      <c r="C23" s="666"/>
      <c r="D23" s="666"/>
      <c r="E23" s="666"/>
      <c r="F23" s="1932"/>
      <c r="G23" s="1933"/>
      <c r="H23" s="1934"/>
      <c r="I23" s="666"/>
      <c r="J23" s="667"/>
    </row>
    <row r="24" spans="2:10">
      <c r="B24" s="665">
        <v>18</v>
      </c>
      <c r="C24" s="666"/>
      <c r="D24" s="666"/>
      <c r="E24" s="666"/>
      <c r="F24" s="1932"/>
      <c r="G24" s="1933"/>
      <c r="H24" s="1934"/>
      <c r="I24" s="666"/>
      <c r="J24" s="667"/>
    </row>
    <row r="25" spans="2:10">
      <c r="B25" s="665">
        <v>19</v>
      </c>
      <c r="C25" s="666"/>
      <c r="D25" s="666"/>
      <c r="E25" s="666"/>
      <c r="F25" s="1932"/>
      <c r="G25" s="1933"/>
      <c r="H25" s="1934"/>
      <c r="I25" s="666"/>
      <c r="J25" s="667"/>
    </row>
    <row r="26" spans="2:10">
      <c r="B26" s="665">
        <v>20</v>
      </c>
      <c r="C26" s="666"/>
      <c r="D26" s="666"/>
      <c r="E26" s="666"/>
      <c r="F26" s="1932"/>
      <c r="G26" s="1933"/>
      <c r="H26" s="1934"/>
      <c r="I26" s="666"/>
      <c r="J26" s="667"/>
    </row>
    <row r="27" spans="2:10">
      <c r="B27" s="668"/>
      <c r="C27" s="669"/>
      <c r="D27" s="669"/>
      <c r="E27" s="669"/>
      <c r="F27" s="669"/>
      <c r="G27" s="669"/>
      <c r="H27" s="669"/>
      <c r="I27" s="669"/>
      <c r="J27" s="670"/>
    </row>
    <row r="28" spans="2:10">
      <c r="B28" s="1220" t="s">
        <v>425</v>
      </c>
      <c r="C28" s="1949" t="s">
        <v>426</v>
      </c>
      <c r="D28" s="1949"/>
      <c r="E28" s="1949"/>
      <c r="F28" s="1949"/>
      <c r="G28" s="1949"/>
      <c r="H28" s="1949"/>
      <c r="I28" s="1949"/>
      <c r="J28" s="1949"/>
    </row>
    <row r="29" spans="2:10">
      <c r="B29" s="1221" t="s">
        <v>427</v>
      </c>
      <c r="C29" s="1222" t="s">
        <v>428</v>
      </c>
      <c r="D29" s="1221"/>
      <c r="E29" s="1221"/>
      <c r="F29" s="1221"/>
      <c r="G29" s="1221"/>
      <c r="H29" s="1221"/>
      <c r="I29" s="1221"/>
      <c r="J29" s="1221"/>
    </row>
    <row r="30" spans="2:10">
      <c r="B30" s="1221"/>
      <c r="C30" s="1222"/>
      <c r="D30" s="1221"/>
      <c r="E30" s="1221"/>
      <c r="F30" s="1221"/>
      <c r="G30" s="1221"/>
      <c r="H30" s="1221"/>
      <c r="I30" s="1221"/>
      <c r="J30" s="1221"/>
    </row>
    <row r="31" spans="2:10" ht="13.5" customHeight="1">
      <c r="B31" s="1221"/>
      <c r="C31" s="1950" t="s">
        <v>429</v>
      </c>
      <c r="D31" s="1950"/>
      <c r="E31" s="1951" t="s">
        <v>430</v>
      </c>
      <c r="F31" s="1952"/>
      <c r="G31" s="1952"/>
      <c r="H31" s="1952"/>
      <c r="I31" s="1953"/>
      <c r="J31" s="1223"/>
    </row>
    <row r="32" spans="2:10">
      <c r="B32" s="1221"/>
      <c r="C32" s="1950"/>
      <c r="D32" s="1950"/>
      <c r="E32" s="1954"/>
      <c r="F32" s="1955"/>
      <c r="G32" s="1955"/>
      <c r="H32" s="1955"/>
      <c r="I32" s="1956"/>
      <c r="J32" s="1223"/>
    </row>
    <row r="33" spans="2:10" ht="13.5" customHeight="1">
      <c r="B33" s="1221"/>
      <c r="C33" s="1950" t="s">
        <v>431</v>
      </c>
      <c r="D33" s="1950"/>
      <c r="E33" s="1951" t="s">
        <v>432</v>
      </c>
      <c r="F33" s="1952"/>
      <c r="G33" s="1952"/>
      <c r="H33" s="1952"/>
      <c r="I33" s="1953"/>
      <c r="J33" s="1223"/>
    </row>
    <row r="34" spans="2:10">
      <c r="B34" s="1221"/>
      <c r="C34" s="1950"/>
      <c r="D34" s="1950"/>
      <c r="E34" s="1954"/>
      <c r="F34" s="1955"/>
      <c r="G34" s="1955"/>
      <c r="H34" s="1955"/>
      <c r="I34" s="1956"/>
      <c r="J34" s="1223"/>
    </row>
    <row r="35" spans="2:10">
      <c r="C35" s="670"/>
      <c r="D35" s="670"/>
      <c r="E35" s="671"/>
      <c r="F35" s="671"/>
      <c r="G35" s="671"/>
      <c r="H35" s="671"/>
      <c r="I35" s="671"/>
      <c r="J35" s="671"/>
    </row>
    <row r="36" spans="2:10" ht="14.25" thickBot="1">
      <c r="B36" s="1221" t="s">
        <v>433</v>
      </c>
      <c r="C36" s="1944" t="s">
        <v>434</v>
      </c>
      <c r="D36" s="1944"/>
      <c r="E36" s="1944"/>
      <c r="F36" s="1944"/>
      <c r="G36" s="1944"/>
      <c r="H36" s="1944"/>
      <c r="I36" s="1944"/>
      <c r="J36" s="1944"/>
    </row>
    <row r="37" spans="2:10">
      <c r="B37" s="1221" t="s">
        <v>106</v>
      </c>
      <c r="C37" s="1224" t="s">
        <v>1014</v>
      </c>
      <c r="D37" s="1221"/>
      <c r="E37" s="1221"/>
      <c r="F37" s="1221"/>
      <c r="G37" s="1221"/>
      <c r="H37" s="1221"/>
      <c r="I37" s="1945" t="s">
        <v>311</v>
      </c>
      <c r="J37" s="1946"/>
    </row>
    <row r="38" spans="2:10" ht="14.25" thickBot="1">
      <c r="B38" s="1221"/>
      <c r="C38" s="1221"/>
      <c r="D38" s="1221"/>
      <c r="E38" s="1221"/>
      <c r="F38" s="1221"/>
      <c r="G38" s="1221"/>
      <c r="H38" s="1221"/>
      <c r="I38" s="1947"/>
      <c r="J38" s="1948"/>
    </row>
  </sheetData>
  <mergeCells count="35">
    <mergeCell ref="C36:J36"/>
    <mergeCell ref="I37:J38"/>
    <mergeCell ref="F25:H25"/>
    <mergeCell ref="F26:H26"/>
    <mergeCell ref="C28:J28"/>
    <mergeCell ref="C31:D32"/>
    <mergeCell ref="E31:I32"/>
    <mergeCell ref="C33:D34"/>
    <mergeCell ref="E33:I34"/>
    <mergeCell ref="F24:H24"/>
    <mergeCell ref="F13:H13"/>
    <mergeCell ref="F14:H14"/>
    <mergeCell ref="F15:H15"/>
    <mergeCell ref="F16:H16"/>
    <mergeCell ref="F17:H17"/>
    <mergeCell ref="F18:H18"/>
    <mergeCell ref="F19:H19"/>
    <mergeCell ref="F20:H20"/>
    <mergeCell ref="F21:H21"/>
    <mergeCell ref="F22:H22"/>
    <mergeCell ref="F23:H23"/>
    <mergeCell ref="F12:H12"/>
    <mergeCell ref="B3:J3"/>
    <mergeCell ref="B5:B6"/>
    <mergeCell ref="C5:C6"/>
    <mergeCell ref="D5:D6"/>
    <mergeCell ref="E5:E6"/>
    <mergeCell ref="F5:H5"/>
    <mergeCell ref="I5:J5"/>
    <mergeCell ref="F6:H6"/>
    <mergeCell ref="F7:H7"/>
    <mergeCell ref="F8:H8"/>
    <mergeCell ref="F9:H9"/>
    <mergeCell ref="F10:H10"/>
    <mergeCell ref="F11:H11"/>
  </mergeCells>
  <phoneticPr fontId="10"/>
  <pageMargins left="0.78740157480314965" right="0.78740157480314965" top="0.59055118110236227" bottom="0.59055118110236227" header="0.39370078740157483" footer="0.39370078740157483"/>
  <pageSetup paperSize="8"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2" sqref="B2:G2"/>
    </sheetView>
  </sheetViews>
  <sheetFormatPr defaultRowHeight="14.25"/>
  <cols>
    <col min="1" max="1" width="2.625" style="367" customWidth="1"/>
    <col min="2" max="2" width="4.25" style="367" customWidth="1"/>
    <col min="3" max="3" width="12.5" style="367" customWidth="1"/>
    <col min="4" max="4" width="28.75" style="367" customWidth="1"/>
    <col min="5" max="7" width="14.375" style="367" customWidth="1"/>
    <col min="8" max="8" width="1.625" style="367" customWidth="1"/>
    <col min="9" max="16384" width="9" style="367"/>
  </cols>
  <sheetData>
    <row r="1" spans="1:10" ht="14.25" customHeight="1"/>
    <row r="2" spans="1:10" s="372" customFormat="1" ht="20.100000000000001" customHeight="1">
      <c r="A2" s="368"/>
      <c r="B2" s="1920" t="s">
        <v>1161</v>
      </c>
      <c r="C2" s="1920"/>
      <c r="D2" s="1921"/>
      <c r="E2" s="1921"/>
      <c r="F2" s="1921"/>
      <c r="G2" s="1921"/>
      <c r="H2" s="370"/>
      <c r="I2" s="370"/>
      <c r="J2" s="371"/>
    </row>
    <row r="3" spans="1:10" s="372" customFormat="1" ht="8.25" customHeight="1">
      <c r="A3" s="368"/>
      <c r="B3" s="348"/>
      <c r="C3" s="369"/>
      <c r="D3" s="369"/>
      <c r="E3" s="369"/>
      <c r="F3" s="369"/>
      <c r="G3" s="369"/>
      <c r="H3" s="370"/>
      <c r="I3" s="370"/>
      <c r="J3" s="371"/>
    </row>
    <row r="4" spans="1:10" ht="20.100000000000001" customHeight="1">
      <c r="B4" s="1922" t="s">
        <v>236</v>
      </c>
      <c r="C4" s="1922"/>
      <c r="D4" s="1923"/>
      <c r="E4" s="1923"/>
      <c r="F4" s="1923"/>
      <c r="G4" s="1923"/>
      <c r="H4" s="373"/>
      <c r="I4" s="373"/>
      <c r="J4" s="374"/>
    </row>
    <row r="6" spans="1:10" s="398" customFormat="1" ht="18" customHeight="1">
      <c r="B6" s="628" t="s">
        <v>237</v>
      </c>
      <c r="C6" s="628" t="s">
        <v>242</v>
      </c>
      <c r="D6" s="628" t="s">
        <v>238</v>
      </c>
      <c r="E6" s="628" t="s">
        <v>239</v>
      </c>
      <c r="F6" s="628" t="s">
        <v>240</v>
      </c>
      <c r="G6" s="628" t="s">
        <v>241</v>
      </c>
    </row>
    <row r="7" spans="1:10" s="398" customFormat="1" ht="18" customHeight="1">
      <c r="B7" s="629"/>
      <c r="C7" s="629"/>
      <c r="D7" s="629"/>
      <c r="E7" s="629"/>
      <c r="F7" s="629"/>
      <c r="G7" s="629"/>
    </row>
    <row r="8" spans="1:10" s="398" customFormat="1" ht="18" customHeight="1">
      <c r="B8" s="629"/>
      <c r="C8" s="629"/>
      <c r="D8" s="629"/>
      <c r="E8" s="629"/>
      <c r="F8" s="629"/>
      <c r="G8" s="629"/>
    </row>
    <row r="9" spans="1:10" s="398" customFormat="1" ht="18" customHeight="1">
      <c r="B9" s="629"/>
      <c r="C9" s="629"/>
      <c r="D9" s="629"/>
      <c r="E9" s="629"/>
      <c r="F9" s="629"/>
      <c r="G9" s="629"/>
    </row>
    <row r="10" spans="1:10" s="398" customFormat="1" ht="18" customHeight="1">
      <c r="B10" s="629"/>
      <c r="C10" s="629"/>
      <c r="D10" s="629"/>
      <c r="E10" s="629"/>
      <c r="F10" s="629"/>
      <c r="G10" s="629"/>
    </row>
    <row r="11" spans="1:10" s="398" customFormat="1" ht="18" customHeight="1">
      <c r="B11" s="629"/>
      <c r="C11" s="629"/>
      <c r="D11" s="629"/>
      <c r="E11" s="629"/>
      <c r="F11" s="629"/>
      <c r="G11" s="629"/>
    </row>
    <row r="12" spans="1:10" s="398" customFormat="1" ht="18" customHeight="1">
      <c r="B12" s="629"/>
      <c r="C12" s="629"/>
      <c r="D12" s="629"/>
      <c r="E12" s="629"/>
      <c r="F12" s="629"/>
      <c r="G12" s="629"/>
    </row>
    <row r="13" spans="1:10" s="398" customFormat="1" ht="18" customHeight="1">
      <c r="B13" s="629"/>
      <c r="C13" s="629"/>
      <c r="D13" s="629"/>
      <c r="E13" s="629"/>
      <c r="F13" s="629"/>
      <c r="G13" s="629"/>
    </row>
    <row r="14" spans="1:10" s="398" customFormat="1" ht="18" customHeight="1">
      <c r="B14" s="629"/>
      <c r="C14" s="629"/>
      <c r="D14" s="629"/>
      <c r="E14" s="629"/>
      <c r="F14" s="629"/>
      <c r="G14" s="629"/>
    </row>
    <row r="15" spans="1:10" s="398" customFormat="1" ht="18" customHeight="1">
      <c r="B15" s="629"/>
      <c r="C15" s="629"/>
      <c r="D15" s="629"/>
      <c r="E15" s="629"/>
      <c r="F15" s="629"/>
      <c r="G15" s="629"/>
    </row>
    <row r="16" spans="1:10" s="398" customFormat="1" ht="18" customHeight="1">
      <c r="B16" s="629"/>
      <c r="C16" s="629"/>
      <c r="D16" s="629"/>
      <c r="E16" s="629"/>
      <c r="F16" s="629"/>
      <c r="G16" s="629"/>
    </row>
    <row r="17" spans="2:7" s="398" customFormat="1" ht="18" customHeight="1">
      <c r="B17" s="629"/>
      <c r="C17" s="629"/>
      <c r="D17" s="629"/>
      <c r="E17" s="629"/>
      <c r="F17" s="629"/>
      <c r="G17" s="629"/>
    </row>
    <row r="18" spans="2:7" s="398" customFormat="1" ht="18" customHeight="1">
      <c r="B18" s="629"/>
      <c r="C18" s="629"/>
      <c r="D18" s="629"/>
      <c r="E18" s="629"/>
      <c r="F18" s="629"/>
      <c r="G18" s="629"/>
    </row>
    <row r="19" spans="2:7" s="398" customFormat="1" ht="18" customHeight="1">
      <c r="B19" s="629"/>
      <c r="C19" s="629"/>
      <c r="D19" s="629"/>
      <c r="E19" s="629"/>
      <c r="F19" s="629"/>
      <c r="G19" s="629"/>
    </row>
    <row r="20" spans="2:7" s="398" customFormat="1" ht="18" customHeight="1">
      <c r="B20" s="629"/>
      <c r="C20" s="629"/>
      <c r="D20" s="629"/>
      <c r="E20" s="629"/>
      <c r="F20" s="629"/>
      <c r="G20" s="629"/>
    </row>
    <row r="21" spans="2:7" s="398" customFormat="1" ht="18" customHeight="1">
      <c r="B21" s="629"/>
      <c r="C21" s="629"/>
      <c r="D21" s="629"/>
      <c r="E21" s="629"/>
      <c r="F21" s="629"/>
      <c r="G21" s="629"/>
    </row>
    <row r="22" spans="2:7" s="398" customFormat="1" ht="18" customHeight="1">
      <c r="B22" s="629"/>
      <c r="C22" s="629"/>
      <c r="D22" s="629"/>
      <c r="E22" s="629"/>
      <c r="F22" s="629"/>
      <c r="G22" s="629"/>
    </row>
    <row r="23" spans="2:7" s="625" customFormat="1" ht="8.25" customHeight="1">
      <c r="B23" s="626"/>
      <c r="C23" s="626"/>
      <c r="D23" s="626"/>
      <c r="E23" s="626"/>
      <c r="F23" s="626"/>
      <c r="G23" s="627"/>
    </row>
    <row r="24" spans="2:7" s="350" customFormat="1" ht="14.25" customHeight="1">
      <c r="B24" s="397" t="s">
        <v>1016</v>
      </c>
      <c r="C24" s="1916" t="s">
        <v>148</v>
      </c>
      <c r="D24" s="1916"/>
      <c r="E24" s="1916"/>
      <c r="F24" s="1916"/>
      <c r="G24" s="1916"/>
    </row>
    <row r="25" spans="2:7">
      <c r="E25" s="1595" t="s">
        <v>118</v>
      </c>
      <c r="F25" s="1596"/>
      <c r="G25" s="1597"/>
    </row>
    <row r="26" spans="2:7">
      <c r="E26" s="1598"/>
      <c r="F26" s="1599"/>
      <c r="G26" s="1600"/>
    </row>
    <row r="32" spans="2:7" ht="20.100000000000001" customHeight="1"/>
  </sheetData>
  <mergeCells count="4">
    <mergeCell ref="C24:G24"/>
    <mergeCell ref="B2:G2"/>
    <mergeCell ref="B4:G4"/>
    <mergeCell ref="E25:G26"/>
  </mergeCells>
  <phoneticPr fontId="10"/>
  <pageMargins left="0.70866141732283472" right="0.70866141732283472" top="0.59055118110236227" bottom="0.59055118110236227" header="0.31496062992125984" footer="0.31496062992125984"/>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3"/>
  <sheetViews>
    <sheetView workbookViewId="0">
      <selection activeCell="B2" sqref="B2:L2"/>
    </sheetView>
  </sheetViews>
  <sheetFormatPr defaultRowHeight="12"/>
  <cols>
    <col min="1" max="1" width="3.375" style="673" customWidth="1"/>
    <col min="2" max="2" width="4.5" style="673" customWidth="1"/>
    <col min="3" max="5" width="17.75" style="673" customWidth="1"/>
    <col min="6" max="8" width="13.25" style="673" customWidth="1"/>
    <col min="9" max="9" width="33.125" style="673" customWidth="1"/>
    <col min="10" max="10" width="9" style="673"/>
    <col min="11" max="11" width="31.5" style="673" customWidth="1"/>
    <col min="12" max="12" width="23.75" style="673" customWidth="1"/>
    <col min="13" max="16384" width="9" style="673"/>
  </cols>
  <sheetData>
    <row r="1" spans="2:12" ht="13.5">
      <c r="B1" s="617" t="s">
        <v>1184</v>
      </c>
      <c r="C1" s="672"/>
    </row>
    <row r="2" spans="2:12" ht="17.25">
      <c r="B2" s="1957" t="s">
        <v>435</v>
      </c>
      <c r="C2" s="1957"/>
      <c r="D2" s="1957"/>
      <c r="E2" s="1957"/>
      <c r="F2" s="1957"/>
      <c r="G2" s="1957"/>
      <c r="H2" s="1957"/>
      <c r="I2" s="1957"/>
      <c r="J2" s="1957"/>
      <c r="K2" s="1957"/>
      <c r="L2" s="1957"/>
    </row>
    <row r="4" spans="2:12" ht="16.5" customHeight="1">
      <c r="B4" s="1958" t="s">
        <v>436</v>
      </c>
      <c r="C4" s="1960" t="s">
        <v>150</v>
      </c>
      <c r="D4" s="1960" t="s">
        <v>151</v>
      </c>
      <c r="E4" s="1960" t="s">
        <v>152</v>
      </c>
      <c r="F4" s="911" t="s">
        <v>437</v>
      </c>
      <c r="G4" s="911" t="s">
        <v>438</v>
      </c>
      <c r="H4" s="911" t="s">
        <v>153</v>
      </c>
      <c r="I4" s="1960" t="s">
        <v>154</v>
      </c>
      <c r="J4" s="1941" t="s">
        <v>439</v>
      </c>
      <c r="K4" s="1943"/>
      <c r="L4" s="1960" t="s">
        <v>440</v>
      </c>
    </row>
    <row r="5" spans="2:12" ht="16.5" customHeight="1">
      <c r="B5" s="1959"/>
      <c r="C5" s="1961"/>
      <c r="D5" s="1961"/>
      <c r="E5" s="1961"/>
      <c r="F5" s="912" t="s">
        <v>441</v>
      </c>
      <c r="G5" s="912" t="s">
        <v>442</v>
      </c>
      <c r="H5" s="912" t="s">
        <v>443</v>
      </c>
      <c r="I5" s="1961"/>
      <c r="J5" s="910" t="s">
        <v>444</v>
      </c>
      <c r="K5" s="910" t="s">
        <v>445</v>
      </c>
      <c r="L5" s="1961"/>
    </row>
    <row r="6" spans="2:12">
      <c r="B6" s="674">
        <v>1</v>
      </c>
      <c r="C6" s="674"/>
      <c r="D6" s="674"/>
      <c r="E6" s="674"/>
      <c r="F6" s="674"/>
      <c r="G6" s="674"/>
      <c r="H6" s="674"/>
      <c r="I6" s="675"/>
      <c r="J6" s="676"/>
      <c r="K6" s="676"/>
      <c r="L6" s="674"/>
    </row>
    <row r="7" spans="2:12">
      <c r="B7" s="677">
        <v>2</v>
      </c>
      <c r="C7" s="676"/>
      <c r="D7" s="676"/>
      <c r="E7" s="676"/>
      <c r="F7" s="676"/>
      <c r="G7" s="676"/>
      <c r="H7" s="676"/>
      <c r="I7" s="676"/>
      <c r="J7" s="676"/>
      <c r="K7" s="676"/>
      <c r="L7" s="676"/>
    </row>
    <row r="8" spans="2:12">
      <c r="B8" s="674">
        <v>3</v>
      </c>
      <c r="C8" s="676"/>
      <c r="D8" s="676"/>
      <c r="E8" s="676"/>
      <c r="F8" s="676"/>
      <c r="G8" s="676"/>
      <c r="H8" s="676"/>
      <c r="I8" s="676"/>
      <c r="J8" s="676"/>
      <c r="K8" s="676"/>
      <c r="L8" s="676"/>
    </row>
    <row r="9" spans="2:12">
      <c r="B9" s="677">
        <v>4</v>
      </c>
      <c r="C9" s="676"/>
      <c r="D9" s="676"/>
      <c r="E9" s="676"/>
      <c r="F9" s="676"/>
      <c r="G9" s="676"/>
      <c r="H9" s="676"/>
      <c r="I9" s="676"/>
      <c r="J9" s="676"/>
      <c r="K9" s="676"/>
      <c r="L9" s="676"/>
    </row>
    <row r="10" spans="2:12">
      <c r="B10" s="674">
        <v>5</v>
      </c>
      <c r="C10" s="676"/>
      <c r="D10" s="676"/>
      <c r="E10" s="676"/>
      <c r="F10" s="676"/>
      <c r="G10" s="676"/>
      <c r="H10" s="676"/>
      <c r="I10" s="676"/>
      <c r="J10" s="676"/>
      <c r="K10" s="676"/>
      <c r="L10" s="676"/>
    </row>
    <row r="11" spans="2:12">
      <c r="B11" s="677">
        <v>6</v>
      </c>
      <c r="C11" s="676"/>
      <c r="D11" s="676"/>
      <c r="E11" s="676"/>
      <c r="F11" s="676"/>
      <c r="G11" s="676"/>
      <c r="H11" s="676"/>
      <c r="I11" s="676"/>
      <c r="J11" s="676"/>
      <c r="K11" s="676"/>
      <c r="L11" s="676"/>
    </row>
    <row r="12" spans="2:12">
      <c r="B12" s="674">
        <v>7</v>
      </c>
      <c r="C12" s="676"/>
      <c r="D12" s="676"/>
      <c r="E12" s="676"/>
      <c r="F12" s="676"/>
      <c r="G12" s="676"/>
      <c r="H12" s="676"/>
      <c r="I12" s="676"/>
      <c r="J12" s="676"/>
      <c r="K12" s="676"/>
      <c r="L12" s="676"/>
    </row>
    <row r="13" spans="2:12">
      <c r="B13" s="677">
        <v>8</v>
      </c>
      <c r="C13" s="676"/>
      <c r="D13" s="676"/>
      <c r="E13" s="676"/>
      <c r="F13" s="676"/>
      <c r="G13" s="676"/>
      <c r="H13" s="676"/>
      <c r="I13" s="676"/>
      <c r="J13" s="676"/>
      <c r="K13" s="676"/>
      <c r="L13" s="676"/>
    </row>
    <row r="14" spans="2:12">
      <c r="B14" s="674">
        <v>9</v>
      </c>
      <c r="C14" s="676"/>
      <c r="D14" s="676"/>
      <c r="E14" s="676"/>
      <c r="F14" s="676"/>
      <c r="G14" s="676"/>
      <c r="H14" s="676"/>
      <c r="I14" s="676"/>
      <c r="J14" s="676"/>
      <c r="K14" s="676"/>
      <c r="L14" s="676"/>
    </row>
    <row r="15" spans="2:12">
      <c r="B15" s="677">
        <v>10</v>
      </c>
      <c r="C15" s="676"/>
      <c r="D15" s="676"/>
      <c r="E15" s="676"/>
      <c r="F15" s="676"/>
      <c r="G15" s="676"/>
      <c r="H15" s="676"/>
      <c r="I15" s="676"/>
      <c r="J15" s="676"/>
      <c r="K15" s="676"/>
      <c r="L15" s="676"/>
    </row>
    <row r="16" spans="2:12">
      <c r="B16" s="674">
        <v>11</v>
      </c>
      <c r="C16" s="676"/>
      <c r="D16" s="676"/>
      <c r="E16" s="676"/>
      <c r="F16" s="676"/>
      <c r="G16" s="676"/>
      <c r="H16" s="676"/>
      <c r="I16" s="676"/>
      <c r="J16" s="676"/>
      <c r="K16" s="676"/>
      <c r="L16" s="676"/>
    </row>
    <row r="17" spans="2:21">
      <c r="B17" s="677">
        <v>12</v>
      </c>
      <c r="C17" s="676"/>
      <c r="D17" s="676"/>
      <c r="E17" s="676"/>
      <c r="F17" s="676"/>
      <c r="G17" s="676"/>
      <c r="H17" s="676"/>
      <c r="I17" s="676"/>
      <c r="J17" s="676"/>
      <c r="K17" s="676"/>
      <c r="L17" s="676"/>
    </row>
    <row r="18" spans="2:21">
      <c r="B18" s="674">
        <v>13</v>
      </c>
      <c r="C18" s="676"/>
      <c r="D18" s="676"/>
      <c r="E18" s="676"/>
      <c r="F18" s="676"/>
      <c r="G18" s="676"/>
      <c r="H18" s="676"/>
      <c r="I18" s="676"/>
      <c r="J18" s="676"/>
      <c r="K18" s="676"/>
      <c r="L18" s="676"/>
    </row>
    <row r="19" spans="2:21">
      <c r="B19" s="677">
        <v>14</v>
      </c>
      <c r="C19" s="676"/>
      <c r="D19" s="676"/>
      <c r="E19" s="676"/>
      <c r="F19" s="676"/>
      <c r="G19" s="676"/>
      <c r="H19" s="676"/>
      <c r="I19" s="676"/>
      <c r="J19" s="676"/>
      <c r="K19" s="676"/>
      <c r="L19" s="676"/>
    </row>
    <row r="20" spans="2:21">
      <c r="B20" s="677">
        <v>15</v>
      </c>
      <c r="C20" s="676"/>
      <c r="D20" s="676"/>
      <c r="E20" s="676"/>
      <c r="F20" s="676"/>
      <c r="G20" s="676"/>
      <c r="H20" s="676"/>
      <c r="I20" s="676"/>
      <c r="J20" s="676"/>
      <c r="K20" s="676"/>
      <c r="L20" s="676"/>
    </row>
    <row r="21" spans="2:21">
      <c r="B21" s="674">
        <v>16</v>
      </c>
      <c r="C21" s="676"/>
      <c r="D21" s="676"/>
      <c r="E21" s="676"/>
      <c r="F21" s="676"/>
      <c r="G21" s="676"/>
      <c r="H21" s="676"/>
      <c r="I21" s="676"/>
      <c r="J21" s="676"/>
      <c r="K21" s="676"/>
      <c r="L21" s="676"/>
    </row>
    <row r="22" spans="2:21">
      <c r="B22" s="677">
        <v>17</v>
      </c>
      <c r="C22" s="676"/>
      <c r="D22" s="676"/>
      <c r="E22" s="676"/>
      <c r="F22" s="676"/>
      <c r="G22" s="676"/>
      <c r="H22" s="676"/>
      <c r="I22" s="676"/>
      <c r="J22" s="676"/>
      <c r="K22" s="676"/>
      <c r="L22" s="676"/>
    </row>
    <row r="23" spans="2:21">
      <c r="B23" s="674">
        <v>18</v>
      </c>
      <c r="C23" s="676"/>
      <c r="D23" s="676"/>
      <c r="E23" s="676"/>
      <c r="F23" s="676"/>
      <c r="G23" s="676"/>
      <c r="H23" s="676"/>
      <c r="I23" s="676"/>
      <c r="J23" s="676"/>
      <c r="K23" s="676"/>
      <c r="L23" s="676"/>
    </row>
    <row r="24" spans="2:21">
      <c r="B24" s="677">
        <v>19</v>
      </c>
      <c r="C24" s="676"/>
      <c r="D24" s="676"/>
      <c r="E24" s="676"/>
      <c r="F24" s="676"/>
      <c r="G24" s="676"/>
      <c r="H24" s="676"/>
      <c r="I24" s="676"/>
      <c r="J24" s="676"/>
      <c r="K24" s="676"/>
      <c r="L24" s="676"/>
    </row>
    <row r="25" spans="2:21">
      <c r="B25" s="674">
        <v>20</v>
      </c>
      <c r="C25" s="676"/>
      <c r="D25" s="676"/>
      <c r="E25" s="676"/>
      <c r="F25" s="676"/>
      <c r="G25" s="676"/>
      <c r="H25" s="676"/>
      <c r="I25" s="676"/>
      <c r="J25" s="676"/>
      <c r="K25" s="676"/>
      <c r="L25" s="676"/>
    </row>
    <row r="26" spans="2:21" ht="6" customHeight="1"/>
    <row r="27" spans="2:21">
      <c r="B27" s="678" t="s">
        <v>425</v>
      </c>
      <c r="C27" s="1962" t="s">
        <v>446</v>
      </c>
      <c r="D27" s="1962"/>
      <c r="E27" s="1962"/>
      <c r="F27" s="1962"/>
      <c r="G27" s="1962"/>
      <c r="H27" s="1962"/>
      <c r="I27" s="1962"/>
      <c r="J27" s="1962"/>
      <c r="K27" s="1962"/>
      <c r="L27" s="1962"/>
    </row>
    <row r="28" spans="2:21">
      <c r="B28" s="678" t="s">
        <v>116</v>
      </c>
      <c r="C28" s="1963" t="s">
        <v>449</v>
      </c>
      <c r="D28" s="1963"/>
      <c r="E28" s="1963"/>
      <c r="F28" s="1963"/>
      <c r="G28" s="1963"/>
      <c r="H28" s="1963"/>
      <c r="I28" s="1963"/>
      <c r="J28" s="1963"/>
      <c r="K28" s="1963"/>
      <c r="L28" s="1963"/>
      <c r="M28" s="680"/>
      <c r="N28" s="680"/>
      <c r="O28" s="680"/>
      <c r="P28" s="680"/>
      <c r="Q28" s="680"/>
      <c r="R28" s="680"/>
      <c r="S28" s="680"/>
      <c r="T28" s="680"/>
      <c r="U28" s="680"/>
    </row>
    <row r="29" spans="2:21">
      <c r="B29" s="678" t="s">
        <v>117</v>
      </c>
      <c r="C29" s="1225" t="s">
        <v>1015</v>
      </c>
      <c r="D29" s="878"/>
      <c r="E29" s="878"/>
      <c r="F29" s="878"/>
      <c r="G29" s="878"/>
      <c r="H29" s="878"/>
      <c r="I29" s="878"/>
      <c r="J29" s="878"/>
      <c r="K29" s="878"/>
      <c r="L29" s="878"/>
      <c r="M29" s="878"/>
      <c r="N29" s="878"/>
      <c r="O29" s="878"/>
      <c r="P29" s="878"/>
      <c r="Q29" s="878"/>
      <c r="R29" s="878"/>
      <c r="S29" s="878"/>
      <c r="T29" s="878"/>
      <c r="U29" s="878"/>
    </row>
    <row r="30" spans="2:21">
      <c r="B30" s="678" t="s">
        <v>106</v>
      </c>
      <c r="C30" s="1963" t="s">
        <v>447</v>
      </c>
      <c r="D30" s="1963"/>
      <c r="E30" s="1963"/>
      <c r="F30" s="1963"/>
      <c r="G30" s="1963"/>
      <c r="H30" s="1963"/>
      <c r="I30" s="1963"/>
      <c r="J30" s="1963"/>
      <c r="K30" s="1963"/>
      <c r="L30" s="1963"/>
      <c r="M30" s="679"/>
      <c r="N30" s="679"/>
      <c r="O30" s="679"/>
      <c r="P30" s="679"/>
      <c r="Q30" s="679"/>
      <c r="R30" s="679"/>
      <c r="S30" s="679"/>
      <c r="T30" s="679"/>
      <c r="U30" s="679"/>
    </row>
    <row r="31" spans="2:21" ht="12.75" thickBot="1">
      <c r="B31" s="678" t="s">
        <v>121</v>
      </c>
      <c r="C31" s="1964" t="s">
        <v>1013</v>
      </c>
      <c r="D31" s="1964"/>
      <c r="E31" s="1964"/>
      <c r="F31" s="1964"/>
      <c r="G31" s="1964"/>
      <c r="H31" s="1964"/>
      <c r="I31" s="1964"/>
      <c r="J31" s="1964"/>
      <c r="K31" s="1964"/>
      <c r="L31" s="1964"/>
      <c r="M31" s="679"/>
      <c r="N31" s="679"/>
      <c r="O31" s="679"/>
      <c r="P31" s="679"/>
      <c r="Q31" s="679"/>
      <c r="R31" s="679"/>
      <c r="S31" s="679"/>
      <c r="T31" s="679"/>
      <c r="U31" s="679"/>
    </row>
    <row r="32" spans="2:21" ht="12" customHeight="1">
      <c r="L32" s="1965" t="s">
        <v>311</v>
      </c>
      <c r="M32" s="681"/>
    </row>
    <row r="33" spans="12:13" ht="12.75" customHeight="1" thickBot="1">
      <c r="L33" s="1966"/>
      <c r="M33" s="681"/>
    </row>
  </sheetData>
  <mergeCells count="13">
    <mergeCell ref="C27:L27"/>
    <mergeCell ref="C30:L30"/>
    <mergeCell ref="C31:L31"/>
    <mergeCell ref="C28:L28"/>
    <mergeCell ref="L32:L33"/>
    <mergeCell ref="B2:L2"/>
    <mergeCell ref="B4:B5"/>
    <mergeCell ref="C4:C5"/>
    <mergeCell ref="D4:D5"/>
    <mergeCell ref="E4:E5"/>
    <mergeCell ref="I4:I5"/>
    <mergeCell ref="J4:K4"/>
    <mergeCell ref="L4:L5"/>
  </mergeCells>
  <phoneticPr fontId="10"/>
  <printOptions horizontalCentered="1"/>
  <pageMargins left="0.78740157480314965" right="0.78740157480314965" top="0.59055118110236227" bottom="0.59055118110236227" header="0.39370078740157483" footer="0.39370078740157483"/>
  <pageSetup paperSize="8"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
  <sheetViews>
    <sheetView workbookViewId="0">
      <selection activeCell="B4" sqref="B4"/>
    </sheetView>
  </sheetViews>
  <sheetFormatPr defaultRowHeight="14.25" customHeight="1"/>
  <cols>
    <col min="1" max="1" width="2.625" style="152" customWidth="1"/>
    <col min="2" max="2" width="4.625" style="183" customWidth="1"/>
    <col min="3" max="3" width="18.5" style="184" customWidth="1"/>
    <col min="4" max="4" width="34.875" style="184" customWidth="1"/>
    <col min="5" max="5" width="6.875" style="145" bestFit="1" customWidth="1"/>
    <col min="6" max="6" width="22" style="145" customWidth="1"/>
    <col min="7" max="7" width="22" style="185" customWidth="1"/>
    <col min="8" max="8" width="2.625" style="152" customWidth="1"/>
    <col min="9" max="16384" width="9" style="152"/>
  </cols>
  <sheetData>
    <row r="1" spans="2:7" s="136" customFormat="1" ht="14.25" customHeight="1">
      <c r="B1" s="1395" t="s">
        <v>1279</v>
      </c>
      <c r="C1" s="1396"/>
      <c r="D1" s="1396"/>
      <c r="E1" s="1396"/>
      <c r="F1" s="1396"/>
      <c r="G1" s="1396"/>
    </row>
    <row r="2" spans="2:7" s="136" customFormat="1" ht="8.25" customHeight="1">
      <c r="B2" s="137"/>
      <c r="C2" s="138"/>
      <c r="D2" s="138"/>
      <c r="E2" s="139"/>
      <c r="F2" s="139"/>
      <c r="G2" s="140"/>
    </row>
    <row r="3" spans="2:7" s="136" customFormat="1" ht="20.100000000000001" customHeight="1">
      <c r="B3" s="1397" t="s">
        <v>1283</v>
      </c>
      <c r="C3" s="1398"/>
      <c r="D3" s="1398"/>
      <c r="E3" s="1398"/>
      <c r="F3" s="1398"/>
      <c r="G3" s="1398"/>
    </row>
    <row r="4" spans="2:7" s="136" customFormat="1" ht="8.25" customHeight="1">
      <c r="B4" s="1381"/>
      <c r="C4" s="142"/>
      <c r="D4" s="142"/>
      <c r="E4" s="142"/>
      <c r="F4" s="142"/>
      <c r="G4" s="142"/>
    </row>
    <row r="5" spans="2:7" s="136" customFormat="1" ht="14.25" customHeight="1">
      <c r="B5" s="137"/>
      <c r="C5" s="138"/>
      <c r="D5" s="138"/>
      <c r="E5" s="139"/>
      <c r="F5" s="139"/>
      <c r="G5" s="143"/>
    </row>
    <row r="6" spans="2:7" ht="14.25" customHeight="1">
      <c r="B6" s="211"/>
    </row>
  </sheetData>
  <mergeCells count="2">
    <mergeCell ref="B1:G1"/>
    <mergeCell ref="B3:G3"/>
  </mergeCells>
  <phoneticPr fontId="10"/>
  <pageMargins left="0.78740157480314965" right="0.78740157480314965" top="0.59055118110236227" bottom="0.59055118110236227" header="0.59055118110236227" footer="0.59055118110236227"/>
  <pageSetup paperSize="9" scale="7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zoomScale="85" zoomScaleNormal="85" workbookViewId="0">
      <selection activeCell="K12" sqref="K12"/>
    </sheetView>
  </sheetViews>
  <sheetFormatPr defaultRowHeight="16.5" customHeight="1"/>
  <cols>
    <col min="1" max="1" width="9" style="188"/>
    <col min="2" max="2" width="4.5" style="188" customWidth="1"/>
    <col min="3" max="3" width="18.125" style="188" customWidth="1"/>
    <col min="4" max="4" width="9" style="188"/>
    <col min="5" max="5" width="9.375" style="188" bestFit="1" customWidth="1"/>
    <col min="6" max="7" width="9.375" style="188" customWidth="1"/>
    <col min="8" max="8" width="18" style="188" customWidth="1"/>
    <col min="9" max="9" width="56.75" style="188" customWidth="1"/>
    <col min="10" max="16384" width="9" style="188"/>
  </cols>
  <sheetData>
    <row r="2" spans="2:9" ht="16.5" customHeight="1">
      <c r="B2" s="1433" t="s">
        <v>92</v>
      </c>
      <c r="C2" s="1433"/>
      <c r="D2" s="1433"/>
      <c r="E2" s="1433"/>
      <c r="F2" s="1433"/>
      <c r="G2" s="1433"/>
      <c r="H2" s="187"/>
      <c r="I2" s="187"/>
    </row>
    <row r="3" spans="2:9" ht="16.5" customHeight="1">
      <c r="B3" s="186"/>
      <c r="C3" s="189"/>
      <c r="D3" s="189"/>
      <c r="E3" s="189"/>
      <c r="F3" s="189"/>
      <c r="G3" s="189"/>
      <c r="H3" s="187"/>
      <c r="I3" s="187"/>
    </row>
    <row r="4" spans="2:9" ht="18" customHeight="1">
      <c r="B4" s="1434" t="s">
        <v>93</v>
      </c>
      <c r="C4" s="1434"/>
      <c r="D4" s="1434"/>
      <c r="E4" s="1434"/>
      <c r="F4" s="1434"/>
      <c r="G4" s="1434"/>
      <c r="H4" s="1434"/>
      <c r="I4" s="1434"/>
    </row>
    <row r="5" spans="2:9" ht="16.5" customHeight="1">
      <c r="B5" s="190"/>
      <c r="C5" s="190"/>
      <c r="D5" s="190"/>
      <c r="E5" s="190"/>
      <c r="F5" s="190"/>
      <c r="G5" s="190"/>
      <c r="H5" s="187"/>
      <c r="I5" s="187"/>
    </row>
    <row r="6" spans="2:9" ht="16.5" customHeight="1">
      <c r="B6" s="186"/>
      <c r="C6" s="189"/>
      <c r="D6" s="189"/>
      <c r="E6" s="189"/>
      <c r="F6" s="189"/>
      <c r="G6" s="189"/>
      <c r="H6" s="187"/>
      <c r="I6" s="191" t="s">
        <v>52</v>
      </c>
    </row>
    <row r="7" spans="2:9" ht="16.5" customHeight="1">
      <c r="B7" s="186" t="s">
        <v>486</v>
      </c>
      <c r="C7" s="189"/>
      <c r="D7" s="189"/>
      <c r="E7" s="189"/>
      <c r="F7" s="189"/>
      <c r="G7" s="189"/>
      <c r="H7" s="187"/>
      <c r="I7" s="191"/>
    </row>
    <row r="8" spans="2:9" s="195" customFormat="1" ht="16.5" customHeight="1">
      <c r="B8" s="186"/>
      <c r="C8" s="192"/>
      <c r="D8" s="192"/>
      <c r="E8" s="192"/>
      <c r="F8" s="192"/>
      <c r="G8" s="192"/>
      <c r="H8" s="193"/>
      <c r="I8" s="194"/>
    </row>
    <row r="9" spans="2:9" ht="16.5" customHeight="1">
      <c r="B9" s="1435" t="s">
        <v>453</v>
      </c>
      <c r="C9" s="1435"/>
      <c r="D9" s="1435"/>
      <c r="E9" s="1435"/>
      <c r="F9" s="1435"/>
      <c r="G9" s="1435"/>
      <c r="H9" s="1435"/>
      <c r="I9" s="1435"/>
    </row>
    <row r="10" spans="2:9" ht="16.5" customHeight="1">
      <c r="B10" s="1435"/>
      <c r="C10" s="1435"/>
      <c r="D10" s="1435"/>
      <c r="E10" s="1435"/>
      <c r="F10" s="1435"/>
      <c r="G10" s="1435"/>
      <c r="H10" s="1435"/>
      <c r="I10" s="1435"/>
    </row>
    <row r="11" spans="2:9" ht="16.5" customHeight="1" thickBot="1">
      <c r="B11" s="196"/>
      <c r="C11" s="197"/>
      <c r="D11" s="197"/>
      <c r="E11" s="197"/>
      <c r="F11" s="197"/>
      <c r="G11" s="197"/>
      <c r="H11" s="187"/>
      <c r="I11" s="187"/>
    </row>
    <row r="12" spans="2:9" ht="16.5" customHeight="1">
      <c r="B12" s="1436" t="s">
        <v>53</v>
      </c>
      <c r="C12" s="1437"/>
      <c r="D12" s="1438"/>
      <c r="E12" s="1442" t="s">
        <v>477</v>
      </c>
      <c r="F12" s="1443"/>
      <c r="G12" s="1444"/>
      <c r="H12" s="1445"/>
      <c r="I12" s="1446"/>
    </row>
    <row r="13" spans="2:9" ht="16.5" customHeight="1" thickBot="1">
      <c r="B13" s="1439"/>
      <c r="C13" s="1440"/>
      <c r="D13" s="1441"/>
      <c r="E13" s="1447" t="s">
        <v>94</v>
      </c>
      <c r="F13" s="1448"/>
      <c r="G13" s="1449"/>
      <c r="H13" s="1450"/>
      <c r="I13" s="1451"/>
    </row>
    <row r="14" spans="2:9" ht="16.5" customHeight="1">
      <c r="B14" s="1452" t="s">
        <v>56</v>
      </c>
      <c r="C14" s="1453"/>
      <c r="D14" s="1454"/>
      <c r="E14" s="1455" t="s">
        <v>57</v>
      </c>
      <c r="F14" s="1456"/>
      <c r="G14" s="1444"/>
      <c r="H14" s="1445"/>
      <c r="I14" s="1446"/>
    </row>
    <row r="15" spans="2:9" ht="16.5" customHeight="1">
      <c r="B15" s="1452"/>
      <c r="C15" s="1453"/>
      <c r="D15" s="1454"/>
      <c r="E15" s="1457" t="s">
        <v>58</v>
      </c>
      <c r="F15" s="1458"/>
      <c r="G15" s="1459"/>
      <c r="H15" s="1460"/>
      <c r="I15" s="1461"/>
    </row>
    <row r="16" spans="2:9" ht="16.5" customHeight="1">
      <c r="B16" s="1452"/>
      <c r="C16" s="1453"/>
      <c r="D16" s="1454"/>
      <c r="E16" s="1457" t="s">
        <v>59</v>
      </c>
      <c r="F16" s="1458"/>
      <c r="G16" s="1459"/>
      <c r="H16" s="1460"/>
      <c r="I16" s="1461"/>
    </row>
    <row r="17" spans="2:9" ht="16.5" customHeight="1">
      <c r="B17" s="1452"/>
      <c r="C17" s="1453"/>
      <c r="D17" s="1454"/>
      <c r="E17" s="1457" t="s">
        <v>95</v>
      </c>
      <c r="F17" s="1458"/>
      <c r="G17" s="1459"/>
      <c r="H17" s="1460"/>
      <c r="I17" s="1461"/>
    </row>
    <row r="18" spans="2:9" ht="16.5" customHeight="1" thickBot="1">
      <c r="B18" s="1439"/>
      <c r="C18" s="1440"/>
      <c r="D18" s="1441"/>
      <c r="E18" s="1447" t="s">
        <v>96</v>
      </c>
      <c r="F18" s="1448"/>
      <c r="G18" s="1462"/>
      <c r="H18" s="1463"/>
      <c r="I18" s="1464"/>
    </row>
    <row r="19" spans="2:9" ht="16.5" customHeight="1">
      <c r="B19" s="187"/>
      <c r="C19" s="187"/>
      <c r="D19" s="187"/>
      <c r="E19" s="187"/>
      <c r="F19" s="187"/>
      <c r="G19" s="187"/>
      <c r="H19" s="187"/>
      <c r="I19" s="187"/>
    </row>
    <row r="20" spans="2:9" ht="16.5" customHeight="1">
      <c r="B20" s="187" t="s">
        <v>97</v>
      </c>
      <c r="C20" s="187"/>
      <c r="D20" s="187"/>
      <c r="E20" s="187"/>
      <c r="F20" s="187"/>
      <c r="G20" s="187"/>
      <c r="H20" s="187"/>
      <c r="I20" s="187"/>
    </row>
    <row r="21" spans="2:9" ht="16.5" customHeight="1" thickBot="1">
      <c r="B21" s="187"/>
      <c r="C21" s="187"/>
      <c r="D21" s="187"/>
      <c r="E21" s="1465"/>
      <c r="F21" s="1465"/>
      <c r="G21" s="1465"/>
      <c r="H21" s="187"/>
      <c r="I21" s="187"/>
    </row>
    <row r="22" spans="2:9" ht="16.5" customHeight="1">
      <c r="B22" s="198" t="s">
        <v>62</v>
      </c>
      <c r="C22" s="199" t="s">
        <v>98</v>
      </c>
      <c r="D22" s="199" t="s">
        <v>63</v>
      </c>
      <c r="E22" s="199" t="s">
        <v>64</v>
      </c>
      <c r="F22" s="199" t="s">
        <v>65</v>
      </c>
      <c r="G22" s="199" t="s">
        <v>66</v>
      </c>
      <c r="H22" s="199" t="s">
        <v>67</v>
      </c>
      <c r="I22" s="200" t="s">
        <v>99</v>
      </c>
    </row>
    <row r="23" spans="2:9" ht="16.5" customHeight="1">
      <c r="B23" s="201"/>
      <c r="C23" s="202"/>
      <c r="D23" s="202"/>
      <c r="E23" s="202"/>
      <c r="F23" s="202"/>
      <c r="G23" s="202"/>
      <c r="H23" s="202"/>
      <c r="I23" s="203"/>
    </row>
    <row r="24" spans="2:9" ht="16.5" customHeight="1">
      <c r="B24" s="201"/>
      <c r="C24" s="202"/>
      <c r="D24" s="202"/>
      <c r="E24" s="202"/>
      <c r="F24" s="202"/>
      <c r="G24" s="202"/>
      <c r="H24" s="202"/>
      <c r="I24" s="203"/>
    </row>
    <row r="25" spans="2:9" ht="16.5" customHeight="1">
      <c r="B25" s="201"/>
      <c r="C25" s="202"/>
      <c r="D25" s="202"/>
      <c r="E25" s="202"/>
      <c r="F25" s="202"/>
      <c r="G25" s="202"/>
      <c r="H25" s="202"/>
      <c r="I25" s="203"/>
    </row>
    <row r="26" spans="2:9" ht="16.5" customHeight="1">
      <c r="B26" s="201"/>
      <c r="C26" s="202"/>
      <c r="D26" s="202"/>
      <c r="E26" s="202"/>
      <c r="F26" s="202"/>
      <c r="G26" s="202"/>
      <c r="H26" s="202"/>
      <c r="I26" s="203"/>
    </row>
    <row r="27" spans="2:9" ht="16.5" customHeight="1">
      <c r="B27" s="201"/>
      <c r="C27" s="202"/>
      <c r="D27" s="202"/>
      <c r="E27" s="202"/>
      <c r="F27" s="202"/>
      <c r="G27" s="202"/>
      <c r="H27" s="202"/>
      <c r="I27" s="203"/>
    </row>
    <row r="28" spans="2:9" ht="16.5" customHeight="1">
      <c r="B28" s="201"/>
      <c r="C28" s="202"/>
      <c r="D28" s="202"/>
      <c r="E28" s="202"/>
      <c r="F28" s="202"/>
      <c r="G28" s="202"/>
      <c r="H28" s="202"/>
      <c r="I28" s="203"/>
    </row>
    <row r="29" spans="2:9" ht="16.5" customHeight="1">
      <c r="B29" s="201"/>
      <c r="C29" s="202"/>
      <c r="D29" s="202"/>
      <c r="E29" s="202"/>
      <c r="F29" s="202"/>
      <c r="G29" s="202"/>
      <c r="H29" s="202"/>
      <c r="I29" s="203"/>
    </row>
    <row r="30" spans="2:9" ht="16.5" customHeight="1" thickBot="1">
      <c r="B30" s="204"/>
      <c r="C30" s="205"/>
      <c r="D30" s="205"/>
      <c r="E30" s="205"/>
      <c r="F30" s="205"/>
      <c r="G30" s="205"/>
      <c r="H30" s="205"/>
      <c r="I30" s="206"/>
    </row>
    <row r="31" spans="2:9" ht="16.5" customHeight="1">
      <c r="B31" s="207" t="s">
        <v>100</v>
      </c>
      <c r="C31" s="1466" t="s">
        <v>101</v>
      </c>
      <c r="D31" s="1466"/>
      <c r="E31" s="1466"/>
      <c r="F31" s="1466"/>
      <c r="G31" s="1466"/>
      <c r="H31" s="1466"/>
      <c r="I31" s="1466"/>
    </row>
    <row r="32" spans="2:9" ht="16.5" customHeight="1">
      <c r="B32" s="207" t="s">
        <v>102</v>
      </c>
      <c r="C32" s="1466" t="s">
        <v>103</v>
      </c>
      <c r="D32" s="1466"/>
      <c r="E32" s="1466"/>
      <c r="F32" s="1466"/>
      <c r="G32" s="1466"/>
      <c r="H32" s="1466"/>
      <c r="I32" s="1466"/>
    </row>
    <row r="33" spans="2:9" ht="16.5" customHeight="1">
      <c r="B33" s="207" t="s">
        <v>104</v>
      </c>
      <c r="C33" s="1466" t="s">
        <v>105</v>
      </c>
      <c r="D33" s="1466"/>
      <c r="E33" s="1466"/>
      <c r="F33" s="1466"/>
      <c r="G33" s="1466"/>
      <c r="H33" s="1466"/>
      <c r="I33" s="1466"/>
    </row>
    <row r="34" spans="2:9" ht="16.5" customHeight="1">
      <c r="B34" s="207" t="s">
        <v>106</v>
      </c>
      <c r="C34" s="1466" t="s">
        <v>107</v>
      </c>
      <c r="D34" s="1466"/>
      <c r="E34" s="1466"/>
      <c r="F34" s="1466"/>
      <c r="G34" s="1466"/>
      <c r="H34" s="1466"/>
      <c r="I34" s="1466"/>
    </row>
    <row r="35" spans="2:9" ht="16.5" customHeight="1">
      <c r="B35" s="208"/>
      <c r="C35" s="209"/>
      <c r="D35" s="210"/>
      <c r="E35" s="210"/>
      <c r="F35" s="210"/>
      <c r="G35" s="210"/>
      <c r="H35" s="187"/>
      <c r="I35" s="187"/>
    </row>
  </sheetData>
  <mergeCells count="24">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s>
  <phoneticPr fontId="12"/>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
  <sheetViews>
    <sheetView workbookViewId="0">
      <selection activeCell="B4" sqref="B4"/>
    </sheetView>
  </sheetViews>
  <sheetFormatPr defaultRowHeight="14.25" customHeight="1"/>
  <cols>
    <col min="1" max="1" width="2.625" style="152" customWidth="1"/>
    <col min="2" max="2" width="4.625" style="183" customWidth="1"/>
    <col min="3" max="3" width="18.5" style="184" customWidth="1"/>
    <col min="4" max="4" width="34.875" style="184" customWidth="1"/>
    <col min="5" max="5" width="6.875" style="145" bestFit="1" customWidth="1"/>
    <col min="6" max="6" width="22" style="145" customWidth="1"/>
    <col min="7" max="7" width="22" style="185" customWidth="1"/>
    <col min="8" max="8" width="2.625" style="152" customWidth="1"/>
    <col min="9" max="16384" width="9" style="152"/>
  </cols>
  <sheetData>
    <row r="1" spans="2:7" s="136" customFormat="1" ht="14.25" customHeight="1">
      <c r="B1" s="1395" t="s">
        <v>108</v>
      </c>
      <c r="C1" s="1396"/>
      <c r="D1" s="1396"/>
      <c r="E1" s="1396"/>
      <c r="F1" s="1396"/>
      <c r="G1" s="1396"/>
    </row>
    <row r="2" spans="2:7" s="136" customFormat="1" ht="8.25" customHeight="1">
      <c r="B2" s="137"/>
      <c r="C2" s="138"/>
      <c r="D2" s="138"/>
      <c r="E2" s="139"/>
      <c r="F2" s="139"/>
      <c r="G2" s="140"/>
    </row>
    <row r="3" spans="2:7" s="136" customFormat="1" ht="20.100000000000001" customHeight="1">
      <c r="B3" s="1397" t="s">
        <v>1280</v>
      </c>
      <c r="C3" s="1398"/>
      <c r="D3" s="1398"/>
      <c r="E3" s="1398"/>
      <c r="F3" s="1398"/>
      <c r="G3" s="1398"/>
    </row>
    <row r="4" spans="2:7" s="136" customFormat="1" ht="8.25" customHeight="1">
      <c r="B4" s="141"/>
      <c r="C4" s="142"/>
      <c r="D4" s="142"/>
      <c r="E4" s="142"/>
      <c r="F4" s="142"/>
      <c r="G4" s="142"/>
    </row>
    <row r="5" spans="2:7" s="136" customFormat="1" ht="14.25" customHeight="1">
      <c r="B5" s="137"/>
      <c r="C5" s="138"/>
      <c r="D5" s="138"/>
      <c r="E5" s="139"/>
      <c r="F5" s="139"/>
      <c r="G5" s="143"/>
    </row>
    <row r="6" spans="2:7" ht="14.25" customHeight="1">
      <c r="B6" s="211"/>
    </row>
  </sheetData>
  <mergeCells count="2">
    <mergeCell ref="B1:G1"/>
    <mergeCell ref="B3:G3"/>
  </mergeCells>
  <phoneticPr fontId="12"/>
  <pageMargins left="0.78740157480314965" right="0.78740157480314965" top="0.59055118110236227" bottom="0.59055118110236227" header="0.59055118110236227" footer="0.59055118110236227"/>
  <pageSetup paperSize="9" scale="7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topLeftCell="A7" zoomScale="85" zoomScaleNormal="85" workbookViewId="0">
      <selection activeCell="O9" sqref="O9"/>
    </sheetView>
  </sheetViews>
  <sheetFormatPr defaultRowHeight="11.25"/>
  <cols>
    <col min="1" max="1" width="2.625" style="219" customWidth="1"/>
    <col min="2" max="4" width="3.125" style="219" customWidth="1"/>
    <col min="5" max="5" width="2.625" style="219" customWidth="1"/>
    <col min="6" max="6" width="17.625" style="219" customWidth="1"/>
    <col min="7" max="7" width="5" style="219" bestFit="1" customWidth="1"/>
    <col min="8" max="15" width="12.625" style="219" customWidth="1"/>
    <col min="16" max="16" width="3.125" style="219" customWidth="1"/>
    <col min="17" max="17" width="2.625" style="219" customWidth="1"/>
    <col min="18" max="18" width="11.625" style="219" bestFit="1" customWidth="1"/>
    <col min="19" max="21" width="8.625" style="219" customWidth="1"/>
    <col min="22" max="27" width="9" style="219"/>
    <col min="28" max="28" width="2.5" style="219" customWidth="1"/>
    <col min="29" max="256" width="9" style="219"/>
    <col min="257" max="261" width="2.625" style="219" customWidth="1"/>
    <col min="262" max="262" width="23.125" style="219" customWidth="1"/>
    <col min="263" max="263" width="5" style="219" bestFit="1" customWidth="1"/>
    <col min="264" max="271" width="12.625" style="219" customWidth="1"/>
    <col min="272" max="272" width="3.125" style="219" customWidth="1"/>
    <col min="273" max="273" width="2.625" style="219" customWidth="1"/>
    <col min="274" max="274" width="11.625" style="219" bestFit="1" customWidth="1"/>
    <col min="275" max="277" width="8.625" style="219" customWidth="1"/>
    <col min="278" max="283" width="9" style="219"/>
    <col min="284" max="284" width="2.5" style="219" customWidth="1"/>
    <col min="285" max="512" width="9" style="219"/>
    <col min="513" max="517" width="2.625" style="219" customWidth="1"/>
    <col min="518" max="518" width="23.125" style="219" customWidth="1"/>
    <col min="519" max="519" width="5" style="219" bestFit="1" customWidth="1"/>
    <col min="520" max="527" width="12.625" style="219" customWidth="1"/>
    <col min="528" max="528" width="3.125" style="219" customWidth="1"/>
    <col min="529" max="529" width="2.625" style="219" customWidth="1"/>
    <col min="530" max="530" width="11.625" style="219" bestFit="1" customWidth="1"/>
    <col min="531" max="533" width="8.625" style="219" customWidth="1"/>
    <col min="534" max="539" width="9" style="219"/>
    <col min="540" max="540" width="2.5" style="219" customWidth="1"/>
    <col min="541" max="768" width="9" style="219"/>
    <col min="769" max="773" width="2.625" style="219" customWidth="1"/>
    <col min="774" max="774" width="23.125" style="219" customWidth="1"/>
    <col min="775" max="775" width="5" style="219" bestFit="1" customWidth="1"/>
    <col min="776" max="783" width="12.625" style="219" customWidth="1"/>
    <col min="784" max="784" width="3.125" style="219" customWidth="1"/>
    <col min="785" max="785" width="2.625" style="219" customWidth="1"/>
    <col min="786" max="786" width="11.625" style="219" bestFit="1" customWidth="1"/>
    <col min="787" max="789" width="8.625" style="219" customWidth="1"/>
    <col min="790" max="795" width="9" style="219"/>
    <col min="796" max="796" width="2.5" style="219" customWidth="1"/>
    <col min="797" max="1024" width="9" style="219"/>
    <col min="1025" max="1029" width="2.625" style="219" customWidth="1"/>
    <col min="1030" max="1030" width="23.125" style="219" customWidth="1"/>
    <col min="1031" max="1031" width="5" style="219" bestFit="1" customWidth="1"/>
    <col min="1032" max="1039" width="12.625" style="219" customWidth="1"/>
    <col min="1040" max="1040" width="3.125" style="219" customWidth="1"/>
    <col min="1041" max="1041" width="2.625" style="219" customWidth="1"/>
    <col min="1042" max="1042" width="11.625" style="219" bestFit="1" customWidth="1"/>
    <col min="1043" max="1045" width="8.625" style="219" customWidth="1"/>
    <col min="1046" max="1051" width="9" style="219"/>
    <col min="1052" max="1052" width="2.5" style="219" customWidth="1"/>
    <col min="1053" max="1280" width="9" style="219"/>
    <col min="1281" max="1285" width="2.625" style="219" customWidth="1"/>
    <col min="1286" max="1286" width="23.125" style="219" customWidth="1"/>
    <col min="1287" max="1287" width="5" style="219" bestFit="1" customWidth="1"/>
    <col min="1288" max="1295" width="12.625" style="219" customWidth="1"/>
    <col min="1296" max="1296" width="3.125" style="219" customWidth="1"/>
    <col min="1297" max="1297" width="2.625" style="219" customWidth="1"/>
    <col min="1298" max="1298" width="11.625" style="219" bestFit="1" customWidth="1"/>
    <col min="1299" max="1301" width="8.625" style="219" customWidth="1"/>
    <col min="1302" max="1307" width="9" style="219"/>
    <col min="1308" max="1308" width="2.5" style="219" customWidth="1"/>
    <col min="1309" max="1536" width="9" style="219"/>
    <col min="1537" max="1541" width="2.625" style="219" customWidth="1"/>
    <col min="1542" max="1542" width="23.125" style="219" customWidth="1"/>
    <col min="1543" max="1543" width="5" style="219" bestFit="1" customWidth="1"/>
    <col min="1544" max="1551" width="12.625" style="219" customWidth="1"/>
    <col min="1552" max="1552" width="3.125" style="219" customWidth="1"/>
    <col min="1553" max="1553" width="2.625" style="219" customWidth="1"/>
    <col min="1554" max="1554" width="11.625" style="219" bestFit="1" customWidth="1"/>
    <col min="1555" max="1557" width="8.625" style="219" customWidth="1"/>
    <col min="1558" max="1563" width="9" style="219"/>
    <col min="1564" max="1564" width="2.5" style="219" customWidth="1"/>
    <col min="1565" max="1792" width="9" style="219"/>
    <col min="1793" max="1797" width="2.625" style="219" customWidth="1"/>
    <col min="1798" max="1798" width="23.125" style="219" customWidth="1"/>
    <col min="1799" max="1799" width="5" style="219" bestFit="1" customWidth="1"/>
    <col min="1800" max="1807" width="12.625" style="219" customWidth="1"/>
    <col min="1808" max="1808" width="3.125" style="219" customWidth="1"/>
    <col min="1809" max="1809" width="2.625" style="219" customWidth="1"/>
    <col min="1810" max="1810" width="11.625" style="219" bestFit="1" customWidth="1"/>
    <col min="1811" max="1813" width="8.625" style="219" customWidth="1"/>
    <col min="1814" max="1819" width="9" style="219"/>
    <col min="1820" max="1820" width="2.5" style="219" customWidth="1"/>
    <col min="1821" max="2048" width="9" style="219"/>
    <col min="2049" max="2053" width="2.625" style="219" customWidth="1"/>
    <col min="2054" max="2054" width="23.125" style="219" customWidth="1"/>
    <col min="2055" max="2055" width="5" style="219" bestFit="1" customWidth="1"/>
    <col min="2056" max="2063" width="12.625" style="219" customWidth="1"/>
    <col min="2064" max="2064" width="3.125" style="219" customWidth="1"/>
    <col min="2065" max="2065" width="2.625" style="219" customWidth="1"/>
    <col min="2066" max="2066" width="11.625" style="219" bestFit="1" customWidth="1"/>
    <col min="2067" max="2069" width="8.625" style="219" customWidth="1"/>
    <col min="2070" max="2075" width="9" style="219"/>
    <col min="2076" max="2076" width="2.5" style="219" customWidth="1"/>
    <col min="2077" max="2304" width="9" style="219"/>
    <col min="2305" max="2309" width="2.625" style="219" customWidth="1"/>
    <col min="2310" max="2310" width="23.125" style="219" customWidth="1"/>
    <col min="2311" max="2311" width="5" style="219" bestFit="1" customWidth="1"/>
    <col min="2312" max="2319" width="12.625" style="219" customWidth="1"/>
    <col min="2320" max="2320" width="3.125" style="219" customWidth="1"/>
    <col min="2321" max="2321" width="2.625" style="219" customWidth="1"/>
    <col min="2322" max="2322" width="11.625" style="219" bestFit="1" customWidth="1"/>
    <col min="2323" max="2325" width="8.625" style="219" customWidth="1"/>
    <col min="2326" max="2331" width="9" style="219"/>
    <col min="2332" max="2332" width="2.5" style="219" customWidth="1"/>
    <col min="2333" max="2560" width="9" style="219"/>
    <col min="2561" max="2565" width="2.625" style="219" customWidth="1"/>
    <col min="2566" max="2566" width="23.125" style="219" customWidth="1"/>
    <col min="2567" max="2567" width="5" style="219" bestFit="1" customWidth="1"/>
    <col min="2568" max="2575" width="12.625" style="219" customWidth="1"/>
    <col min="2576" max="2576" width="3.125" style="219" customWidth="1"/>
    <col min="2577" max="2577" width="2.625" style="219" customWidth="1"/>
    <col min="2578" max="2578" width="11.625" style="219" bestFit="1" customWidth="1"/>
    <col min="2579" max="2581" width="8.625" style="219" customWidth="1"/>
    <col min="2582" max="2587" width="9" style="219"/>
    <col min="2588" max="2588" width="2.5" style="219" customWidth="1"/>
    <col min="2589" max="2816" width="9" style="219"/>
    <col min="2817" max="2821" width="2.625" style="219" customWidth="1"/>
    <col min="2822" max="2822" width="23.125" style="219" customWidth="1"/>
    <col min="2823" max="2823" width="5" style="219" bestFit="1" customWidth="1"/>
    <col min="2824" max="2831" width="12.625" style="219" customWidth="1"/>
    <col min="2832" max="2832" width="3.125" style="219" customWidth="1"/>
    <col min="2833" max="2833" width="2.625" style="219" customWidth="1"/>
    <col min="2834" max="2834" width="11.625" style="219" bestFit="1" customWidth="1"/>
    <col min="2835" max="2837" width="8.625" style="219" customWidth="1"/>
    <col min="2838" max="2843" width="9" style="219"/>
    <col min="2844" max="2844" width="2.5" style="219" customWidth="1"/>
    <col min="2845" max="3072" width="9" style="219"/>
    <col min="3073" max="3077" width="2.625" style="219" customWidth="1"/>
    <col min="3078" max="3078" width="23.125" style="219" customWidth="1"/>
    <col min="3079" max="3079" width="5" style="219" bestFit="1" customWidth="1"/>
    <col min="3080" max="3087" width="12.625" style="219" customWidth="1"/>
    <col min="3088" max="3088" width="3.125" style="219" customWidth="1"/>
    <col min="3089" max="3089" width="2.625" style="219" customWidth="1"/>
    <col min="3090" max="3090" width="11.625" style="219" bestFit="1" customWidth="1"/>
    <col min="3091" max="3093" width="8.625" style="219" customWidth="1"/>
    <col min="3094" max="3099" width="9" style="219"/>
    <col min="3100" max="3100" width="2.5" style="219" customWidth="1"/>
    <col min="3101" max="3328" width="9" style="219"/>
    <col min="3329" max="3333" width="2.625" style="219" customWidth="1"/>
    <col min="3334" max="3334" width="23.125" style="219" customWidth="1"/>
    <col min="3335" max="3335" width="5" style="219" bestFit="1" customWidth="1"/>
    <col min="3336" max="3343" width="12.625" style="219" customWidth="1"/>
    <col min="3344" max="3344" width="3.125" style="219" customWidth="1"/>
    <col min="3345" max="3345" width="2.625" style="219" customWidth="1"/>
    <col min="3346" max="3346" width="11.625" style="219" bestFit="1" customWidth="1"/>
    <col min="3347" max="3349" width="8.625" style="219" customWidth="1"/>
    <col min="3350" max="3355" width="9" style="219"/>
    <col min="3356" max="3356" width="2.5" style="219" customWidth="1"/>
    <col min="3357" max="3584" width="9" style="219"/>
    <col min="3585" max="3589" width="2.625" style="219" customWidth="1"/>
    <col min="3590" max="3590" width="23.125" style="219" customWidth="1"/>
    <col min="3591" max="3591" width="5" style="219" bestFit="1" customWidth="1"/>
    <col min="3592" max="3599" width="12.625" style="219" customWidth="1"/>
    <col min="3600" max="3600" width="3.125" style="219" customWidth="1"/>
    <col min="3601" max="3601" width="2.625" style="219" customWidth="1"/>
    <col min="3602" max="3602" width="11.625" style="219" bestFit="1" customWidth="1"/>
    <col min="3603" max="3605" width="8.625" style="219" customWidth="1"/>
    <col min="3606" max="3611" width="9" style="219"/>
    <col min="3612" max="3612" width="2.5" style="219" customWidth="1"/>
    <col min="3613" max="3840" width="9" style="219"/>
    <col min="3841" max="3845" width="2.625" style="219" customWidth="1"/>
    <col min="3846" max="3846" width="23.125" style="219" customWidth="1"/>
    <col min="3847" max="3847" width="5" style="219" bestFit="1" customWidth="1"/>
    <col min="3848" max="3855" width="12.625" style="219" customWidth="1"/>
    <col min="3856" max="3856" width="3.125" style="219" customWidth="1"/>
    <col min="3857" max="3857" width="2.625" style="219" customWidth="1"/>
    <col min="3858" max="3858" width="11.625" style="219" bestFit="1" customWidth="1"/>
    <col min="3859" max="3861" width="8.625" style="219" customWidth="1"/>
    <col min="3862" max="3867" width="9" style="219"/>
    <col min="3868" max="3868" width="2.5" style="219" customWidth="1"/>
    <col min="3869" max="4096" width="9" style="219"/>
    <col min="4097" max="4101" width="2.625" style="219" customWidth="1"/>
    <col min="4102" max="4102" width="23.125" style="219" customWidth="1"/>
    <col min="4103" max="4103" width="5" style="219" bestFit="1" customWidth="1"/>
    <col min="4104" max="4111" width="12.625" style="219" customWidth="1"/>
    <col min="4112" max="4112" width="3.125" style="219" customWidth="1"/>
    <col min="4113" max="4113" width="2.625" style="219" customWidth="1"/>
    <col min="4114" max="4114" width="11.625" style="219" bestFit="1" customWidth="1"/>
    <col min="4115" max="4117" width="8.625" style="219" customWidth="1"/>
    <col min="4118" max="4123" width="9" style="219"/>
    <col min="4124" max="4124" width="2.5" style="219" customWidth="1"/>
    <col min="4125" max="4352" width="9" style="219"/>
    <col min="4353" max="4357" width="2.625" style="219" customWidth="1"/>
    <col min="4358" max="4358" width="23.125" style="219" customWidth="1"/>
    <col min="4359" max="4359" width="5" style="219" bestFit="1" customWidth="1"/>
    <col min="4360" max="4367" width="12.625" style="219" customWidth="1"/>
    <col min="4368" max="4368" width="3.125" style="219" customWidth="1"/>
    <col min="4369" max="4369" width="2.625" style="219" customWidth="1"/>
    <col min="4370" max="4370" width="11.625" style="219" bestFit="1" customWidth="1"/>
    <col min="4371" max="4373" width="8.625" style="219" customWidth="1"/>
    <col min="4374" max="4379" width="9" style="219"/>
    <col min="4380" max="4380" width="2.5" style="219" customWidth="1"/>
    <col min="4381" max="4608" width="9" style="219"/>
    <col min="4609" max="4613" width="2.625" style="219" customWidth="1"/>
    <col min="4614" max="4614" width="23.125" style="219" customWidth="1"/>
    <col min="4615" max="4615" width="5" style="219" bestFit="1" customWidth="1"/>
    <col min="4616" max="4623" width="12.625" style="219" customWidth="1"/>
    <col min="4624" max="4624" width="3.125" style="219" customWidth="1"/>
    <col min="4625" max="4625" width="2.625" style="219" customWidth="1"/>
    <col min="4626" max="4626" width="11.625" style="219" bestFit="1" customWidth="1"/>
    <col min="4627" max="4629" width="8.625" style="219" customWidth="1"/>
    <col min="4630" max="4635" width="9" style="219"/>
    <col min="4636" max="4636" width="2.5" style="219" customWidth="1"/>
    <col min="4637" max="4864" width="9" style="219"/>
    <col min="4865" max="4869" width="2.625" style="219" customWidth="1"/>
    <col min="4870" max="4870" width="23.125" style="219" customWidth="1"/>
    <col min="4871" max="4871" width="5" style="219" bestFit="1" customWidth="1"/>
    <col min="4872" max="4879" width="12.625" style="219" customWidth="1"/>
    <col min="4880" max="4880" width="3.125" style="219" customWidth="1"/>
    <col min="4881" max="4881" width="2.625" style="219" customWidth="1"/>
    <col min="4882" max="4882" width="11.625" style="219" bestFit="1" customWidth="1"/>
    <col min="4883" max="4885" width="8.625" style="219" customWidth="1"/>
    <col min="4886" max="4891" width="9" style="219"/>
    <col min="4892" max="4892" width="2.5" style="219" customWidth="1"/>
    <col min="4893" max="5120" width="9" style="219"/>
    <col min="5121" max="5125" width="2.625" style="219" customWidth="1"/>
    <col min="5126" max="5126" width="23.125" style="219" customWidth="1"/>
    <col min="5127" max="5127" width="5" style="219" bestFit="1" customWidth="1"/>
    <col min="5128" max="5135" width="12.625" style="219" customWidth="1"/>
    <col min="5136" max="5136" width="3.125" style="219" customWidth="1"/>
    <col min="5137" max="5137" width="2.625" style="219" customWidth="1"/>
    <col min="5138" max="5138" width="11.625" style="219" bestFit="1" customWidth="1"/>
    <col min="5139" max="5141" width="8.625" style="219" customWidth="1"/>
    <col min="5142" max="5147" width="9" style="219"/>
    <col min="5148" max="5148" width="2.5" style="219" customWidth="1"/>
    <col min="5149" max="5376" width="9" style="219"/>
    <col min="5377" max="5381" width="2.625" style="219" customWidth="1"/>
    <col min="5382" max="5382" width="23.125" style="219" customWidth="1"/>
    <col min="5383" max="5383" width="5" style="219" bestFit="1" customWidth="1"/>
    <col min="5384" max="5391" width="12.625" style="219" customWidth="1"/>
    <col min="5392" max="5392" width="3.125" style="219" customWidth="1"/>
    <col min="5393" max="5393" width="2.625" style="219" customWidth="1"/>
    <col min="5394" max="5394" width="11.625" style="219" bestFit="1" customWidth="1"/>
    <col min="5395" max="5397" width="8.625" style="219" customWidth="1"/>
    <col min="5398" max="5403" width="9" style="219"/>
    <col min="5404" max="5404" width="2.5" style="219" customWidth="1"/>
    <col min="5405" max="5632" width="9" style="219"/>
    <col min="5633" max="5637" width="2.625" style="219" customWidth="1"/>
    <col min="5638" max="5638" width="23.125" style="219" customWidth="1"/>
    <col min="5639" max="5639" width="5" style="219" bestFit="1" customWidth="1"/>
    <col min="5640" max="5647" width="12.625" style="219" customWidth="1"/>
    <col min="5648" max="5648" width="3.125" style="219" customWidth="1"/>
    <col min="5649" max="5649" width="2.625" style="219" customWidth="1"/>
    <col min="5650" max="5650" width="11.625" style="219" bestFit="1" customWidth="1"/>
    <col min="5651" max="5653" width="8.625" style="219" customWidth="1"/>
    <col min="5654" max="5659" width="9" style="219"/>
    <col min="5660" max="5660" width="2.5" style="219" customWidth="1"/>
    <col min="5661" max="5888" width="9" style="219"/>
    <col min="5889" max="5893" width="2.625" style="219" customWidth="1"/>
    <col min="5894" max="5894" width="23.125" style="219" customWidth="1"/>
    <col min="5895" max="5895" width="5" style="219" bestFit="1" customWidth="1"/>
    <col min="5896" max="5903" width="12.625" style="219" customWidth="1"/>
    <col min="5904" max="5904" width="3.125" style="219" customWidth="1"/>
    <col min="5905" max="5905" width="2.625" style="219" customWidth="1"/>
    <col min="5906" max="5906" width="11.625" style="219" bestFit="1" customWidth="1"/>
    <col min="5907" max="5909" width="8.625" style="219" customWidth="1"/>
    <col min="5910" max="5915" width="9" style="219"/>
    <col min="5916" max="5916" width="2.5" style="219" customWidth="1"/>
    <col min="5917" max="6144" width="9" style="219"/>
    <col min="6145" max="6149" width="2.625" style="219" customWidth="1"/>
    <col min="6150" max="6150" width="23.125" style="219" customWidth="1"/>
    <col min="6151" max="6151" width="5" style="219" bestFit="1" customWidth="1"/>
    <col min="6152" max="6159" width="12.625" style="219" customWidth="1"/>
    <col min="6160" max="6160" width="3.125" style="219" customWidth="1"/>
    <col min="6161" max="6161" width="2.625" style="219" customWidth="1"/>
    <col min="6162" max="6162" width="11.625" style="219" bestFit="1" customWidth="1"/>
    <col min="6163" max="6165" width="8.625" style="219" customWidth="1"/>
    <col min="6166" max="6171" width="9" style="219"/>
    <col min="6172" max="6172" width="2.5" style="219" customWidth="1"/>
    <col min="6173" max="6400" width="9" style="219"/>
    <col min="6401" max="6405" width="2.625" style="219" customWidth="1"/>
    <col min="6406" max="6406" width="23.125" style="219" customWidth="1"/>
    <col min="6407" max="6407" width="5" style="219" bestFit="1" customWidth="1"/>
    <col min="6408" max="6415" width="12.625" style="219" customWidth="1"/>
    <col min="6416" max="6416" width="3.125" style="219" customWidth="1"/>
    <col min="6417" max="6417" width="2.625" style="219" customWidth="1"/>
    <col min="6418" max="6418" width="11.625" style="219" bestFit="1" customWidth="1"/>
    <col min="6419" max="6421" width="8.625" style="219" customWidth="1"/>
    <col min="6422" max="6427" width="9" style="219"/>
    <col min="6428" max="6428" width="2.5" style="219" customWidth="1"/>
    <col min="6429" max="6656" width="9" style="219"/>
    <col min="6657" max="6661" width="2.625" style="219" customWidth="1"/>
    <col min="6662" max="6662" width="23.125" style="219" customWidth="1"/>
    <col min="6663" max="6663" width="5" style="219" bestFit="1" customWidth="1"/>
    <col min="6664" max="6671" width="12.625" style="219" customWidth="1"/>
    <col min="6672" max="6672" width="3.125" style="219" customWidth="1"/>
    <col min="6673" max="6673" width="2.625" style="219" customWidth="1"/>
    <col min="6674" max="6674" width="11.625" style="219" bestFit="1" customWidth="1"/>
    <col min="6675" max="6677" width="8.625" style="219" customWidth="1"/>
    <col min="6678" max="6683" width="9" style="219"/>
    <col min="6684" max="6684" width="2.5" style="219" customWidth="1"/>
    <col min="6685" max="6912" width="9" style="219"/>
    <col min="6913" max="6917" width="2.625" style="219" customWidth="1"/>
    <col min="6918" max="6918" width="23.125" style="219" customWidth="1"/>
    <col min="6919" max="6919" width="5" style="219" bestFit="1" customWidth="1"/>
    <col min="6920" max="6927" width="12.625" style="219" customWidth="1"/>
    <col min="6928" max="6928" width="3.125" style="219" customWidth="1"/>
    <col min="6929" max="6929" width="2.625" style="219" customWidth="1"/>
    <col min="6930" max="6930" width="11.625" style="219" bestFit="1" customWidth="1"/>
    <col min="6931" max="6933" width="8.625" style="219" customWidth="1"/>
    <col min="6934" max="6939" width="9" style="219"/>
    <col min="6940" max="6940" width="2.5" style="219" customWidth="1"/>
    <col min="6941" max="7168" width="9" style="219"/>
    <col min="7169" max="7173" width="2.625" style="219" customWidth="1"/>
    <col min="7174" max="7174" width="23.125" style="219" customWidth="1"/>
    <col min="7175" max="7175" width="5" style="219" bestFit="1" customWidth="1"/>
    <col min="7176" max="7183" width="12.625" style="219" customWidth="1"/>
    <col min="7184" max="7184" width="3.125" style="219" customWidth="1"/>
    <col min="7185" max="7185" width="2.625" style="219" customWidth="1"/>
    <col min="7186" max="7186" width="11.625" style="219" bestFit="1" customWidth="1"/>
    <col min="7187" max="7189" width="8.625" style="219" customWidth="1"/>
    <col min="7190" max="7195" width="9" style="219"/>
    <col min="7196" max="7196" width="2.5" style="219" customWidth="1"/>
    <col min="7197" max="7424" width="9" style="219"/>
    <col min="7425" max="7429" width="2.625" style="219" customWidth="1"/>
    <col min="7430" max="7430" width="23.125" style="219" customWidth="1"/>
    <col min="7431" max="7431" width="5" style="219" bestFit="1" customWidth="1"/>
    <col min="7432" max="7439" width="12.625" style="219" customWidth="1"/>
    <col min="7440" max="7440" width="3.125" style="219" customWidth="1"/>
    <col min="7441" max="7441" width="2.625" style="219" customWidth="1"/>
    <col min="7442" max="7442" width="11.625" style="219" bestFit="1" customWidth="1"/>
    <col min="7443" max="7445" width="8.625" style="219" customWidth="1"/>
    <col min="7446" max="7451" width="9" style="219"/>
    <col min="7452" max="7452" width="2.5" style="219" customWidth="1"/>
    <col min="7453" max="7680" width="9" style="219"/>
    <col min="7681" max="7685" width="2.625" style="219" customWidth="1"/>
    <col min="7686" max="7686" width="23.125" style="219" customWidth="1"/>
    <col min="7687" max="7687" width="5" style="219" bestFit="1" customWidth="1"/>
    <col min="7688" max="7695" width="12.625" style="219" customWidth="1"/>
    <col min="7696" max="7696" width="3.125" style="219" customWidth="1"/>
    <col min="7697" max="7697" width="2.625" style="219" customWidth="1"/>
    <col min="7698" max="7698" width="11.625" style="219" bestFit="1" customWidth="1"/>
    <col min="7699" max="7701" width="8.625" style="219" customWidth="1"/>
    <col min="7702" max="7707" width="9" style="219"/>
    <col min="7708" max="7708" width="2.5" style="219" customWidth="1"/>
    <col min="7709" max="7936" width="9" style="219"/>
    <col min="7937" max="7941" width="2.625" style="219" customWidth="1"/>
    <col min="7942" max="7942" width="23.125" style="219" customWidth="1"/>
    <col min="7943" max="7943" width="5" style="219" bestFit="1" customWidth="1"/>
    <col min="7944" max="7951" width="12.625" style="219" customWidth="1"/>
    <col min="7952" max="7952" width="3.125" style="219" customWidth="1"/>
    <col min="7953" max="7953" width="2.625" style="219" customWidth="1"/>
    <col min="7954" max="7954" width="11.625" style="219" bestFit="1" customWidth="1"/>
    <col min="7955" max="7957" width="8.625" style="219" customWidth="1"/>
    <col min="7958" max="7963" width="9" style="219"/>
    <col min="7964" max="7964" width="2.5" style="219" customWidth="1"/>
    <col min="7965" max="8192" width="9" style="219"/>
    <col min="8193" max="8197" width="2.625" style="219" customWidth="1"/>
    <col min="8198" max="8198" width="23.125" style="219" customWidth="1"/>
    <col min="8199" max="8199" width="5" style="219" bestFit="1" customWidth="1"/>
    <col min="8200" max="8207" width="12.625" style="219" customWidth="1"/>
    <col min="8208" max="8208" width="3.125" style="219" customWidth="1"/>
    <col min="8209" max="8209" width="2.625" style="219" customWidth="1"/>
    <col min="8210" max="8210" width="11.625" style="219" bestFit="1" customWidth="1"/>
    <col min="8211" max="8213" width="8.625" style="219" customWidth="1"/>
    <col min="8214" max="8219" width="9" style="219"/>
    <col min="8220" max="8220" width="2.5" style="219" customWidth="1"/>
    <col min="8221" max="8448" width="9" style="219"/>
    <col min="8449" max="8453" width="2.625" style="219" customWidth="1"/>
    <col min="8454" max="8454" width="23.125" style="219" customWidth="1"/>
    <col min="8455" max="8455" width="5" style="219" bestFit="1" customWidth="1"/>
    <col min="8456" max="8463" width="12.625" style="219" customWidth="1"/>
    <col min="8464" max="8464" width="3.125" style="219" customWidth="1"/>
    <col min="8465" max="8465" width="2.625" style="219" customWidth="1"/>
    <col min="8466" max="8466" width="11.625" style="219" bestFit="1" customWidth="1"/>
    <col min="8467" max="8469" width="8.625" style="219" customWidth="1"/>
    <col min="8470" max="8475" width="9" style="219"/>
    <col min="8476" max="8476" width="2.5" style="219" customWidth="1"/>
    <col min="8477" max="8704" width="9" style="219"/>
    <col min="8705" max="8709" width="2.625" style="219" customWidth="1"/>
    <col min="8710" max="8710" width="23.125" style="219" customWidth="1"/>
    <col min="8711" max="8711" width="5" style="219" bestFit="1" customWidth="1"/>
    <col min="8712" max="8719" width="12.625" style="219" customWidth="1"/>
    <col min="8720" max="8720" width="3.125" style="219" customWidth="1"/>
    <col min="8721" max="8721" width="2.625" style="219" customWidth="1"/>
    <col min="8722" max="8722" width="11.625" style="219" bestFit="1" customWidth="1"/>
    <col min="8723" max="8725" width="8.625" style="219" customWidth="1"/>
    <col min="8726" max="8731" width="9" style="219"/>
    <col min="8732" max="8732" width="2.5" style="219" customWidth="1"/>
    <col min="8733" max="8960" width="9" style="219"/>
    <col min="8961" max="8965" width="2.625" style="219" customWidth="1"/>
    <col min="8966" max="8966" width="23.125" style="219" customWidth="1"/>
    <col min="8967" max="8967" width="5" style="219" bestFit="1" customWidth="1"/>
    <col min="8968" max="8975" width="12.625" style="219" customWidth="1"/>
    <col min="8976" max="8976" width="3.125" style="219" customWidth="1"/>
    <col min="8977" max="8977" width="2.625" style="219" customWidth="1"/>
    <col min="8978" max="8978" width="11.625" style="219" bestFit="1" customWidth="1"/>
    <col min="8979" max="8981" width="8.625" style="219" customWidth="1"/>
    <col min="8982" max="8987" width="9" style="219"/>
    <col min="8988" max="8988" width="2.5" style="219" customWidth="1"/>
    <col min="8989" max="9216" width="9" style="219"/>
    <col min="9217" max="9221" width="2.625" style="219" customWidth="1"/>
    <col min="9222" max="9222" width="23.125" style="219" customWidth="1"/>
    <col min="9223" max="9223" width="5" style="219" bestFit="1" customWidth="1"/>
    <col min="9224" max="9231" width="12.625" style="219" customWidth="1"/>
    <col min="9232" max="9232" width="3.125" style="219" customWidth="1"/>
    <col min="9233" max="9233" width="2.625" style="219" customWidth="1"/>
    <col min="9234" max="9234" width="11.625" style="219" bestFit="1" customWidth="1"/>
    <col min="9235" max="9237" width="8.625" style="219" customWidth="1"/>
    <col min="9238" max="9243" width="9" style="219"/>
    <col min="9244" max="9244" width="2.5" style="219" customWidth="1"/>
    <col min="9245" max="9472" width="9" style="219"/>
    <col min="9473" max="9477" width="2.625" style="219" customWidth="1"/>
    <col min="9478" max="9478" width="23.125" style="219" customWidth="1"/>
    <col min="9479" max="9479" width="5" style="219" bestFit="1" customWidth="1"/>
    <col min="9480" max="9487" width="12.625" style="219" customWidth="1"/>
    <col min="9488" max="9488" width="3.125" style="219" customWidth="1"/>
    <col min="9489" max="9489" width="2.625" style="219" customWidth="1"/>
    <col min="9490" max="9490" width="11.625" style="219" bestFit="1" customWidth="1"/>
    <col min="9491" max="9493" width="8.625" style="219" customWidth="1"/>
    <col min="9494" max="9499" width="9" style="219"/>
    <col min="9500" max="9500" width="2.5" style="219" customWidth="1"/>
    <col min="9501" max="9728" width="9" style="219"/>
    <col min="9729" max="9733" width="2.625" style="219" customWidth="1"/>
    <col min="9734" max="9734" width="23.125" style="219" customWidth="1"/>
    <col min="9735" max="9735" width="5" style="219" bestFit="1" customWidth="1"/>
    <col min="9736" max="9743" width="12.625" style="219" customWidth="1"/>
    <col min="9744" max="9744" width="3.125" style="219" customWidth="1"/>
    <col min="9745" max="9745" width="2.625" style="219" customWidth="1"/>
    <col min="9746" max="9746" width="11.625" style="219" bestFit="1" customWidth="1"/>
    <col min="9747" max="9749" width="8.625" style="219" customWidth="1"/>
    <col min="9750" max="9755" width="9" style="219"/>
    <col min="9756" max="9756" width="2.5" style="219" customWidth="1"/>
    <col min="9757" max="9984" width="9" style="219"/>
    <col min="9985" max="9989" width="2.625" style="219" customWidth="1"/>
    <col min="9990" max="9990" width="23.125" style="219" customWidth="1"/>
    <col min="9991" max="9991" width="5" style="219" bestFit="1" customWidth="1"/>
    <col min="9992" max="9999" width="12.625" style="219" customWidth="1"/>
    <col min="10000" max="10000" width="3.125" style="219" customWidth="1"/>
    <col min="10001" max="10001" width="2.625" style="219" customWidth="1"/>
    <col min="10002" max="10002" width="11.625" style="219" bestFit="1" customWidth="1"/>
    <col min="10003" max="10005" width="8.625" style="219" customWidth="1"/>
    <col min="10006" max="10011" width="9" style="219"/>
    <col min="10012" max="10012" width="2.5" style="219" customWidth="1"/>
    <col min="10013" max="10240" width="9" style="219"/>
    <col min="10241" max="10245" width="2.625" style="219" customWidth="1"/>
    <col min="10246" max="10246" width="23.125" style="219" customWidth="1"/>
    <col min="10247" max="10247" width="5" style="219" bestFit="1" customWidth="1"/>
    <col min="10248" max="10255" width="12.625" style="219" customWidth="1"/>
    <col min="10256" max="10256" width="3.125" style="219" customWidth="1"/>
    <col min="10257" max="10257" width="2.625" style="219" customWidth="1"/>
    <col min="10258" max="10258" width="11.625" style="219" bestFit="1" customWidth="1"/>
    <col min="10259" max="10261" width="8.625" style="219" customWidth="1"/>
    <col min="10262" max="10267" width="9" style="219"/>
    <col min="10268" max="10268" width="2.5" style="219" customWidth="1"/>
    <col min="10269" max="10496" width="9" style="219"/>
    <col min="10497" max="10501" width="2.625" style="219" customWidth="1"/>
    <col min="10502" max="10502" width="23.125" style="219" customWidth="1"/>
    <col min="10503" max="10503" width="5" style="219" bestFit="1" customWidth="1"/>
    <col min="10504" max="10511" width="12.625" style="219" customWidth="1"/>
    <col min="10512" max="10512" width="3.125" style="219" customWidth="1"/>
    <col min="10513" max="10513" width="2.625" style="219" customWidth="1"/>
    <col min="10514" max="10514" width="11.625" style="219" bestFit="1" customWidth="1"/>
    <col min="10515" max="10517" width="8.625" style="219" customWidth="1"/>
    <col min="10518" max="10523" width="9" style="219"/>
    <col min="10524" max="10524" width="2.5" style="219" customWidth="1"/>
    <col min="10525" max="10752" width="9" style="219"/>
    <col min="10753" max="10757" width="2.625" style="219" customWidth="1"/>
    <col min="10758" max="10758" width="23.125" style="219" customWidth="1"/>
    <col min="10759" max="10759" width="5" style="219" bestFit="1" customWidth="1"/>
    <col min="10760" max="10767" width="12.625" style="219" customWidth="1"/>
    <col min="10768" max="10768" width="3.125" style="219" customWidth="1"/>
    <col min="10769" max="10769" width="2.625" style="219" customWidth="1"/>
    <col min="10770" max="10770" width="11.625" style="219" bestFit="1" customWidth="1"/>
    <col min="10771" max="10773" width="8.625" style="219" customWidth="1"/>
    <col min="10774" max="10779" width="9" style="219"/>
    <col min="10780" max="10780" width="2.5" style="219" customWidth="1"/>
    <col min="10781" max="11008" width="9" style="219"/>
    <col min="11009" max="11013" width="2.625" style="219" customWidth="1"/>
    <col min="11014" max="11014" width="23.125" style="219" customWidth="1"/>
    <col min="11015" max="11015" width="5" style="219" bestFit="1" customWidth="1"/>
    <col min="11016" max="11023" width="12.625" style="219" customWidth="1"/>
    <col min="11024" max="11024" width="3.125" style="219" customWidth="1"/>
    <col min="11025" max="11025" width="2.625" style="219" customWidth="1"/>
    <col min="11026" max="11026" width="11.625" style="219" bestFit="1" customWidth="1"/>
    <col min="11027" max="11029" width="8.625" style="219" customWidth="1"/>
    <col min="11030" max="11035" width="9" style="219"/>
    <col min="11036" max="11036" width="2.5" style="219" customWidth="1"/>
    <col min="11037" max="11264" width="9" style="219"/>
    <col min="11265" max="11269" width="2.625" style="219" customWidth="1"/>
    <col min="11270" max="11270" width="23.125" style="219" customWidth="1"/>
    <col min="11271" max="11271" width="5" style="219" bestFit="1" customWidth="1"/>
    <col min="11272" max="11279" width="12.625" style="219" customWidth="1"/>
    <col min="11280" max="11280" width="3.125" style="219" customWidth="1"/>
    <col min="11281" max="11281" width="2.625" style="219" customWidth="1"/>
    <col min="11282" max="11282" width="11.625" style="219" bestFit="1" customWidth="1"/>
    <col min="11283" max="11285" width="8.625" style="219" customWidth="1"/>
    <col min="11286" max="11291" width="9" style="219"/>
    <col min="11292" max="11292" width="2.5" style="219" customWidth="1"/>
    <col min="11293" max="11520" width="9" style="219"/>
    <col min="11521" max="11525" width="2.625" style="219" customWidth="1"/>
    <col min="11526" max="11526" width="23.125" style="219" customWidth="1"/>
    <col min="11527" max="11527" width="5" style="219" bestFit="1" customWidth="1"/>
    <col min="11528" max="11535" width="12.625" style="219" customWidth="1"/>
    <col min="11536" max="11536" width="3.125" style="219" customWidth="1"/>
    <col min="11537" max="11537" width="2.625" style="219" customWidth="1"/>
    <col min="11538" max="11538" width="11.625" style="219" bestFit="1" customWidth="1"/>
    <col min="11539" max="11541" width="8.625" style="219" customWidth="1"/>
    <col min="11542" max="11547" width="9" style="219"/>
    <col min="11548" max="11548" width="2.5" style="219" customWidth="1"/>
    <col min="11549" max="11776" width="9" style="219"/>
    <col min="11777" max="11781" width="2.625" style="219" customWidth="1"/>
    <col min="11782" max="11782" width="23.125" style="219" customWidth="1"/>
    <col min="11783" max="11783" width="5" style="219" bestFit="1" customWidth="1"/>
    <col min="11784" max="11791" width="12.625" style="219" customWidth="1"/>
    <col min="11792" max="11792" width="3.125" style="219" customWidth="1"/>
    <col min="11793" max="11793" width="2.625" style="219" customWidth="1"/>
    <col min="11794" max="11794" width="11.625" style="219" bestFit="1" customWidth="1"/>
    <col min="11795" max="11797" width="8.625" style="219" customWidth="1"/>
    <col min="11798" max="11803" width="9" style="219"/>
    <col min="11804" max="11804" width="2.5" style="219" customWidth="1"/>
    <col min="11805" max="12032" width="9" style="219"/>
    <col min="12033" max="12037" width="2.625" style="219" customWidth="1"/>
    <col min="12038" max="12038" width="23.125" style="219" customWidth="1"/>
    <col min="12039" max="12039" width="5" style="219" bestFit="1" customWidth="1"/>
    <col min="12040" max="12047" width="12.625" style="219" customWidth="1"/>
    <col min="12048" max="12048" width="3.125" style="219" customWidth="1"/>
    <col min="12049" max="12049" width="2.625" style="219" customWidth="1"/>
    <col min="12050" max="12050" width="11.625" style="219" bestFit="1" customWidth="1"/>
    <col min="12051" max="12053" width="8.625" style="219" customWidth="1"/>
    <col min="12054" max="12059" width="9" style="219"/>
    <col min="12060" max="12060" width="2.5" style="219" customWidth="1"/>
    <col min="12061" max="12288" width="9" style="219"/>
    <col min="12289" max="12293" width="2.625" style="219" customWidth="1"/>
    <col min="12294" max="12294" width="23.125" style="219" customWidth="1"/>
    <col min="12295" max="12295" width="5" style="219" bestFit="1" customWidth="1"/>
    <col min="12296" max="12303" width="12.625" style="219" customWidth="1"/>
    <col min="12304" max="12304" width="3.125" style="219" customWidth="1"/>
    <col min="12305" max="12305" width="2.625" style="219" customWidth="1"/>
    <col min="12306" max="12306" width="11.625" style="219" bestFit="1" customWidth="1"/>
    <col min="12307" max="12309" width="8.625" style="219" customWidth="1"/>
    <col min="12310" max="12315" width="9" style="219"/>
    <col min="12316" max="12316" width="2.5" style="219" customWidth="1"/>
    <col min="12317" max="12544" width="9" style="219"/>
    <col min="12545" max="12549" width="2.625" style="219" customWidth="1"/>
    <col min="12550" max="12550" width="23.125" style="219" customWidth="1"/>
    <col min="12551" max="12551" width="5" style="219" bestFit="1" customWidth="1"/>
    <col min="12552" max="12559" width="12.625" style="219" customWidth="1"/>
    <col min="12560" max="12560" width="3.125" style="219" customWidth="1"/>
    <col min="12561" max="12561" width="2.625" style="219" customWidth="1"/>
    <col min="12562" max="12562" width="11.625" style="219" bestFit="1" customWidth="1"/>
    <col min="12563" max="12565" width="8.625" style="219" customWidth="1"/>
    <col min="12566" max="12571" width="9" style="219"/>
    <col min="12572" max="12572" width="2.5" style="219" customWidth="1"/>
    <col min="12573" max="12800" width="9" style="219"/>
    <col min="12801" max="12805" width="2.625" style="219" customWidth="1"/>
    <col min="12806" max="12806" width="23.125" style="219" customWidth="1"/>
    <col min="12807" max="12807" width="5" style="219" bestFit="1" customWidth="1"/>
    <col min="12808" max="12815" width="12.625" style="219" customWidth="1"/>
    <col min="12816" max="12816" width="3.125" style="219" customWidth="1"/>
    <col min="12817" max="12817" width="2.625" style="219" customWidth="1"/>
    <col min="12818" max="12818" width="11.625" style="219" bestFit="1" customWidth="1"/>
    <col min="12819" max="12821" width="8.625" style="219" customWidth="1"/>
    <col min="12822" max="12827" width="9" style="219"/>
    <col min="12828" max="12828" width="2.5" style="219" customWidth="1"/>
    <col min="12829" max="13056" width="9" style="219"/>
    <col min="13057" max="13061" width="2.625" style="219" customWidth="1"/>
    <col min="13062" max="13062" width="23.125" style="219" customWidth="1"/>
    <col min="13063" max="13063" width="5" style="219" bestFit="1" customWidth="1"/>
    <col min="13064" max="13071" width="12.625" style="219" customWidth="1"/>
    <col min="13072" max="13072" width="3.125" style="219" customWidth="1"/>
    <col min="13073" max="13073" width="2.625" style="219" customWidth="1"/>
    <col min="13074" max="13074" width="11.625" style="219" bestFit="1" customWidth="1"/>
    <col min="13075" max="13077" width="8.625" style="219" customWidth="1"/>
    <col min="13078" max="13083" width="9" style="219"/>
    <col min="13084" max="13084" width="2.5" style="219" customWidth="1"/>
    <col min="13085" max="13312" width="9" style="219"/>
    <col min="13313" max="13317" width="2.625" style="219" customWidth="1"/>
    <col min="13318" max="13318" width="23.125" style="219" customWidth="1"/>
    <col min="13319" max="13319" width="5" style="219" bestFit="1" customWidth="1"/>
    <col min="13320" max="13327" width="12.625" style="219" customWidth="1"/>
    <col min="13328" max="13328" width="3.125" style="219" customWidth="1"/>
    <col min="13329" max="13329" width="2.625" style="219" customWidth="1"/>
    <col min="13330" max="13330" width="11.625" style="219" bestFit="1" customWidth="1"/>
    <col min="13331" max="13333" width="8.625" style="219" customWidth="1"/>
    <col min="13334" max="13339" width="9" style="219"/>
    <col min="13340" max="13340" width="2.5" style="219" customWidth="1"/>
    <col min="13341" max="13568" width="9" style="219"/>
    <col min="13569" max="13573" width="2.625" style="219" customWidth="1"/>
    <col min="13574" max="13574" width="23.125" style="219" customWidth="1"/>
    <col min="13575" max="13575" width="5" style="219" bestFit="1" customWidth="1"/>
    <col min="13576" max="13583" width="12.625" style="219" customWidth="1"/>
    <col min="13584" max="13584" width="3.125" style="219" customWidth="1"/>
    <col min="13585" max="13585" width="2.625" style="219" customWidth="1"/>
    <col min="13586" max="13586" width="11.625" style="219" bestFit="1" customWidth="1"/>
    <col min="13587" max="13589" width="8.625" style="219" customWidth="1"/>
    <col min="13590" max="13595" width="9" style="219"/>
    <col min="13596" max="13596" width="2.5" style="219" customWidth="1"/>
    <col min="13597" max="13824" width="9" style="219"/>
    <col min="13825" max="13829" width="2.625" style="219" customWidth="1"/>
    <col min="13830" max="13830" width="23.125" style="219" customWidth="1"/>
    <col min="13831" max="13831" width="5" style="219" bestFit="1" customWidth="1"/>
    <col min="13832" max="13839" width="12.625" style="219" customWidth="1"/>
    <col min="13840" max="13840" width="3.125" style="219" customWidth="1"/>
    <col min="13841" max="13841" width="2.625" style="219" customWidth="1"/>
    <col min="13842" max="13842" width="11.625" style="219" bestFit="1" customWidth="1"/>
    <col min="13843" max="13845" width="8.625" style="219" customWidth="1"/>
    <col min="13846" max="13851" width="9" style="219"/>
    <col min="13852" max="13852" width="2.5" style="219" customWidth="1"/>
    <col min="13853" max="14080" width="9" style="219"/>
    <col min="14081" max="14085" width="2.625" style="219" customWidth="1"/>
    <col min="14086" max="14086" width="23.125" style="219" customWidth="1"/>
    <col min="14087" max="14087" width="5" style="219" bestFit="1" customWidth="1"/>
    <col min="14088" max="14095" width="12.625" style="219" customWidth="1"/>
    <col min="14096" max="14096" width="3.125" style="219" customWidth="1"/>
    <col min="14097" max="14097" width="2.625" style="219" customWidth="1"/>
    <col min="14098" max="14098" width="11.625" style="219" bestFit="1" customWidth="1"/>
    <col min="14099" max="14101" width="8.625" style="219" customWidth="1"/>
    <col min="14102" max="14107" width="9" style="219"/>
    <col min="14108" max="14108" width="2.5" style="219" customWidth="1"/>
    <col min="14109" max="14336" width="9" style="219"/>
    <col min="14337" max="14341" width="2.625" style="219" customWidth="1"/>
    <col min="14342" max="14342" width="23.125" style="219" customWidth="1"/>
    <col min="14343" max="14343" width="5" style="219" bestFit="1" customWidth="1"/>
    <col min="14344" max="14351" width="12.625" style="219" customWidth="1"/>
    <col min="14352" max="14352" width="3.125" style="219" customWidth="1"/>
    <col min="14353" max="14353" width="2.625" style="219" customWidth="1"/>
    <col min="14354" max="14354" width="11.625" style="219" bestFit="1" customWidth="1"/>
    <col min="14355" max="14357" width="8.625" style="219" customWidth="1"/>
    <col min="14358" max="14363" width="9" style="219"/>
    <col min="14364" max="14364" width="2.5" style="219" customWidth="1"/>
    <col min="14365" max="14592" width="9" style="219"/>
    <col min="14593" max="14597" width="2.625" style="219" customWidth="1"/>
    <col min="14598" max="14598" width="23.125" style="219" customWidth="1"/>
    <col min="14599" max="14599" width="5" style="219" bestFit="1" customWidth="1"/>
    <col min="14600" max="14607" width="12.625" style="219" customWidth="1"/>
    <col min="14608" max="14608" width="3.125" style="219" customWidth="1"/>
    <col min="14609" max="14609" width="2.625" style="219" customWidth="1"/>
    <col min="14610" max="14610" width="11.625" style="219" bestFit="1" customWidth="1"/>
    <col min="14611" max="14613" width="8.625" style="219" customWidth="1"/>
    <col min="14614" max="14619" width="9" style="219"/>
    <col min="14620" max="14620" width="2.5" style="219" customWidth="1"/>
    <col min="14621" max="14848" width="9" style="219"/>
    <col min="14849" max="14853" width="2.625" style="219" customWidth="1"/>
    <col min="14854" max="14854" width="23.125" style="219" customWidth="1"/>
    <col min="14855" max="14855" width="5" style="219" bestFit="1" customWidth="1"/>
    <col min="14856" max="14863" width="12.625" style="219" customWidth="1"/>
    <col min="14864" max="14864" width="3.125" style="219" customWidth="1"/>
    <col min="14865" max="14865" width="2.625" style="219" customWidth="1"/>
    <col min="14866" max="14866" width="11.625" style="219" bestFit="1" customWidth="1"/>
    <col min="14867" max="14869" width="8.625" style="219" customWidth="1"/>
    <col min="14870" max="14875" width="9" style="219"/>
    <col min="14876" max="14876" width="2.5" style="219" customWidth="1"/>
    <col min="14877" max="15104" width="9" style="219"/>
    <col min="15105" max="15109" width="2.625" style="219" customWidth="1"/>
    <col min="15110" max="15110" width="23.125" style="219" customWidth="1"/>
    <col min="15111" max="15111" width="5" style="219" bestFit="1" customWidth="1"/>
    <col min="15112" max="15119" width="12.625" style="219" customWidth="1"/>
    <col min="15120" max="15120" width="3.125" style="219" customWidth="1"/>
    <col min="15121" max="15121" width="2.625" style="219" customWidth="1"/>
    <col min="15122" max="15122" width="11.625" style="219" bestFit="1" customWidth="1"/>
    <col min="15123" max="15125" width="8.625" style="219" customWidth="1"/>
    <col min="15126" max="15131" width="9" style="219"/>
    <col min="15132" max="15132" width="2.5" style="219" customWidth="1"/>
    <col min="15133" max="15360" width="9" style="219"/>
    <col min="15361" max="15365" width="2.625" style="219" customWidth="1"/>
    <col min="15366" max="15366" width="23.125" style="219" customWidth="1"/>
    <col min="15367" max="15367" width="5" style="219" bestFit="1" customWidth="1"/>
    <col min="15368" max="15375" width="12.625" style="219" customWidth="1"/>
    <col min="15376" max="15376" width="3.125" style="219" customWidth="1"/>
    <col min="15377" max="15377" width="2.625" style="219" customWidth="1"/>
    <col min="15378" max="15378" width="11.625" style="219" bestFit="1" customWidth="1"/>
    <col min="15379" max="15381" width="8.625" style="219" customWidth="1"/>
    <col min="15382" max="15387" width="9" style="219"/>
    <col min="15388" max="15388" width="2.5" style="219" customWidth="1"/>
    <col min="15389" max="15616" width="9" style="219"/>
    <col min="15617" max="15621" width="2.625" style="219" customWidth="1"/>
    <col min="15622" max="15622" width="23.125" style="219" customWidth="1"/>
    <col min="15623" max="15623" width="5" style="219" bestFit="1" customWidth="1"/>
    <col min="15624" max="15631" width="12.625" style="219" customWidth="1"/>
    <col min="15632" max="15632" width="3.125" style="219" customWidth="1"/>
    <col min="15633" max="15633" width="2.625" style="219" customWidth="1"/>
    <col min="15634" max="15634" width="11.625" style="219" bestFit="1" customWidth="1"/>
    <col min="15635" max="15637" width="8.625" style="219" customWidth="1"/>
    <col min="15638" max="15643" width="9" style="219"/>
    <col min="15644" max="15644" width="2.5" style="219" customWidth="1"/>
    <col min="15645" max="15872" width="9" style="219"/>
    <col min="15873" max="15877" width="2.625" style="219" customWidth="1"/>
    <col min="15878" max="15878" width="23.125" style="219" customWidth="1"/>
    <col min="15879" max="15879" width="5" style="219" bestFit="1" customWidth="1"/>
    <col min="15880" max="15887" width="12.625" style="219" customWidth="1"/>
    <col min="15888" max="15888" width="3.125" style="219" customWidth="1"/>
    <col min="15889" max="15889" width="2.625" style="219" customWidth="1"/>
    <col min="15890" max="15890" width="11.625" style="219" bestFit="1" customWidth="1"/>
    <col min="15891" max="15893" width="8.625" style="219" customWidth="1"/>
    <col min="15894" max="15899" width="9" style="219"/>
    <col min="15900" max="15900" width="2.5" style="219" customWidth="1"/>
    <col min="15901" max="16128" width="9" style="219"/>
    <col min="16129" max="16133" width="2.625" style="219" customWidth="1"/>
    <col min="16134" max="16134" width="23.125" style="219" customWidth="1"/>
    <col min="16135" max="16135" width="5" style="219" bestFit="1" customWidth="1"/>
    <col min="16136" max="16143" width="12.625" style="219" customWidth="1"/>
    <col min="16144" max="16144" width="3.125" style="219" customWidth="1"/>
    <col min="16145" max="16145" width="2.625" style="219" customWidth="1"/>
    <col min="16146" max="16146" width="11.625" style="219" bestFit="1" customWidth="1"/>
    <col min="16147" max="16149" width="8.625" style="219" customWidth="1"/>
    <col min="16150" max="16155" width="9" style="219"/>
    <col min="16156" max="16156" width="2.5" style="219" customWidth="1"/>
    <col min="16157" max="16384" width="9" style="219"/>
  </cols>
  <sheetData>
    <row r="1" spans="1:20" s="136" customFormat="1" ht="18" customHeight="1">
      <c r="B1" s="1395" t="s">
        <v>488</v>
      </c>
      <c r="C1" s="1468"/>
      <c r="D1" s="1468"/>
      <c r="E1" s="1468"/>
      <c r="F1" s="1468"/>
      <c r="G1" s="1468"/>
      <c r="H1" s="1468"/>
      <c r="I1" s="1468"/>
      <c r="J1" s="1468"/>
      <c r="K1" s="1468"/>
      <c r="L1" s="1468"/>
      <c r="M1" s="1468"/>
      <c r="N1" s="1468"/>
      <c r="O1" s="1468"/>
      <c r="P1" s="212"/>
      <c r="Q1" s="144"/>
    </row>
    <row r="2" spans="1:20" s="136" customFormat="1" ht="8.25" customHeight="1">
      <c r="F2" s="144"/>
      <c r="G2" s="144"/>
      <c r="H2" s="144"/>
      <c r="I2" s="144"/>
      <c r="J2" s="144"/>
      <c r="K2" s="144"/>
      <c r="L2" s="144"/>
      <c r="M2" s="144"/>
      <c r="N2" s="144"/>
      <c r="O2" s="144"/>
      <c r="P2" s="144"/>
      <c r="Q2" s="144"/>
      <c r="R2" s="213"/>
      <c r="S2" s="214"/>
    </row>
    <row r="3" spans="1:20" s="215" customFormat="1" ht="21" customHeight="1">
      <c r="B3" s="1469" t="s">
        <v>529</v>
      </c>
      <c r="C3" s="1470"/>
      <c r="D3" s="1470"/>
      <c r="E3" s="1470"/>
      <c r="F3" s="1470"/>
      <c r="G3" s="1470"/>
      <c r="H3" s="1470"/>
      <c r="I3" s="1470"/>
      <c r="J3" s="1470"/>
      <c r="K3" s="1470"/>
      <c r="L3" s="1470"/>
      <c r="M3" s="1470"/>
      <c r="N3" s="1470"/>
      <c r="O3" s="1470"/>
      <c r="P3" s="216"/>
      <c r="Q3" s="217"/>
      <c r="R3" s="217"/>
      <c r="S3" s="217"/>
      <c r="T3" s="218"/>
    </row>
    <row r="4" spans="1:20" s="215" customFormat="1" ht="8.25" customHeight="1">
      <c r="B4" s="218"/>
      <c r="C4" s="218"/>
      <c r="D4" s="218"/>
      <c r="E4" s="218"/>
      <c r="F4" s="218"/>
      <c r="G4" s="218"/>
      <c r="H4" s="218"/>
      <c r="I4" s="218"/>
      <c r="J4" s="218"/>
      <c r="K4" s="218"/>
      <c r="L4" s="218"/>
      <c r="M4" s="218"/>
      <c r="N4" s="218"/>
      <c r="O4" s="218"/>
      <c r="P4" s="218"/>
      <c r="Q4" s="218"/>
      <c r="R4" s="218"/>
      <c r="S4" s="218"/>
    </row>
    <row r="5" spans="1:20" ht="19.5" customHeight="1" thickBot="1">
      <c r="B5" s="220"/>
      <c r="C5" s="220"/>
      <c r="D5" s="220"/>
      <c r="E5" s="220"/>
      <c r="F5" s="218"/>
      <c r="G5" s="218"/>
      <c r="H5" s="218"/>
      <c r="I5" s="218"/>
      <c r="J5" s="218"/>
      <c r="K5" s="218"/>
      <c r="L5" s="218"/>
      <c r="M5" s="218"/>
      <c r="N5" s="218"/>
      <c r="O5" s="221" t="s">
        <v>489</v>
      </c>
      <c r="P5" s="221"/>
    </row>
    <row r="6" spans="1:20" ht="19.5" customHeight="1" thickBot="1">
      <c r="A6" s="222"/>
      <c r="B6" s="1471" t="s">
        <v>490</v>
      </c>
      <c r="C6" s="1472"/>
      <c r="D6" s="1472"/>
      <c r="E6" s="1472"/>
      <c r="F6" s="1472"/>
      <c r="G6" s="1473"/>
      <c r="H6" s="722" t="s">
        <v>734</v>
      </c>
      <c r="I6" s="722" t="s">
        <v>735</v>
      </c>
      <c r="J6" s="722" t="s">
        <v>736</v>
      </c>
      <c r="K6" s="722" t="s">
        <v>737</v>
      </c>
      <c r="L6" s="722" t="s">
        <v>738</v>
      </c>
      <c r="M6" s="722" t="s">
        <v>739</v>
      </c>
      <c r="N6" s="722" t="s">
        <v>740</v>
      </c>
      <c r="O6" s="723" t="s">
        <v>250</v>
      </c>
      <c r="P6" s="223"/>
      <c r="R6" s="224"/>
      <c r="S6" s="224"/>
    </row>
    <row r="7" spans="1:20" ht="19.5" customHeight="1">
      <c r="A7" s="225"/>
      <c r="B7" s="226"/>
      <c r="C7" s="702"/>
      <c r="D7" s="227"/>
      <c r="E7" s="228" t="s">
        <v>491</v>
      </c>
      <c r="F7" s="229" t="s">
        <v>492</v>
      </c>
      <c r="G7" s="230"/>
      <c r="H7" s="703"/>
      <c r="I7" s="231"/>
      <c r="J7" s="231"/>
      <c r="K7" s="231"/>
      <c r="L7" s="231"/>
      <c r="M7" s="231"/>
      <c r="N7" s="231"/>
      <c r="O7" s="232">
        <f>SUM(H7:N7)</f>
        <v>0</v>
      </c>
      <c r="P7" s="233"/>
      <c r="Q7" s="234"/>
      <c r="R7" s="235"/>
      <c r="S7" s="225"/>
    </row>
    <row r="8" spans="1:20" ht="19.5" customHeight="1">
      <c r="A8" s="225"/>
      <c r="B8" s="226"/>
      <c r="C8" s="702"/>
      <c r="D8" s="227"/>
      <c r="E8" s="236" t="s">
        <v>493</v>
      </c>
      <c r="F8" s="237" t="s">
        <v>494</v>
      </c>
      <c r="G8" s="238"/>
      <c r="H8" s="703"/>
      <c r="I8" s="231"/>
      <c r="J8" s="231"/>
      <c r="K8" s="231"/>
      <c r="L8" s="231"/>
      <c r="M8" s="231"/>
      <c r="N8" s="231"/>
      <c r="O8" s="232">
        <f>SUM(H8:N8)</f>
        <v>0</v>
      </c>
      <c r="P8" s="233"/>
      <c r="Q8" s="234"/>
      <c r="R8" s="235"/>
      <c r="S8" s="225"/>
    </row>
    <row r="9" spans="1:20" ht="19.5" customHeight="1">
      <c r="A9" s="225"/>
      <c r="B9" s="226"/>
      <c r="C9" s="702"/>
      <c r="D9" s="227"/>
      <c r="E9" s="236" t="s">
        <v>109</v>
      </c>
      <c r="F9" s="236" t="s">
        <v>110</v>
      </c>
      <c r="G9" s="238"/>
      <c r="H9" s="703"/>
      <c r="I9" s="231"/>
      <c r="J9" s="231"/>
      <c r="K9" s="231"/>
      <c r="L9" s="231"/>
      <c r="M9" s="231"/>
      <c r="N9" s="231"/>
      <c r="O9" s="232">
        <f t="shared" ref="O9:O14" si="0">SUM(H9:N9)</f>
        <v>0</v>
      </c>
      <c r="P9" s="233"/>
      <c r="Q9" s="234"/>
      <c r="R9" s="235"/>
      <c r="S9" s="225"/>
    </row>
    <row r="10" spans="1:20" ht="19.5" customHeight="1">
      <c r="A10" s="225"/>
      <c r="B10" s="226"/>
      <c r="C10" s="702"/>
      <c r="D10" s="227"/>
      <c r="E10" s="236" t="s">
        <v>111</v>
      </c>
      <c r="F10" s="236" t="s">
        <v>495</v>
      </c>
      <c r="G10" s="238"/>
      <c r="H10" s="703"/>
      <c r="I10" s="231"/>
      <c r="J10" s="231"/>
      <c r="K10" s="231"/>
      <c r="L10" s="231"/>
      <c r="M10" s="231"/>
      <c r="N10" s="231"/>
      <c r="O10" s="232">
        <f t="shared" si="0"/>
        <v>0</v>
      </c>
      <c r="P10" s="233"/>
      <c r="Q10" s="234"/>
      <c r="R10" s="235"/>
      <c r="S10" s="225"/>
    </row>
    <row r="11" spans="1:20" ht="19.5" customHeight="1">
      <c r="A11" s="225"/>
      <c r="B11" s="226"/>
      <c r="C11" s="702"/>
      <c r="D11" s="227"/>
      <c r="E11" s="236" t="s">
        <v>112</v>
      </c>
      <c r="F11" s="236" t="s">
        <v>496</v>
      </c>
      <c r="G11" s="238"/>
      <c r="H11" s="703"/>
      <c r="I11" s="231"/>
      <c r="J11" s="231"/>
      <c r="K11" s="231"/>
      <c r="L11" s="231"/>
      <c r="M11" s="231"/>
      <c r="N11" s="231"/>
      <c r="O11" s="232">
        <f t="shared" si="0"/>
        <v>0</v>
      </c>
      <c r="P11" s="233"/>
      <c r="Q11" s="234"/>
      <c r="R11" s="235"/>
      <c r="S11" s="225"/>
    </row>
    <row r="12" spans="1:20" ht="19.5" customHeight="1">
      <c r="A12" s="225"/>
      <c r="B12" s="226"/>
      <c r="C12" s="702"/>
      <c r="D12" s="227"/>
      <c r="E12" s="236" t="s">
        <v>113</v>
      </c>
      <c r="F12" s="239" t="s">
        <v>497</v>
      </c>
      <c r="G12" s="238"/>
      <c r="H12" s="703"/>
      <c r="I12" s="231"/>
      <c r="J12" s="231"/>
      <c r="K12" s="231"/>
      <c r="L12" s="231"/>
      <c r="M12" s="231"/>
      <c r="N12" s="231"/>
      <c r="O12" s="232">
        <f t="shared" si="0"/>
        <v>0</v>
      </c>
      <c r="P12" s="233"/>
      <c r="Q12" s="234"/>
      <c r="R12" s="235"/>
      <c r="S12" s="225"/>
    </row>
    <row r="13" spans="1:20" ht="19.5" customHeight="1">
      <c r="A13" s="225"/>
      <c r="B13" s="226"/>
      <c r="C13" s="704"/>
      <c r="D13" s="240"/>
      <c r="E13" s="236" t="s">
        <v>114</v>
      </c>
      <c r="F13" s="239" t="s">
        <v>498</v>
      </c>
      <c r="G13" s="238"/>
      <c r="H13" s="703"/>
      <c r="I13" s="231"/>
      <c r="J13" s="231"/>
      <c r="K13" s="231"/>
      <c r="L13" s="231"/>
      <c r="M13" s="231"/>
      <c r="N13" s="231"/>
      <c r="O13" s="232">
        <f>SUM(H13:N13)</f>
        <v>0</v>
      </c>
      <c r="P13" s="233"/>
      <c r="Q13" s="234"/>
      <c r="R13" s="235"/>
      <c r="S13" s="225"/>
    </row>
    <row r="14" spans="1:20" ht="19.5" customHeight="1">
      <c r="A14" s="225"/>
      <c r="B14" s="226"/>
      <c r="C14" s="705"/>
      <c r="D14" s="241"/>
      <c r="E14" s="236" t="s">
        <v>115</v>
      </c>
      <c r="F14" s="239" t="s">
        <v>499</v>
      </c>
      <c r="G14" s="238"/>
      <c r="H14" s="703"/>
      <c r="I14" s="231"/>
      <c r="J14" s="231"/>
      <c r="K14" s="231"/>
      <c r="L14" s="231"/>
      <c r="M14" s="231"/>
      <c r="N14" s="231"/>
      <c r="O14" s="232">
        <f t="shared" si="0"/>
        <v>0</v>
      </c>
      <c r="P14" s="233"/>
      <c r="Q14" s="234"/>
      <c r="R14" s="235"/>
      <c r="S14" s="225"/>
    </row>
    <row r="15" spans="1:20" ht="19.5" customHeight="1">
      <c r="A15" s="225"/>
      <c r="B15" s="226"/>
      <c r="C15" s="705"/>
      <c r="D15" s="242"/>
      <c r="E15" s="1474" t="s">
        <v>500</v>
      </c>
      <c r="F15" s="1474"/>
      <c r="G15" s="706"/>
      <c r="H15" s="243">
        <f t="shared" ref="H15:M15" si="1">SUM(H7:H14)</f>
        <v>0</v>
      </c>
      <c r="I15" s="243">
        <f t="shared" si="1"/>
        <v>0</v>
      </c>
      <c r="J15" s="243">
        <f t="shared" si="1"/>
        <v>0</v>
      </c>
      <c r="K15" s="243">
        <f t="shared" si="1"/>
        <v>0</v>
      </c>
      <c r="L15" s="243">
        <f t="shared" si="1"/>
        <v>0</v>
      </c>
      <c r="M15" s="243">
        <f t="shared" si="1"/>
        <v>0</v>
      </c>
      <c r="N15" s="243">
        <f t="shared" ref="N15" si="2">SUM(N7:N14)</f>
        <v>0</v>
      </c>
      <c r="O15" s="244">
        <f>SUM(O7:O14)</f>
        <v>0</v>
      </c>
      <c r="P15" s="233"/>
      <c r="Q15" s="234"/>
      <c r="R15" s="235"/>
      <c r="S15" s="225"/>
    </row>
    <row r="16" spans="1:20" ht="19.5" customHeight="1">
      <c r="A16" s="225"/>
      <c r="B16" s="226"/>
      <c r="C16" s="707" t="s">
        <v>501</v>
      </c>
      <c r="D16" s="708" t="s">
        <v>502</v>
      </c>
      <c r="E16" s="709"/>
      <c r="F16" s="709"/>
      <c r="G16" s="710"/>
      <c r="H16" s="711">
        <f>H15</f>
        <v>0</v>
      </c>
      <c r="I16" s="711">
        <f>I15</f>
        <v>0</v>
      </c>
      <c r="J16" s="711">
        <f>J15</f>
        <v>0</v>
      </c>
      <c r="K16" s="711">
        <f>K15</f>
        <v>0</v>
      </c>
      <c r="L16" s="711">
        <f>L15</f>
        <v>0</v>
      </c>
      <c r="M16" s="711">
        <f t="shared" ref="M16:N16" si="3">M15</f>
        <v>0</v>
      </c>
      <c r="N16" s="711">
        <f t="shared" si="3"/>
        <v>0</v>
      </c>
      <c r="O16" s="232">
        <f>O15</f>
        <v>0</v>
      </c>
      <c r="P16" s="233"/>
      <c r="Q16" s="234"/>
      <c r="R16" s="235"/>
      <c r="S16" s="225"/>
    </row>
    <row r="17" spans="1:19" ht="19.5" customHeight="1">
      <c r="A17" s="225"/>
      <c r="B17" s="226"/>
      <c r="C17" s="702"/>
      <c r="D17" s="227"/>
      <c r="E17" s="228" t="s">
        <v>491</v>
      </c>
      <c r="F17" s="229" t="s">
        <v>492</v>
      </c>
      <c r="G17" s="230"/>
      <c r="H17" s="703"/>
      <c r="I17" s="231"/>
      <c r="J17" s="231"/>
      <c r="K17" s="231"/>
      <c r="L17" s="231"/>
      <c r="M17" s="231"/>
      <c r="N17" s="231"/>
      <c r="O17" s="232">
        <f t="shared" ref="O17:O22" si="4">SUM(H17:N17)</f>
        <v>0</v>
      </c>
      <c r="P17" s="233"/>
      <c r="Q17" s="234"/>
      <c r="R17" s="235"/>
      <c r="S17" s="225"/>
    </row>
    <row r="18" spans="1:19" ht="19.5" customHeight="1">
      <c r="A18" s="225"/>
      <c r="B18" s="226"/>
      <c r="C18" s="702"/>
      <c r="D18" s="227"/>
      <c r="E18" s="236" t="s">
        <v>493</v>
      </c>
      <c r="F18" s="237" t="s">
        <v>494</v>
      </c>
      <c r="G18" s="238"/>
      <c r="H18" s="703"/>
      <c r="I18" s="231"/>
      <c r="J18" s="231"/>
      <c r="K18" s="231"/>
      <c r="L18" s="231"/>
      <c r="M18" s="231"/>
      <c r="N18" s="231"/>
      <c r="O18" s="232">
        <f t="shared" si="4"/>
        <v>0</v>
      </c>
      <c r="P18" s="233"/>
      <c r="Q18" s="234"/>
      <c r="R18" s="235"/>
      <c r="S18" s="225"/>
    </row>
    <row r="19" spans="1:19" ht="19.5" customHeight="1">
      <c r="A19" s="225"/>
      <c r="B19" s="226"/>
      <c r="C19" s="702"/>
      <c r="D19" s="227"/>
      <c r="E19" s="236" t="s">
        <v>109</v>
      </c>
      <c r="F19" s="236" t="s">
        <v>110</v>
      </c>
      <c r="G19" s="238"/>
      <c r="H19" s="703"/>
      <c r="I19" s="231"/>
      <c r="J19" s="231"/>
      <c r="K19" s="231"/>
      <c r="L19" s="231"/>
      <c r="M19" s="231"/>
      <c r="N19" s="231"/>
      <c r="O19" s="232">
        <f t="shared" si="4"/>
        <v>0</v>
      </c>
      <c r="P19" s="233"/>
      <c r="Q19" s="234"/>
      <c r="R19" s="235"/>
      <c r="S19" s="225"/>
    </row>
    <row r="20" spans="1:19" ht="19.5" customHeight="1">
      <c r="A20" s="225"/>
      <c r="B20" s="226"/>
      <c r="C20" s="702"/>
      <c r="D20" s="227"/>
      <c r="E20" s="236" t="s">
        <v>111</v>
      </c>
      <c r="F20" s="236" t="s">
        <v>495</v>
      </c>
      <c r="G20" s="238"/>
      <c r="H20" s="703"/>
      <c r="I20" s="231"/>
      <c r="J20" s="231"/>
      <c r="K20" s="231"/>
      <c r="L20" s="231"/>
      <c r="M20" s="231"/>
      <c r="N20" s="231"/>
      <c r="O20" s="232">
        <f t="shared" si="4"/>
        <v>0</v>
      </c>
      <c r="P20" s="233"/>
      <c r="Q20" s="234"/>
      <c r="R20" s="235"/>
      <c r="S20" s="225"/>
    </row>
    <row r="21" spans="1:19" ht="19.5" customHeight="1">
      <c r="A21" s="225"/>
      <c r="B21" s="226"/>
      <c r="C21" s="702"/>
      <c r="D21" s="227"/>
      <c r="E21" s="236" t="s">
        <v>112</v>
      </c>
      <c r="F21" s="236" t="s">
        <v>496</v>
      </c>
      <c r="G21" s="238"/>
      <c r="H21" s="703"/>
      <c r="I21" s="231"/>
      <c r="J21" s="231"/>
      <c r="K21" s="231"/>
      <c r="L21" s="231"/>
      <c r="M21" s="231"/>
      <c r="N21" s="231"/>
      <c r="O21" s="232">
        <f t="shared" si="4"/>
        <v>0</v>
      </c>
      <c r="P21" s="233"/>
      <c r="Q21" s="234"/>
      <c r="R21" s="235"/>
      <c r="S21" s="225"/>
    </row>
    <row r="22" spans="1:19" ht="19.5" customHeight="1">
      <c r="A22" s="225"/>
      <c r="B22" s="226"/>
      <c r="C22" s="702"/>
      <c r="D22" s="227"/>
      <c r="E22" s="236" t="s">
        <v>113</v>
      </c>
      <c r="F22" s="239" t="s">
        <v>497</v>
      </c>
      <c r="G22" s="238"/>
      <c r="H22" s="703"/>
      <c r="I22" s="231"/>
      <c r="J22" s="231"/>
      <c r="K22" s="231"/>
      <c r="L22" s="231"/>
      <c r="M22" s="231"/>
      <c r="N22" s="231"/>
      <c r="O22" s="232">
        <f t="shared" si="4"/>
        <v>0</v>
      </c>
      <c r="P22" s="233"/>
      <c r="Q22" s="234"/>
      <c r="R22" s="235"/>
      <c r="S22" s="225"/>
    </row>
    <row r="23" spans="1:19" ht="19.5" customHeight="1">
      <c r="A23" s="225"/>
      <c r="B23" s="226"/>
      <c r="C23" s="704"/>
      <c r="D23" s="240"/>
      <c r="E23" s="236" t="s">
        <v>114</v>
      </c>
      <c r="F23" s="239" t="s">
        <v>498</v>
      </c>
      <c r="G23" s="238"/>
      <c r="H23" s="703"/>
      <c r="I23" s="231"/>
      <c r="J23" s="231"/>
      <c r="K23" s="231"/>
      <c r="L23" s="231"/>
      <c r="M23" s="231"/>
      <c r="N23" s="231"/>
      <c r="O23" s="232">
        <f>SUM(H23:N23)</f>
        <v>0</v>
      </c>
      <c r="P23" s="233"/>
      <c r="Q23" s="234"/>
      <c r="R23" s="235"/>
      <c r="S23" s="225"/>
    </row>
    <row r="24" spans="1:19" ht="19.5" customHeight="1">
      <c r="A24" s="225"/>
      <c r="B24" s="226"/>
      <c r="C24" s="705"/>
      <c r="D24" s="241"/>
      <c r="E24" s="236" t="s">
        <v>115</v>
      </c>
      <c r="F24" s="239" t="s">
        <v>499</v>
      </c>
      <c r="G24" s="238"/>
      <c r="H24" s="703"/>
      <c r="I24" s="231"/>
      <c r="J24" s="231"/>
      <c r="K24" s="231"/>
      <c r="L24" s="231"/>
      <c r="M24" s="231"/>
      <c r="N24" s="231"/>
      <c r="O24" s="232">
        <f>SUM(H24:N24)</f>
        <v>0</v>
      </c>
      <c r="P24" s="233"/>
      <c r="Q24" s="234"/>
      <c r="R24" s="235"/>
      <c r="S24" s="225"/>
    </row>
    <row r="25" spans="1:19" ht="19.5" customHeight="1">
      <c r="A25" s="225"/>
      <c r="B25" s="226"/>
      <c r="C25" s="705"/>
      <c r="D25" s="242"/>
      <c r="E25" s="1474" t="s">
        <v>500</v>
      </c>
      <c r="F25" s="1474"/>
      <c r="G25" s="706"/>
      <c r="H25" s="243">
        <f>SUM(H17:H24)</f>
        <v>0</v>
      </c>
      <c r="I25" s="243">
        <f>SUM(I17:I24)</f>
        <v>0</v>
      </c>
      <c r="J25" s="243">
        <f>SUM(J17:J24)</f>
        <v>0</v>
      </c>
      <c r="K25" s="243">
        <f>SUM(K17:K24)</f>
        <v>0</v>
      </c>
      <c r="L25" s="243">
        <f>SUM(L17:L24)</f>
        <v>0</v>
      </c>
      <c r="M25" s="243">
        <f t="shared" ref="M25:N25" si="5">SUM(M17:M24)</f>
        <v>0</v>
      </c>
      <c r="N25" s="243">
        <f t="shared" si="5"/>
        <v>0</v>
      </c>
      <c r="O25" s="244">
        <f>SUM(O17:O24)</f>
        <v>0</v>
      </c>
      <c r="P25" s="233"/>
      <c r="Q25" s="234"/>
      <c r="R25" s="235"/>
      <c r="S25" s="225"/>
    </row>
    <row r="26" spans="1:19" ht="19.5" customHeight="1">
      <c r="A26" s="225"/>
      <c r="B26" s="226"/>
      <c r="C26" s="707" t="s">
        <v>278</v>
      </c>
      <c r="D26" s="708" t="s">
        <v>743</v>
      </c>
      <c r="E26" s="709"/>
      <c r="F26" s="709"/>
      <c r="G26" s="710"/>
      <c r="H26" s="711">
        <f>H25</f>
        <v>0</v>
      </c>
      <c r="I26" s="711">
        <f>I25</f>
        <v>0</v>
      </c>
      <c r="J26" s="711">
        <f>J25</f>
        <v>0</v>
      </c>
      <c r="K26" s="711">
        <f>K25</f>
        <v>0</v>
      </c>
      <c r="L26" s="711">
        <f>L25</f>
        <v>0</v>
      </c>
      <c r="M26" s="711">
        <f t="shared" ref="M26:N26" si="6">M25</f>
        <v>0</v>
      </c>
      <c r="N26" s="711">
        <f t="shared" si="6"/>
        <v>0</v>
      </c>
      <c r="O26" s="232">
        <f>O25</f>
        <v>0</v>
      </c>
      <c r="P26" s="233"/>
      <c r="Q26" s="234"/>
      <c r="R26" s="235"/>
      <c r="S26" s="225"/>
    </row>
    <row r="27" spans="1:19" ht="19.5" customHeight="1">
      <c r="A27" s="225"/>
      <c r="B27" s="226"/>
      <c r="C27" s="702"/>
      <c r="D27" s="227"/>
      <c r="E27" s="228" t="s">
        <v>503</v>
      </c>
      <c r="F27" s="229" t="s">
        <v>504</v>
      </c>
      <c r="G27" s="238"/>
      <c r="H27" s="231"/>
      <c r="I27" s="231"/>
      <c r="J27" s="231"/>
      <c r="K27" s="231"/>
      <c r="L27" s="231"/>
      <c r="M27" s="231"/>
      <c r="N27" s="231"/>
      <c r="O27" s="232">
        <f>SUM(H27:N27)</f>
        <v>0</v>
      </c>
      <c r="P27" s="233"/>
      <c r="Q27" s="234"/>
      <c r="R27" s="235"/>
      <c r="S27" s="225"/>
    </row>
    <row r="28" spans="1:19" ht="19.5" customHeight="1">
      <c r="A28" s="225"/>
      <c r="B28" s="226"/>
      <c r="C28" s="702"/>
      <c r="D28" s="227"/>
      <c r="E28" s="236" t="s">
        <v>493</v>
      </c>
      <c r="F28" s="237" t="s">
        <v>505</v>
      </c>
      <c r="G28" s="238"/>
      <c r="H28" s="231"/>
      <c r="I28" s="231"/>
      <c r="J28" s="231"/>
      <c r="K28" s="231"/>
      <c r="L28" s="231"/>
      <c r="M28" s="231"/>
      <c r="N28" s="231"/>
      <c r="O28" s="232">
        <f>SUM(H28:N28)</f>
        <v>0</v>
      </c>
      <c r="P28" s="233"/>
      <c r="Q28" s="234"/>
      <c r="R28" s="235"/>
      <c r="S28" s="225"/>
    </row>
    <row r="29" spans="1:19" ht="19.5" customHeight="1">
      <c r="A29" s="225"/>
      <c r="B29" s="226"/>
      <c r="C29" s="702"/>
      <c r="D29" s="227"/>
      <c r="E29" s="236" t="s">
        <v>109</v>
      </c>
      <c r="F29" s="236" t="s">
        <v>497</v>
      </c>
      <c r="G29" s="238"/>
      <c r="H29" s="231"/>
      <c r="I29" s="231"/>
      <c r="J29" s="231"/>
      <c r="K29" s="231"/>
      <c r="L29" s="231"/>
      <c r="M29" s="231"/>
      <c r="N29" s="231"/>
      <c r="O29" s="232">
        <f>SUM(H29:N29)</f>
        <v>0</v>
      </c>
      <c r="P29" s="233"/>
      <c r="Q29" s="234"/>
      <c r="R29" s="235"/>
      <c r="S29" s="225"/>
    </row>
    <row r="30" spans="1:19" ht="19.5" customHeight="1">
      <c r="A30" s="225"/>
      <c r="B30" s="226"/>
      <c r="C30" s="702"/>
      <c r="D30" s="227"/>
      <c r="E30" s="236" t="s">
        <v>111</v>
      </c>
      <c r="F30" s="236" t="s">
        <v>498</v>
      </c>
      <c r="G30" s="238"/>
      <c r="H30" s="231"/>
      <c r="I30" s="231"/>
      <c r="J30" s="231"/>
      <c r="K30" s="231"/>
      <c r="L30" s="231"/>
      <c r="M30" s="231"/>
      <c r="N30" s="231"/>
      <c r="O30" s="232">
        <f>SUM(H30:N30)</f>
        <v>0</v>
      </c>
      <c r="P30" s="233"/>
      <c r="Q30" s="234"/>
      <c r="R30" s="235"/>
      <c r="S30" s="225"/>
    </row>
    <row r="31" spans="1:19" ht="19.5" customHeight="1">
      <c r="A31" s="225"/>
      <c r="B31" s="226"/>
      <c r="C31" s="705"/>
      <c r="D31" s="241"/>
      <c r="E31" s="236" t="s">
        <v>506</v>
      </c>
      <c r="F31" s="239" t="s">
        <v>499</v>
      </c>
      <c r="G31" s="238"/>
      <c r="H31" s="231"/>
      <c r="I31" s="231"/>
      <c r="J31" s="231"/>
      <c r="K31" s="231"/>
      <c r="L31" s="231"/>
      <c r="M31" s="231"/>
      <c r="N31" s="231"/>
      <c r="O31" s="232">
        <f>SUM(H31:N31)</f>
        <v>0</v>
      </c>
      <c r="P31" s="233"/>
      <c r="Q31" s="234"/>
      <c r="R31" s="235"/>
      <c r="S31" s="225"/>
    </row>
    <row r="32" spans="1:19" ht="19.5" customHeight="1">
      <c r="A32" s="225"/>
      <c r="B32" s="226"/>
      <c r="C32" s="705"/>
      <c r="D32" s="712"/>
      <c r="E32" s="1475" t="s">
        <v>500</v>
      </c>
      <c r="F32" s="1475"/>
      <c r="G32" s="230"/>
      <c r="H32" s="243">
        <f>SUM(H27:H31)</f>
        <v>0</v>
      </c>
      <c r="I32" s="243">
        <f>SUM(I27:I31)</f>
        <v>0</v>
      </c>
      <c r="J32" s="243">
        <f t="shared" ref="J32:O32" si="7">SUM(J27:J31)</f>
        <v>0</v>
      </c>
      <c r="K32" s="243">
        <f t="shared" si="7"/>
        <v>0</v>
      </c>
      <c r="L32" s="243">
        <f t="shared" si="7"/>
        <v>0</v>
      </c>
      <c r="M32" s="243">
        <f>SUM(M27:M31)</f>
        <v>0</v>
      </c>
      <c r="N32" s="243">
        <f>SUM(N27:N31)</f>
        <v>0</v>
      </c>
      <c r="O32" s="244">
        <f t="shared" si="7"/>
        <v>0</v>
      </c>
      <c r="P32" s="233"/>
      <c r="Q32" s="234"/>
      <c r="R32" s="235"/>
      <c r="S32" s="225"/>
    </row>
    <row r="33" spans="1:19" ht="19.5" customHeight="1" thickBot="1">
      <c r="A33" s="283"/>
      <c r="B33" s="226"/>
      <c r="C33" s="713" t="s">
        <v>281</v>
      </c>
      <c r="D33" s="1467" t="s">
        <v>744</v>
      </c>
      <c r="E33" s="1467"/>
      <c r="F33" s="1467"/>
      <c r="G33" s="714"/>
      <c r="H33" s="715">
        <f>H32</f>
        <v>0</v>
      </c>
      <c r="I33" s="715">
        <f t="shared" ref="I33:N33" si="8">I32</f>
        <v>0</v>
      </c>
      <c r="J33" s="715">
        <f t="shared" si="8"/>
        <v>0</v>
      </c>
      <c r="K33" s="715">
        <f t="shared" si="8"/>
        <v>0</v>
      </c>
      <c r="L33" s="715">
        <f t="shared" si="8"/>
        <v>0</v>
      </c>
      <c r="M33" s="715">
        <f t="shared" si="8"/>
        <v>0</v>
      </c>
      <c r="N33" s="715">
        <f t="shared" si="8"/>
        <v>0</v>
      </c>
      <c r="O33" s="232">
        <f>O32</f>
        <v>0</v>
      </c>
      <c r="P33" s="233"/>
      <c r="Q33" s="234"/>
      <c r="R33" s="235"/>
      <c r="S33" s="225"/>
    </row>
    <row r="34" spans="1:19" ht="19.5" customHeight="1" thickBot="1">
      <c r="A34" s="225"/>
      <c r="B34" s="1482" t="s">
        <v>531</v>
      </c>
      <c r="C34" s="1483"/>
      <c r="D34" s="1483"/>
      <c r="E34" s="1483"/>
      <c r="F34" s="1483"/>
      <c r="G34" s="245" t="s">
        <v>250</v>
      </c>
      <c r="H34" s="246">
        <f>SUM(H16,H26,H33)</f>
        <v>0</v>
      </c>
      <c r="I34" s="246">
        <f t="shared" ref="I34:O34" si="9">SUM(I16,I26,I33)</f>
        <v>0</v>
      </c>
      <c r="J34" s="246">
        <f t="shared" si="9"/>
        <v>0</v>
      </c>
      <c r="K34" s="246">
        <f t="shared" si="9"/>
        <v>0</v>
      </c>
      <c r="L34" s="246">
        <f t="shared" si="9"/>
        <v>0</v>
      </c>
      <c r="M34" s="246">
        <f>SUM(M16,M26,M33)</f>
        <v>0</v>
      </c>
      <c r="N34" s="246">
        <f t="shared" si="9"/>
        <v>0</v>
      </c>
      <c r="O34" s="247">
        <f t="shared" si="9"/>
        <v>0</v>
      </c>
      <c r="P34" s="1484" t="s">
        <v>507</v>
      </c>
      <c r="Q34" s="1485"/>
      <c r="R34" s="235"/>
      <c r="S34" s="225"/>
    </row>
    <row r="35" spans="1:19" ht="19.5" customHeight="1" thickBot="1">
      <c r="A35" s="225"/>
      <c r="B35" s="1486" t="s">
        <v>530</v>
      </c>
      <c r="C35" s="1487"/>
      <c r="D35" s="1487"/>
      <c r="E35" s="1487"/>
      <c r="F35" s="1487"/>
      <c r="G35" s="248" t="s">
        <v>508</v>
      </c>
      <c r="H35" s="249" t="e">
        <f t="shared" ref="H35:N35" si="10">H34/$O34</f>
        <v>#DIV/0!</v>
      </c>
      <c r="I35" s="249" t="e">
        <f t="shared" si="10"/>
        <v>#DIV/0!</v>
      </c>
      <c r="J35" s="249" t="e">
        <f>J34/$O34</f>
        <v>#DIV/0!</v>
      </c>
      <c r="K35" s="249" t="e">
        <f t="shared" si="10"/>
        <v>#DIV/0!</v>
      </c>
      <c r="L35" s="249" t="e">
        <f t="shared" si="10"/>
        <v>#DIV/0!</v>
      </c>
      <c r="M35" s="249" t="e">
        <f>M34/$O34</f>
        <v>#DIV/0!</v>
      </c>
      <c r="N35" s="249" t="e">
        <f t="shared" si="10"/>
        <v>#DIV/0!</v>
      </c>
      <c r="O35" s="250" t="e">
        <f>SUM(H35:N35)</f>
        <v>#DIV/0!</v>
      </c>
      <c r="P35" s="251"/>
      <c r="Q35" s="234"/>
      <c r="R35" s="235"/>
      <c r="S35" s="225"/>
    </row>
    <row r="36" spans="1:19" ht="8.25" customHeight="1">
      <c r="A36" s="225"/>
      <c r="B36" s="235"/>
      <c r="C36" s="235"/>
      <c r="D36" s="235"/>
      <c r="E36" s="235"/>
      <c r="F36" s="235"/>
      <c r="G36" s="235"/>
      <c r="H36" s="235"/>
      <c r="I36" s="235"/>
      <c r="J36" s="235"/>
      <c r="K36" s="235"/>
      <c r="L36" s="235"/>
      <c r="M36" s="235"/>
      <c r="N36" s="235"/>
      <c r="O36" s="235"/>
      <c r="P36" s="235"/>
      <c r="Q36" s="235"/>
      <c r="R36" s="235"/>
      <c r="S36" s="225"/>
    </row>
    <row r="37" spans="1:19" s="252" customFormat="1" ht="13.5" customHeight="1">
      <c r="B37" s="253" t="s">
        <v>509</v>
      </c>
      <c r="C37" s="1476" t="s">
        <v>510</v>
      </c>
      <c r="D37" s="1476"/>
      <c r="E37" s="1476"/>
      <c r="F37" s="1417"/>
      <c r="G37" s="1417"/>
      <c r="H37" s="1417"/>
      <c r="I37" s="1417"/>
      <c r="J37" s="1417"/>
      <c r="K37" s="1417"/>
      <c r="L37" s="1417"/>
      <c r="M37" s="1417"/>
      <c r="N37" s="1417"/>
      <c r="O37" s="1417"/>
      <c r="P37" s="1417"/>
    </row>
    <row r="38" spans="1:19" s="254" customFormat="1" ht="13.5" customHeight="1">
      <c r="B38" s="253" t="s">
        <v>116</v>
      </c>
      <c r="C38" s="1476" t="s">
        <v>511</v>
      </c>
      <c r="D38" s="1476"/>
      <c r="E38" s="1476"/>
      <c r="F38" s="1477"/>
      <c r="G38" s="1477"/>
      <c r="H38" s="1477"/>
      <c r="I38" s="1477"/>
      <c r="J38" s="1477"/>
      <c r="K38" s="1477"/>
      <c r="L38" s="1477"/>
      <c r="M38" s="1477"/>
      <c r="N38" s="1477"/>
      <c r="O38" s="1477"/>
      <c r="P38" s="1417"/>
    </row>
    <row r="39" spans="1:19" ht="13.5" customHeight="1">
      <c r="B39" s="253" t="s">
        <v>117</v>
      </c>
      <c r="C39" s="1477" t="s">
        <v>745</v>
      </c>
      <c r="D39" s="1477"/>
      <c r="E39" s="1477"/>
      <c r="F39" s="1477"/>
      <c r="G39" s="1477"/>
      <c r="H39" s="1477"/>
      <c r="I39" s="1477"/>
      <c r="J39" s="1477"/>
      <c r="K39" s="1477"/>
      <c r="L39" s="1477"/>
      <c r="M39" s="1477"/>
      <c r="N39" s="1477"/>
      <c r="O39" s="1477"/>
      <c r="P39" s="1417"/>
    </row>
    <row r="40" spans="1:19" ht="13.5" customHeight="1">
      <c r="B40" s="253" t="s">
        <v>106</v>
      </c>
      <c r="C40" s="1477" t="s">
        <v>741</v>
      </c>
      <c r="D40" s="1477"/>
      <c r="E40" s="1477"/>
      <c r="F40" s="1477"/>
      <c r="G40" s="1477"/>
      <c r="H40" s="1477"/>
      <c r="I40" s="1477"/>
      <c r="J40" s="1477"/>
      <c r="K40" s="1477"/>
      <c r="L40" s="1477"/>
      <c r="M40" s="1477"/>
      <c r="N40" s="1477"/>
      <c r="O40" s="1477"/>
      <c r="P40" s="1417"/>
    </row>
    <row r="41" spans="1:19" ht="8.25" customHeight="1">
      <c r="B41" s="255"/>
      <c r="C41" s="256"/>
      <c r="D41" s="256"/>
      <c r="E41" s="256"/>
      <c r="F41" s="256"/>
      <c r="G41" s="256"/>
      <c r="H41" s="256"/>
      <c r="I41" s="256"/>
      <c r="J41" s="256"/>
      <c r="K41" s="256"/>
      <c r="L41" s="256"/>
      <c r="M41" s="256"/>
      <c r="N41" s="256"/>
    </row>
    <row r="42" spans="1:19" ht="8.25" customHeight="1" thickBot="1">
      <c r="B42" s="255"/>
      <c r="C42" s="256"/>
      <c r="D42" s="256"/>
      <c r="E42" s="256"/>
      <c r="F42" s="256"/>
      <c r="G42" s="256"/>
      <c r="H42" s="256"/>
      <c r="I42" s="256"/>
      <c r="J42" s="256"/>
      <c r="K42" s="256"/>
      <c r="L42" s="256"/>
      <c r="M42" s="256"/>
      <c r="N42" s="256"/>
    </row>
    <row r="43" spans="1:19" ht="13.5" customHeight="1">
      <c r="B43" s="255"/>
      <c r="C43" s="256"/>
      <c r="D43" s="256"/>
      <c r="E43" s="256"/>
      <c r="F43" s="256"/>
      <c r="G43" s="256"/>
      <c r="N43" s="1478" t="s">
        <v>311</v>
      </c>
      <c r="O43" s="1479"/>
      <c r="P43" s="257"/>
    </row>
    <row r="44" spans="1:19" ht="14.25" thickBot="1">
      <c r="G44" s="225"/>
      <c r="H44" s="716"/>
      <c r="I44" s="716"/>
      <c r="J44" s="716"/>
      <c r="K44" s="716"/>
      <c r="L44" s="716"/>
      <c r="M44" s="716"/>
      <c r="N44" s="1480"/>
      <c r="O44" s="1481"/>
      <c r="P44" s="257"/>
    </row>
    <row r="45" spans="1:19" ht="8.25" customHeight="1">
      <c r="G45" s="225"/>
      <c r="H45" s="225"/>
      <c r="I45" s="225"/>
      <c r="J45" s="225"/>
      <c r="K45" s="225"/>
      <c r="L45" s="225"/>
      <c r="M45" s="225"/>
    </row>
    <row r="46" spans="1:19" s="258" customFormat="1" ht="12"/>
    <row r="50" spans="11:12" ht="20.100000000000001" customHeight="1"/>
    <row r="54" spans="11:12" ht="12.75">
      <c r="K54" s="259"/>
      <c r="L54" s="717"/>
    </row>
    <row r="55" spans="11:12" ht="12.75">
      <c r="K55" s="259"/>
      <c r="L55" s="717"/>
    </row>
    <row r="56" spans="11:12" ht="12.75">
      <c r="K56" s="259"/>
      <c r="L56" s="717"/>
    </row>
    <row r="57" spans="11:12" ht="12.75">
      <c r="K57" s="259"/>
      <c r="L57" s="717"/>
    </row>
    <row r="58" spans="11:12" ht="12.75">
      <c r="K58" s="259"/>
      <c r="L58" s="717"/>
    </row>
    <row r="59" spans="11:12" ht="12.75">
      <c r="K59" s="259"/>
      <c r="L59" s="717"/>
    </row>
    <row r="60" spans="11:12" ht="12.75">
      <c r="K60" s="259"/>
      <c r="L60" s="717"/>
    </row>
  </sheetData>
  <mergeCells count="15">
    <mergeCell ref="C38:P38"/>
    <mergeCell ref="C39:P39"/>
    <mergeCell ref="C40:P40"/>
    <mergeCell ref="N43:O44"/>
    <mergeCell ref="B34:F34"/>
    <mergeCell ref="P34:Q34"/>
    <mergeCell ref="B35:F35"/>
    <mergeCell ref="C37:P37"/>
    <mergeCell ref="D33:F33"/>
    <mergeCell ref="B1:O1"/>
    <mergeCell ref="B3:O3"/>
    <mergeCell ref="B6:G6"/>
    <mergeCell ref="E15:F15"/>
    <mergeCell ref="E32:F32"/>
    <mergeCell ref="E25:F25"/>
  </mergeCells>
  <phoneticPr fontId="10"/>
  <printOptions horizontalCentered="1"/>
  <pageMargins left="0.39370078740157483" right="0.39370078740157483" top="0.39370078740157483" bottom="0.19685039370078741" header="0.51181102362204722" footer="0.51181102362204722"/>
  <pageSetup paperSize="9" scale="76" orientation="landscape" horizontalDpi="300" verticalDpi="300"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view="pageBreakPreview" zoomScaleNormal="100" zoomScaleSheetLayoutView="100" workbookViewId="0">
      <selection activeCell="C20" sqref="C20"/>
    </sheetView>
  </sheetViews>
  <sheetFormatPr defaultRowHeight="13.5"/>
  <cols>
    <col min="1" max="1" width="2.625" style="219" customWidth="1"/>
    <col min="2" max="3" width="3.75" style="219" customWidth="1"/>
    <col min="4" max="4" width="2.625" style="219" customWidth="1"/>
    <col min="5" max="5" width="26.5" style="219" customWidth="1"/>
    <col min="6" max="6" width="19.25" style="219" customWidth="1"/>
    <col min="7" max="7" width="18.75" style="219" customWidth="1"/>
    <col min="8" max="8" width="5.625" style="219" customWidth="1"/>
    <col min="9" max="9" width="18.75" style="219" customWidth="1"/>
    <col min="10" max="10" width="3.625" style="219" customWidth="1"/>
    <col min="11" max="11" width="2.875" style="219" customWidth="1"/>
    <col min="257" max="257" width="2.625" customWidth="1"/>
    <col min="258" max="259" width="3.75" customWidth="1"/>
    <col min="260" max="260" width="2.625" customWidth="1"/>
    <col min="261" max="262" width="31.625" customWidth="1"/>
    <col min="263" max="263" width="15.625" customWidth="1"/>
    <col min="264" max="264" width="5.625" customWidth="1"/>
    <col min="265" max="265" width="17.625" customWidth="1"/>
    <col min="266" max="266" width="3.625" customWidth="1"/>
    <col min="267" max="267" width="2.875" customWidth="1"/>
    <col min="513" max="513" width="2.625" customWidth="1"/>
    <col min="514" max="515" width="3.75" customWidth="1"/>
    <col min="516" max="516" width="2.625" customWidth="1"/>
    <col min="517" max="518" width="31.625" customWidth="1"/>
    <col min="519" max="519" width="15.625" customWidth="1"/>
    <col min="520" max="520" width="5.625" customWidth="1"/>
    <col min="521" max="521" width="17.625" customWidth="1"/>
    <col min="522" max="522" width="3.625" customWidth="1"/>
    <col min="523" max="523" width="2.875" customWidth="1"/>
    <col min="769" max="769" width="2.625" customWidth="1"/>
    <col min="770" max="771" width="3.75" customWidth="1"/>
    <col min="772" max="772" width="2.625" customWidth="1"/>
    <col min="773" max="774" width="31.625" customWidth="1"/>
    <col min="775" max="775" width="15.625" customWidth="1"/>
    <col min="776" max="776" width="5.625" customWidth="1"/>
    <col min="777" max="777" width="17.625" customWidth="1"/>
    <col min="778" max="778" width="3.625" customWidth="1"/>
    <col min="779" max="779" width="2.875" customWidth="1"/>
    <col min="1025" max="1025" width="2.625" customWidth="1"/>
    <col min="1026" max="1027" width="3.75" customWidth="1"/>
    <col min="1028" max="1028" width="2.625" customWidth="1"/>
    <col min="1029" max="1030" width="31.625" customWidth="1"/>
    <col min="1031" max="1031" width="15.625" customWidth="1"/>
    <col min="1032" max="1032" width="5.625" customWidth="1"/>
    <col min="1033" max="1033" width="17.625" customWidth="1"/>
    <col min="1034" max="1034" width="3.625" customWidth="1"/>
    <col min="1035" max="1035" width="2.875" customWidth="1"/>
    <col min="1281" max="1281" width="2.625" customWidth="1"/>
    <col min="1282" max="1283" width="3.75" customWidth="1"/>
    <col min="1284" max="1284" width="2.625" customWidth="1"/>
    <col min="1285" max="1286" width="31.625" customWidth="1"/>
    <col min="1287" max="1287" width="15.625" customWidth="1"/>
    <col min="1288" max="1288" width="5.625" customWidth="1"/>
    <col min="1289" max="1289" width="17.625" customWidth="1"/>
    <col min="1290" max="1290" width="3.625" customWidth="1"/>
    <col min="1291" max="1291" width="2.875" customWidth="1"/>
    <col min="1537" max="1537" width="2.625" customWidth="1"/>
    <col min="1538" max="1539" width="3.75" customWidth="1"/>
    <col min="1540" max="1540" width="2.625" customWidth="1"/>
    <col min="1541" max="1542" width="31.625" customWidth="1"/>
    <col min="1543" max="1543" width="15.625" customWidth="1"/>
    <col min="1544" max="1544" width="5.625" customWidth="1"/>
    <col min="1545" max="1545" width="17.625" customWidth="1"/>
    <col min="1546" max="1546" width="3.625" customWidth="1"/>
    <col min="1547" max="1547" width="2.875" customWidth="1"/>
    <col min="1793" max="1793" width="2.625" customWidth="1"/>
    <col min="1794" max="1795" width="3.75" customWidth="1"/>
    <col min="1796" max="1796" width="2.625" customWidth="1"/>
    <col min="1797" max="1798" width="31.625" customWidth="1"/>
    <col min="1799" max="1799" width="15.625" customWidth="1"/>
    <col min="1800" max="1800" width="5.625" customWidth="1"/>
    <col min="1801" max="1801" width="17.625" customWidth="1"/>
    <col min="1802" max="1802" width="3.625" customWidth="1"/>
    <col min="1803" max="1803" width="2.875" customWidth="1"/>
    <col min="2049" max="2049" width="2.625" customWidth="1"/>
    <col min="2050" max="2051" width="3.75" customWidth="1"/>
    <col min="2052" max="2052" width="2.625" customWidth="1"/>
    <col min="2053" max="2054" width="31.625" customWidth="1"/>
    <col min="2055" max="2055" width="15.625" customWidth="1"/>
    <col min="2056" max="2056" width="5.625" customWidth="1"/>
    <col min="2057" max="2057" width="17.625" customWidth="1"/>
    <col min="2058" max="2058" width="3.625" customWidth="1"/>
    <col min="2059" max="2059" width="2.875" customWidth="1"/>
    <col min="2305" max="2305" width="2.625" customWidth="1"/>
    <col min="2306" max="2307" width="3.75" customWidth="1"/>
    <col min="2308" max="2308" width="2.625" customWidth="1"/>
    <col min="2309" max="2310" width="31.625" customWidth="1"/>
    <col min="2311" max="2311" width="15.625" customWidth="1"/>
    <col min="2312" max="2312" width="5.625" customWidth="1"/>
    <col min="2313" max="2313" width="17.625" customWidth="1"/>
    <col min="2314" max="2314" width="3.625" customWidth="1"/>
    <col min="2315" max="2315" width="2.875" customWidth="1"/>
    <col min="2561" max="2561" width="2.625" customWidth="1"/>
    <col min="2562" max="2563" width="3.75" customWidth="1"/>
    <col min="2564" max="2564" width="2.625" customWidth="1"/>
    <col min="2565" max="2566" width="31.625" customWidth="1"/>
    <col min="2567" max="2567" width="15.625" customWidth="1"/>
    <col min="2568" max="2568" width="5.625" customWidth="1"/>
    <col min="2569" max="2569" width="17.625" customWidth="1"/>
    <col min="2570" max="2570" width="3.625" customWidth="1"/>
    <col min="2571" max="2571" width="2.875" customWidth="1"/>
    <col min="2817" max="2817" width="2.625" customWidth="1"/>
    <col min="2818" max="2819" width="3.75" customWidth="1"/>
    <col min="2820" max="2820" width="2.625" customWidth="1"/>
    <col min="2821" max="2822" width="31.625" customWidth="1"/>
    <col min="2823" max="2823" width="15.625" customWidth="1"/>
    <col min="2824" max="2824" width="5.625" customWidth="1"/>
    <col min="2825" max="2825" width="17.625" customWidth="1"/>
    <col min="2826" max="2826" width="3.625" customWidth="1"/>
    <col min="2827" max="2827" width="2.875" customWidth="1"/>
    <col min="3073" max="3073" width="2.625" customWidth="1"/>
    <col min="3074" max="3075" width="3.75" customWidth="1"/>
    <col min="3076" max="3076" width="2.625" customWidth="1"/>
    <col min="3077" max="3078" width="31.625" customWidth="1"/>
    <col min="3079" max="3079" width="15.625" customWidth="1"/>
    <col min="3080" max="3080" width="5.625" customWidth="1"/>
    <col min="3081" max="3081" width="17.625" customWidth="1"/>
    <col min="3082" max="3082" width="3.625" customWidth="1"/>
    <col min="3083" max="3083" width="2.875" customWidth="1"/>
    <col min="3329" max="3329" width="2.625" customWidth="1"/>
    <col min="3330" max="3331" width="3.75" customWidth="1"/>
    <col min="3332" max="3332" width="2.625" customWidth="1"/>
    <col min="3333" max="3334" width="31.625" customWidth="1"/>
    <col min="3335" max="3335" width="15.625" customWidth="1"/>
    <col min="3336" max="3336" width="5.625" customWidth="1"/>
    <col min="3337" max="3337" width="17.625" customWidth="1"/>
    <col min="3338" max="3338" width="3.625" customWidth="1"/>
    <col min="3339" max="3339" width="2.875" customWidth="1"/>
    <col min="3585" max="3585" width="2.625" customWidth="1"/>
    <col min="3586" max="3587" width="3.75" customWidth="1"/>
    <col min="3588" max="3588" width="2.625" customWidth="1"/>
    <col min="3589" max="3590" width="31.625" customWidth="1"/>
    <col min="3591" max="3591" width="15.625" customWidth="1"/>
    <col min="3592" max="3592" width="5.625" customWidth="1"/>
    <col min="3593" max="3593" width="17.625" customWidth="1"/>
    <col min="3594" max="3594" width="3.625" customWidth="1"/>
    <col min="3595" max="3595" width="2.875" customWidth="1"/>
    <col min="3841" max="3841" width="2.625" customWidth="1"/>
    <col min="3842" max="3843" width="3.75" customWidth="1"/>
    <col min="3844" max="3844" width="2.625" customWidth="1"/>
    <col min="3845" max="3846" width="31.625" customWidth="1"/>
    <col min="3847" max="3847" width="15.625" customWidth="1"/>
    <col min="3848" max="3848" width="5.625" customWidth="1"/>
    <col min="3849" max="3849" width="17.625" customWidth="1"/>
    <col min="3850" max="3850" width="3.625" customWidth="1"/>
    <col min="3851" max="3851" width="2.875" customWidth="1"/>
    <col min="4097" max="4097" width="2.625" customWidth="1"/>
    <col min="4098" max="4099" width="3.75" customWidth="1"/>
    <col min="4100" max="4100" width="2.625" customWidth="1"/>
    <col min="4101" max="4102" width="31.625" customWidth="1"/>
    <col min="4103" max="4103" width="15.625" customWidth="1"/>
    <col min="4104" max="4104" width="5.625" customWidth="1"/>
    <col min="4105" max="4105" width="17.625" customWidth="1"/>
    <col min="4106" max="4106" width="3.625" customWidth="1"/>
    <col min="4107" max="4107" width="2.875" customWidth="1"/>
    <col min="4353" max="4353" width="2.625" customWidth="1"/>
    <col min="4354" max="4355" width="3.75" customWidth="1"/>
    <col min="4356" max="4356" width="2.625" customWidth="1"/>
    <col min="4357" max="4358" width="31.625" customWidth="1"/>
    <col min="4359" max="4359" width="15.625" customWidth="1"/>
    <col min="4360" max="4360" width="5.625" customWidth="1"/>
    <col min="4361" max="4361" width="17.625" customWidth="1"/>
    <col min="4362" max="4362" width="3.625" customWidth="1"/>
    <col min="4363" max="4363" width="2.875" customWidth="1"/>
    <col min="4609" max="4609" width="2.625" customWidth="1"/>
    <col min="4610" max="4611" width="3.75" customWidth="1"/>
    <col min="4612" max="4612" width="2.625" customWidth="1"/>
    <col min="4613" max="4614" width="31.625" customWidth="1"/>
    <col min="4615" max="4615" width="15.625" customWidth="1"/>
    <col min="4616" max="4616" width="5.625" customWidth="1"/>
    <col min="4617" max="4617" width="17.625" customWidth="1"/>
    <col min="4618" max="4618" width="3.625" customWidth="1"/>
    <col min="4619" max="4619" width="2.875" customWidth="1"/>
    <col min="4865" max="4865" width="2.625" customWidth="1"/>
    <col min="4866" max="4867" width="3.75" customWidth="1"/>
    <col min="4868" max="4868" width="2.625" customWidth="1"/>
    <col min="4869" max="4870" width="31.625" customWidth="1"/>
    <col min="4871" max="4871" width="15.625" customWidth="1"/>
    <col min="4872" max="4872" width="5.625" customWidth="1"/>
    <col min="4873" max="4873" width="17.625" customWidth="1"/>
    <col min="4874" max="4874" width="3.625" customWidth="1"/>
    <col min="4875" max="4875" width="2.875" customWidth="1"/>
    <col min="5121" max="5121" width="2.625" customWidth="1"/>
    <col min="5122" max="5123" width="3.75" customWidth="1"/>
    <col min="5124" max="5124" width="2.625" customWidth="1"/>
    <col min="5125" max="5126" width="31.625" customWidth="1"/>
    <col min="5127" max="5127" width="15.625" customWidth="1"/>
    <col min="5128" max="5128" width="5.625" customWidth="1"/>
    <col min="5129" max="5129" width="17.625" customWidth="1"/>
    <col min="5130" max="5130" width="3.625" customWidth="1"/>
    <col min="5131" max="5131" width="2.875" customWidth="1"/>
    <col min="5377" max="5377" width="2.625" customWidth="1"/>
    <col min="5378" max="5379" width="3.75" customWidth="1"/>
    <col min="5380" max="5380" width="2.625" customWidth="1"/>
    <col min="5381" max="5382" width="31.625" customWidth="1"/>
    <col min="5383" max="5383" width="15.625" customWidth="1"/>
    <col min="5384" max="5384" width="5.625" customWidth="1"/>
    <col min="5385" max="5385" width="17.625" customWidth="1"/>
    <col min="5386" max="5386" width="3.625" customWidth="1"/>
    <col min="5387" max="5387" width="2.875" customWidth="1"/>
    <col min="5633" max="5633" width="2.625" customWidth="1"/>
    <col min="5634" max="5635" width="3.75" customWidth="1"/>
    <col min="5636" max="5636" width="2.625" customWidth="1"/>
    <col min="5637" max="5638" width="31.625" customWidth="1"/>
    <col min="5639" max="5639" width="15.625" customWidth="1"/>
    <col min="5640" max="5640" width="5.625" customWidth="1"/>
    <col min="5641" max="5641" width="17.625" customWidth="1"/>
    <col min="5642" max="5642" width="3.625" customWidth="1"/>
    <col min="5643" max="5643" width="2.875" customWidth="1"/>
    <col min="5889" max="5889" width="2.625" customWidth="1"/>
    <col min="5890" max="5891" width="3.75" customWidth="1"/>
    <col min="5892" max="5892" width="2.625" customWidth="1"/>
    <col min="5893" max="5894" width="31.625" customWidth="1"/>
    <col min="5895" max="5895" width="15.625" customWidth="1"/>
    <col min="5896" max="5896" width="5.625" customWidth="1"/>
    <col min="5897" max="5897" width="17.625" customWidth="1"/>
    <col min="5898" max="5898" width="3.625" customWidth="1"/>
    <col min="5899" max="5899" width="2.875" customWidth="1"/>
    <col min="6145" max="6145" width="2.625" customWidth="1"/>
    <col min="6146" max="6147" width="3.75" customWidth="1"/>
    <col min="6148" max="6148" width="2.625" customWidth="1"/>
    <col min="6149" max="6150" width="31.625" customWidth="1"/>
    <col min="6151" max="6151" width="15.625" customWidth="1"/>
    <col min="6152" max="6152" width="5.625" customWidth="1"/>
    <col min="6153" max="6153" width="17.625" customWidth="1"/>
    <col min="6154" max="6154" width="3.625" customWidth="1"/>
    <col min="6155" max="6155" width="2.875" customWidth="1"/>
    <col min="6401" max="6401" width="2.625" customWidth="1"/>
    <col min="6402" max="6403" width="3.75" customWidth="1"/>
    <col min="6404" max="6404" width="2.625" customWidth="1"/>
    <col min="6405" max="6406" width="31.625" customWidth="1"/>
    <col min="6407" max="6407" width="15.625" customWidth="1"/>
    <col min="6408" max="6408" width="5.625" customWidth="1"/>
    <col min="6409" max="6409" width="17.625" customWidth="1"/>
    <col min="6410" max="6410" width="3.625" customWidth="1"/>
    <col min="6411" max="6411" width="2.875" customWidth="1"/>
    <col min="6657" max="6657" width="2.625" customWidth="1"/>
    <col min="6658" max="6659" width="3.75" customWidth="1"/>
    <col min="6660" max="6660" width="2.625" customWidth="1"/>
    <col min="6661" max="6662" width="31.625" customWidth="1"/>
    <col min="6663" max="6663" width="15.625" customWidth="1"/>
    <col min="6664" max="6664" width="5.625" customWidth="1"/>
    <col min="6665" max="6665" width="17.625" customWidth="1"/>
    <col min="6666" max="6666" width="3.625" customWidth="1"/>
    <col min="6667" max="6667" width="2.875" customWidth="1"/>
    <col min="6913" max="6913" width="2.625" customWidth="1"/>
    <col min="6914" max="6915" width="3.75" customWidth="1"/>
    <col min="6916" max="6916" width="2.625" customWidth="1"/>
    <col min="6917" max="6918" width="31.625" customWidth="1"/>
    <col min="6919" max="6919" width="15.625" customWidth="1"/>
    <col min="6920" max="6920" width="5.625" customWidth="1"/>
    <col min="6921" max="6921" width="17.625" customWidth="1"/>
    <col min="6922" max="6922" width="3.625" customWidth="1"/>
    <col min="6923" max="6923" width="2.875" customWidth="1"/>
    <col min="7169" max="7169" width="2.625" customWidth="1"/>
    <col min="7170" max="7171" width="3.75" customWidth="1"/>
    <col min="7172" max="7172" width="2.625" customWidth="1"/>
    <col min="7173" max="7174" width="31.625" customWidth="1"/>
    <col min="7175" max="7175" width="15.625" customWidth="1"/>
    <col min="7176" max="7176" width="5.625" customWidth="1"/>
    <col min="7177" max="7177" width="17.625" customWidth="1"/>
    <col min="7178" max="7178" width="3.625" customWidth="1"/>
    <col min="7179" max="7179" width="2.875" customWidth="1"/>
    <col min="7425" max="7425" width="2.625" customWidth="1"/>
    <col min="7426" max="7427" width="3.75" customWidth="1"/>
    <col min="7428" max="7428" width="2.625" customWidth="1"/>
    <col min="7429" max="7430" width="31.625" customWidth="1"/>
    <col min="7431" max="7431" width="15.625" customWidth="1"/>
    <col min="7432" max="7432" width="5.625" customWidth="1"/>
    <col min="7433" max="7433" width="17.625" customWidth="1"/>
    <col min="7434" max="7434" width="3.625" customWidth="1"/>
    <col min="7435" max="7435" width="2.875" customWidth="1"/>
    <col min="7681" max="7681" width="2.625" customWidth="1"/>
    <col min="7682" max="7683" width="3.75" customWidth="1"/>
    <col min="7684" max="7684" width="2.625" customWidth="1"/>
    <col min="7685" max="7686" width="31.625" customWidth="1"/>
    <col min="7687" max="7687" width="15.625" customWidth="1"/>
    <col min="7688" max="7688" width="5.625" customWidth="1"/>
    <col min="7689" max="7689" width="17.625" customWidth="1"/>
    <col min="7690" max="7690" width="3.625" customWidth="1"/>
    <col min="7691" max="7691" width="2.875" customWidth="1"/>
    <col min="7937" max="7937" width="2.625" customWidth="1"/>
    <col min="7938" max="7939" width="3.75" customWidth="1"/>
    <col min="7940" max="7940" width="2.625" customWidth="1"/>
    <col min="7941" max="7942" width="31.625" customWidth="1"/>
    <col min="7943" max="7943" width="15.625" customWidth="1"/>
    <col min="7944" max="7944" width="5.625" customWidth="1"/>
    <col min="7945" max="7945" width="17.625" customWidth="1"/>
    <col min="7946" max="7946" width="3.625" customWidth="1"/>
    <col min="7947" max="7947" width="2.875" customWidth="1"/>
    <col min="8193" max="8193" width="2.625" customWidth="1"/>
    <col min="8194" max="8195" width="3.75" customWidth="1"/>
    <col min="8196" max="8196" width="2.625" customWidth="1"/>
    <col min="8197" max="8198" width="31.625" customWidth="1"/>
    <col min="8199" max="8199" width="15.625" customWidth="1"/>
    <col min="8200" max="8200" width="5.625" customWidth="1"/>
    <col min="8201" max="8201" width="17.625" customWidth="1"/>
    <col min="8202" max="8202" width="3.625" customWidth="1"/>
    <col min="8203" max="8203" width="2.875" customWidth="1"/>
    <col min="8449" max="8449" width="2.625" customWidth="1"/>
    <col min="8450" max="8451" width="3.75" customWidth="1"/>
    <col min="8452" max="8452" width="2.625" customWidth="1"/>
    <col min="8453" max="8454" width="31.625" customWidth="1"/>
    <col min="8455" max="8455" width="15.625" customWidth="1"/>
    <col min="8456" max="8456" width="5.625" customWidth="1"/>
    <col min="8457" max="8457" width="17.625" customWidth="1"/>
    <col min="8458" max="8458" width="3.625" customWidth="1"/>
    <col min="8459" max="8459" width="2.875" customWidth="1"/>
    <col min="8705" max="8705" width="2.625" customWidth="1"/>
    <col min="8706" max="8707" width="3.75" customWidth="1"/>
    <col min="8708" max="8708" width="2.625" customWidth="1"/>
    <col min="8709" max="8710" width="31.625" customWidth="1"/>
    <col min="8711" max="8711" width="15.625" customWidth="1"/>
    <col min="8712" max="8712" width="5.625" customWidth="1"/>
    <col min="8713" max="8713" width="17.625" customWidth="1"/>
    <col min="8714" max="8714" width="3.625" customWidth="1"/>
    <col min="8715" max="8715" width="2.875" customWidth="1"/>
    <col min="8961" max="8961" width="2.625" customWidth="1"/>
    <col min="8962" max="8963" width="3.75" customWidth="1"/>
    <col min="8964" max="8964" width="2.625" customWidth="1"/>
    <col min="8965" max="8966" width="31.625" customWidth="1"/>
    <col min="8967" max="8967" width="15.625" customWidth="1"/>
    <col min="8968" max="8968" width="5.625" customWidth="1"/>
    <col min="8969" max="8969" width="17.625" customWidth="1"/>
    <col min="8970" max="8970" width="3.625" customWidth="1"/>
    <col min="8971" max="8971" width="2.875" customWidth="1"/>
    <col min="9217" max="9217" width="2.625" customWidth="1"/>
    <col min="9218" max="9219" width="3.75" customWidth="1"/>
    <col min="9220" max="9220" width="2.625" customWidth="1"/>
    <col min="9221" max="9222" width="31.625" customWidth="1"/>
    <col min="9223" max="9223" width="15.625" customWidth="1"/>
    <col min="9224" max="9224" width="5.625" customWidth="1"/>
    <col min="9225" max="9225" width="17.625" customWidth="1"/>
    <col min="9226" max="9226" width="3.625" customWidth="1"/>
    <col min="9227" max="9227" width="2.875" customWidth="1"/>
    <col min="9473" max="9473" width="2.625" customWidth="1"/>
    <col min="9474" max="9475" width="3.75" customWidth="1"/>
    <col min="9476" max="9476" width="2.625" customWidth="1"/>
    <col min="9477" max="9478" width="31.625" customWidth="1"/>
    <col min="9479" max="9479" width="15.625" customWidth="1"/>
    <col min="9480" max="9480" width="5.625" customWidth="1"/>
    <col min="9481" max="9481" width="17.625" customWidth="1"/>
    <col min="9482" max="9482" width="3.625" customWidth="1"/>
    <col min="9483" max="9483" width="2.875" customWidth="1"/>
    <col min="9729" max="9729" width="2.625" customWidth="1"/>
    <col min="9730" max="9731" width="3.75" customWidth="1"/>
    <col min="9732" max="9732" width="2.625" customWidth="1"/>
    <col min="9733" max="9734" width="31.625" customWidth="1"/>
    <col min="9735" max="9735" width="15.625" customWidth="1"/>
    <col min="9736" max="9736" width="5.625" customWidth="1"/>
    <col min="9737" max="9737" width="17.625" customWidth="1"/>
    <col min="9738" max="9738" width="3.625" customWidth="1"/>
    <col min="9739" max="9739" width="2.875" customWidth="1"/>
    <col min="9985" max="9985" width="2.625" customWidth="1"/>
    <col min="9986" max="9987" width="3.75" customWidth="1"/>
    <col min="9988" max="9988" width="2.625" customWidth="1"/>
    <col min="9989" max="9990" width="31.625" customWidth="1"/>
    <col min="9991" max="9991" width="15.625" customWidth="1"/>
    <col min="9992" max="9992" width="5.625" customWidth="1"/>
    <col min="9993" max="9993" width="17.625" customWidth="1"/>
    <col min="9994" max="9994" width="3.625" customWidth="1"/>
    <col min="9995" max="9995" width="2.875" customWidth="1"/>
    <col min="10241" max="10241" width="2.625" customWidth="1"/>
    <col min="10242" max="10243" width="3.75" customWidth="1"/>
    <col min="10244" max="10244" width="2.625" customWidth="1"/>
    <col min="10245" max="10246" width="31.625" customWidth="1"/>
    <col min="10247" max="10247" width="15.625" customWidth="1"/>
    <col min="10248" max="10248" width="5.625" customWidth="1"/>
    <col min="10249" max="10249" width="17.625" customWidth="1"/>
    <col min="10250" max="10250" width="3.625" customWidth="1"/>
    <col min="10251" max="10251" width="2.875" customWidth="1"/>
    <col min="10497" max="10497" width="2.625" customWidth="1"/>
    <col min="10498" max="10499" width="3.75" customWidth="1"/>
    <col min="10500" max="10500" width="2.625" customWidth="1"/>
    <col min="10501" max="10502" width="31.625" customWidth="1"/>
    <col min="10503" max="10503" width="15.625" customWidth="1"/>
    <col min="10504" max="10504" width="5.625" customWidth="1"/>
    <col min="10505" max="10505" width="17.625" customWidth="1"/>
    <col min="10506" max="10506" width="3.625" customWidth="1"/>
    <col min="10507" max="10507" width="2.875" customWidth="1"/>
    <col min="10753" max="10753" width="2.625" customWidth="1"/>
    <col min="10754" max="10755" width="3.75" customWidth="1"/>
    <col min="10756" max="10756" width="2.625" customWidth="1"/>
    <col min="10757" max="10758" width="31.625" customWidth="1"/>
    <col min="10759" max="10759" width="15.625" customWidth="1"/>
    <col min="10760" max="10760" width="5.625" customWidth="1"/>
    <col min="10761" max="10761" width="17.625" customWidth="1"/>
    <col min="10762" max="10762" width="3.625" customWidth="1"/>
    <col min="10763" max="10763" width="2.875" customWidth="1"/>
    <col min="11009" max="11009" width="2.625" customWidth="1"/>
    <col min="11010" max="11011" width="3.75" customWidth="1"/>
    <col min="11012" max="11012" width="2.625" customWidth="1"/>
    <col min="11013" max="11014" width="31.625" customWidth="1"/>
    <col min="11015" max="11015" width="15.625" customWidth="1"/>
    <col min="11016" max="11016" width="5.625" customWidth="1"/>
    <col min="11017" max="11017" width="17.625" customWidth="1"/>
    <col min="11018" max="11018" width="3.625" customWidth="1"/>
    <col min="11019" max="11019" width="2.875" customWidth="1"/>
    <col min="11265" max="11265" width="2.625" customWidth="1"/>
    <col min="11266" max="11267" width="3.75" customWidth="1"/>
    <col min="11268" max="11268" width="2.625" customWidth="1"/>
    <col min="11269" max="11270" width="31.625" customWidth="1"/>
    <col min="11271" max="11271" width="15.625" customWidth="1"/>
    <col min="11272" max="11272" width="5.625" customWidth="1"/>
    <col min="11273" max="11273" width="17.625" customWidth="1"/>
    <col min="11274" max="11274" width="3.625" customWidth="1"/>
    <col min="11275" max="11275" width="2.875" customWidth="1"/>
    <col min="11521" max="11521" width="2.625" customWidth="1"/>
    <col min="11522" max="11523" width="3.75" customWidth="1"/>
    <col min="11524" max="11524" width="2.625" customWidth="1"/>
    <col min="11525" max="11526" width="31.625" customWidth="1"/>
    <col min="11527" max="11527" width="15.625" customWidth="1"/>
    <col min="11528" max="11528" width="5.625" customWidth="1"/>
    <col min="11529" max="11529" width="17.625" customWidth="1"/>
    <col min="11530" max="11530" width="3.625" customWidth="1"/>
    <col min="11531" max="11531" width="2.875" customWidth="1"/>
    <col min="11777" max="11777" width="2.625" customWidth="1"/>
    <col min="11778" max="11779" width="3.75" customWidth="1"/>
    <col min="11780" max="11780" width="2.625" customWidth="1"/>
    <col min="11781" max="11782" width="31.625" customWidth="1"/>
    <col min="11783" max="11783" width="15.625" customWidth="1"/>
    <col min="11784" max="11784" width="5.625" customWidth="1"/>
    <col min="11785" max="11785" width="17.625" customWidth="1"/>
    <col min="11786" max="11786" width="3.625" customWidth="1"/>
    <col min="11787" max="11787" width="2.875" customWidth="1"/>
    <col min="12033" max="12033" width="2.625" customWidth="1"/>
    <col min="12034" max="12035" width="3.75" customWidth="1"/>
    <col min="12036" max="12036" width="2.625" customWidth="1"/>
    <col min="12037" max="12038" width="31.625" customWidth="1"/>
    <col min="12039" max="12039" width="15.625" customWidth="1"/>
    <col min="12040" max="12040" width="5.625" customWidth="1"/>
    <col min="12041" max="12041" width="17.625" customWidth="1"/>
    <col min="12042" max="12042" width="3.625" customWidth="1"/>
    <col min="12043" max="12043" width="2.875" customWidth="1"/>
    <col min="12289" max="12289" width="2.625" customWidth="1"/>
    <col min="12290" max="12291" width="3.75" customWidth="1"/>
    <col min="12292" max="12292" width="2.625" customWidth="1"/>
    <col min="12293" max="12294" width="31.625" customWidth="1"/>
    <col min="12295" max="12295" width="15.625" customWidth="1"/>
    <col min="12296" max="12296" width="5.625" customWidth="1"/>
    <col min="12297" max="12297" width="17.625" customWidth="1"/>
    <col min="12298" max="12298" width="3.625" customWidth="1"/>
    <col min="12299" max="12299" width="2.875" customWidth="1"/>
    <col min="12545" max="12545" width="2.625" customWidth="1"/>
    <col min="12546" max="12547" width="3.75" customWidth="1"/>
    <col min="12548" max="12548" width="2.625" customWidth="1"/>
    <col min="12549" max="12550" width="31.625" customWidth="1"/>
    <col min="12551" max="12551" width="15.625" customWidth="1"/>
    <col min="12552" max="12552" width="5.625" customWidth="1"/>
    <col min="12553" max="12553" width="17.625" customWidth="1"/>
    <col min="12554" max="12554" width="3.625" customWidth="1"/>
    <col min="12555" max="12555" width="2.875" customWidth="1"/>
    <col min="12801" max="12801" width="2.625" customWidth="1"/>
    <col min="12802" max="12803" width="3.75" customWidth="1"/>
    <col min="12804" max="12804" width="2.625" customWidth="1"/>
    <col min="12805" max="12806" width="31.625" customWidth="1"/>
    <col min="12807" max="12807" width="15.625" customWidth="1"/>
    <col min="12808" max="12808" width="5.625" customWidth="1"/>
    <col min="12809" max="12809" width="17.625" customWidth="1"/>
    <col min="12810" max="12810" width="3.625" customWidth="1"/>
    <col min="12811" max="12811" width="2.875" customWidth="1"/>
    <col min="13057" max="13057" width="2.625" customWidth="1"/>
    <col min="13058" max="13059" width="3.75" customWidth="1"/>
    <col min="13060" max="13060" width="2.625" customWidth="1"/>
    <col min="13061" max="13062" width="31.625" customWidth="1"/>
    <col min="13063" max="13063" width="15.625" customWidth="1"/>
    <col min="13064" max="13064" width="5.625" customWidth="1"/>
    <col min="13065" max="13065" width="17.625" customWidth="1"/>
    <col min="13066" max="13066" width="3.625" customWidth="1"/>
    <col min="13067" max="13067" width="2.875" customWidth="1"/>
    <col min="13313" max="13313" width="2.625" customWidth="1"/>
    <col min="13314" max="13315" width="3.75" customWidth="1"/>
    <col min="13316" max="13316" width="2.625" customWidth="1"/>
    <col min="13317" max="13318" width="31.625" customWidth="1"/>
    <col min="13319" max="13319" width="15.625" customWidth="1"/>
    <col min="13320" max="13320" width="5.625" customWidth="1"/>
    <col min="13321" max="13321" width="17.625" customWidth="1"/>
    <col min="13322" max="13322" width="3.625" customWidth="1"/>
    <col min="13323" max="13323" width="2.875" customWidth="1"/>
    <col min="13569" max="13569" width="2.625" customWidth="1"/>
    <col min="13570" max="13571" width="3.75" customWidth="1"/>
    <col min="13572" max="13572" width="2.625" customWidth="1"/>
    <col min="13573" max="13574" width="31.625" customWidth="1"/>
    <col min="13575" max="13575" width="15.625" customWidth="1"/>
    <col min="13576" max="13576" width="5.625" customWidth="1"/>
    <col min="13577" max="13577" width="17.625" customWidth="1"/>
    <col min="13578" max="13578" width="3.625" customWidth="1"/>
    <col min="13579" max="13579" width="2.875" customWidth="1"/>
    <col min="13825" max="13825" width="2.625" customWidth="1"/>
    <col min="13826" max="13827" width="3.75" customWidth="1"/>
    <col min="13828" max="13828" width="2.625" customWidth="1"/>
    <col min="13829" max="13830" width="31.625" customWidth="1"/>
    <col min="13831" max="13831" width="15.625" customWidth="1"/>
    <col min="13832" max="13832" width="5.625" customWidth="1"/>
    <col min="13833" max="13833" width="17.625" customWidth="1"/>
    <col min="13834" max="13834" width="3.625" customWidth="1"/>
    <col min="13835" max="13835" width="2.875" customWidth="1"/>
    <col min="14081" max="14081" width="2.625" customWidth="1"/>
    <col min="14082" max="14083" width="3.75" customWidth="1"/>
    <col min="14084" max="14084" width="2.625" customWidth="1"/>
    <col min="14085" max="14086" width="31.625" customWidth="1"/>
    <col min="14087" max="14087" width="15.625" customWidth="1"/>
    <col min="14088" max="14088" width="5.625" customWidth="1"/>
    <col min="14089" max="14089" width="17.625" customWidth="1"/>
    <col min="14090" max="14090" width="3.625" customWidth="1"/>
    <col min="14091" max="14091" width="2.875" customWidth="1"/>
    <col min="14337" max="14337" width="2.625" customWidth="1"/>
    <col min="14338" max="14339" width="3.75" customWidth="1"/>
    <col min="14340" max="14340" width="2.625" customWidth="1"/>
    <col min="14341" max="14342" width="31.625" customWidth="1"/>
    <col min="14343" max="14343" width="15.625" customWidth="1"/>
    <col min="14344" max="14344" width="5.625" customWidth="1"/>
    <col min="14345" max="14345" width="17.625" customWidth="1"/>
    <col min="14346" max="14346" width="3.625" customWidth="1"/>
    <col min="14347" max="14347" width="2.875" customWidth="1"/>
    <col min="14593" max="14593" width="2.625" customWidth="1"/>
    <col min="14594" max="14595" width="3.75" customWidth="1"/>
    <col min="14596" max="14596" width="2.625" customWidth="1"/>
    <col min="14597" max="14598" width="31.625" customWidth="1"/>
    <col min="14599" max="14599" width="15.625" customWidth="1"/>
    <col min="14600" max="14600" width="5.625" customWidth="1"/>
    <col min="14601" max="14601" width="17.625" customWidth="1"/>
    <col min="14602" max="14602" width="3.625" customWidth="1"/>
    <col min="14603" max="14603" width="2.875" customWidth="1"/>
    <col min="14849" max="14849" width="2.625" customWidth="1"/>
    <col min="14850" max="14851" width="3.75" customWidth="1"/>
    <col min="14852" max="14852" width="2.625" customWidth="1"/>
    <col min="14853" max="14854" width="31.625" customWidth="1"/>
    <col min="14855" max="14855" width="15.625" customWidth="1"/>
    <col min="14856" max="14856" width="5.625" customWidth="1"/>
    <col min="14857" max="14857" width="17.625" customWidth="1"/>
    <col min="14858" max="14858" width="3.625" customWidth="1"/>
    <col min="14859" max="14859" width="2.875" customWidth="1"/>
    <col min="15105" max="15105" width="2.625" customWidth="1"/>
    <col min="15106" max="15107" width="3.75" customWidth="1"/>
    <col min="15108" max="15108" width="2.625" customWidth="1"/>
    <col min="15109" max="15110" width="31.625" customWidth="1"/>
    <col min="15111" max="15111" width="15.625" customWidth="1"/>
    <col min="15112" max="15112" width="5.625" customWidth="1"/>
    <col min="15113" max="15113" width="17.625" customWidth="1"/>
    <col min="15114" max="15114" width="3.625" customWidth="1"/>
    <col min="15115" max="15115" width="2.875" customWidth="1"/>
    <col min="15361" max="15361" width="2.625" customWidth="1"/>
    <col min="15362" max="15363" width="3.75" customWidth="1"/>
    <col min="15364" max="15364" width="2.625" customWidth="1"/>
    <col min="15365" max="15366" width="31.625" customWidth="1"/>
    <col min="15367" max="15367" width="15.625" customWidth="1"/>
    <col min="15368" max="15368" width="5.625" customWidth="1"/>
    <col min="15369" max="15369" width="17.625" customWidth="1"/>
    <col min="15370" max="15370" width="3.625" customWidth="1"/>
    <col min="15371" max="15371" width="2.875" customWidth="1"/>
    <col min="15617" max="15617" width="2.625" customWidth="1"/>
    <col min="15618" max="15619" width="3.75" customWidth="1"/>
    <col min="15620" max="15620" width="2.625" customWidth="1"/>
    <col min="15621" max="15622" width="31.625" customWidth="1"/>
    <col min="15623" max="15623" width="15.625" customWidth="1"/>
    <col min="15624" max="15624" width="5.625" customWidth="1"/>
    <col min="15625" max="15625" width="17.625" customWidth="1"/>
    <col min="15626" max="15626" width="3.625" customWidth="1"/>
    <col min="15627" max="15627" width="2.875" customWidth="1"/>
    <col min="15873" max="15873" width="2.625" customWidth="1"/>
    <col min="15874" max="15875" width="3.75" customWidth="1"/>
    <col min="15876" max="15876" width="2.625" customWidth="1"/>
    <col min="15877" max="15878" width="31.625" customWidth="1"/>
    <col min="15879" max="15879" width="15.625" customWidth="1"/>
    <col min="15880" max="15880" width="5.625" customWidth="1"/>
    <col min="15881" max="15881" width="17.625" customWidth="1"/>
    <col min="15882" max="15882" width="3.625" customWidth="1"/>
    <col min="15883" max="15883" width="2.875" customWidth="1"/>
    <col min="16129" max="16129" width="2.625" customWidth="1"/>
    <col min="16130" max="16131" width="3.75" customWidth="1"/>
    <col min="16132" max="16132" width="2.625" customWidth="1"/>
    <col min="16133" max="16134" width="31.625" customWidth="1"/>
    <col min="16135" max="16135" width="15.625" customWidth="1"/>
    <col min="16136" max="16136" width="5.625" customWidth="1"/>
    <col min="16137" max="16137" width="17.625" customWidth="1"/>
    <col min="16138" max="16138" width="3.625" customWidth="1"/>
    <col min="16139" max="16139" width="2.875" customWidth="1"/>
  </cols>
  <sheetData>
    <row r="1" spans="1:11" ht="18" customHeight="1">
      <c r="A1" s="136"/>
      <c r="B1" s="1395" t="s">
        <v>512</v>
      </c>
      <c r="C1" s="1395"/>
      <c r="D1" s="1468"/>
      <c r="E1" s="1468"/>
      <c r="F1" s="1468"/>
      <c r="G1" s="1468"/>
      <c r="H1" s="1468"/>
      <c r="I1" s="1468"/>
      <c r="J1" s="212"/>
      <c r="K1" s="144"/>
    </row>
    <row r="2" spans="1:11">
      <c r="A2" s="136"/>
      <c r="B2" s="136"/>
      <c r="C2" s="136"/>
      <c r="D2" s="136"/>
      <c r="E2" s="144"/>
      <c r="F2" s="144"/>
      <c r="G2" s="144"/>
      <c r="H2" s="144"/>
      <c r="I2" s="144"/>
      <c r="J2" s="144"/>
      <c r="K2" s="144"/>
    </row>
    <row r="3" spans="1:11" ht="18.75" customHeight="1">
      <c r="A3" s="215"/>
      <c r="B3" s="1490" t="s">
        <v>748</v>
      </c>
      <c r="C3" s="1469"/>
      <c r="D3" s="1469"/>
      <c r="E3" s="1469"/>
      <c r="F3" s="1469"/>
      <c r="G3" s="1469"/>
      <c r="H3" s="1469"/>
      <c r="I3" s="1469"/>
      <c r="J3" s="216"/>
      <c r="K3" s="260"/>
    </row>
    <row r="4" spans="1:11" ht="9" customHeight="1">
      <c r="A4" s="215"/>
      <c r="B4" s="688"/>
      <c r="C4" s="688"/>
      <c r="D4" s="216"/>
      <c r="E4" s="216"/>
      <c r="F4" s="216"/>
      <c r="G4" s="216"/>
      <c r="H4" s="216"/>
      <c r="I4" s="216"/>
      <c r="J4" s="216"/>
      <c r="K4" s="260"/>
    </row>
    <row r="5" spans="1:11" ht="18" customHeight="1" thickBot="1">
      <c r="B5" s="220"/>
      <c r="C5" s="220"/>
      <c r="D5" s="220"/>
      <c r="E5" s="218"/>
      <c r="F5" s="218"/>
      <c r="G5" s="218"/>
      <c r="H5" s="218"/>
      <c r="I5" s="221" t="s">
        <v>489</v>
      </c>
      <c r="J5" s="221"/>
    </row>
    <row r="6" spans="1:11" ht="18" customHeight="1" thickBot="1">
      <c r="A6" s="224"/>
      <c r="B6" s="1471" t="s">
        <v>490</v>
      </c>
      <c r="C6" s="1472"/>
      <c r="D6" s="1472"/>
      <c r="E6" s="1472"/>
      <c r="F6" s="1472"/>
      <c r="G6" s="1472"/>
      <c r="H6" s="1473"/>
      <c r="I6" s="723" t="s">
        <v>513</v>
      </c>
      <c r="J6" s="223"/>
      <c r="K6" s="261"/>
    </row>
    <row r="7" spans="1:11" ht="3" customHeight="1" thickBot="1">
      <c r="A7" s="224"/>
      <c r="B7" s="262"/>
      <c r="C7" s="263"/>
      <c r="D7" s="263"/>
      <c r="E7" s="263"/>
      <c r="F7" s="263"/>
      <c r="G7" s="264"/>
      <c r="H7" s="265"/>
      <c r="I7" s="266"/>
      <c r="J7" s="223"/>
      <c r="K7" s="261"/>
    </row>
    <row r="8" spans="1:11" ht="18" customHeight="1" thickBot="1">
      <c r="A8" s="225"/>
      <c r="B8" s="267"/>
      <c r="C8" s="718"/>
      <c r="D8" s="279" t="s">
        <v>514</v>
      </c>
      <c r="E8" s="692" t="s">
        <v>749</v>
      </c>
      <c r="F8" s="693"/>
      <c r="G8" s="280"/>
      <c r="H8" s="281" t="s">
        <v>515</v>
      </c>
      <c r="I8" s="282"/>
      <c r="J8" s="233"/>
      <c r="K8" s="272"/>
    </row>
    <row r="9" spans="1:11" ht="18" customHeight="1">
      <c r="A9" s="225"/>
      <c r="B9" s="267"/>
      <c r="C9" s="719"/>
      <c r="D9" s="268"/>
      <c r="E9" s="1491" t="s">
        <v>751</v>
      </c>
      <c r="F9" s="1492"/>
      <c r="G9" s="1492"/>
      <c r="H9" s="269"/>
      <c r="I9" s="270"/>
      <c r="J9" s="271"/>
      <c r="K9" s="272"/>
    </row>
    <row r="10" spans="1:11" ht="18" customHeight="1">
      <c r="A10" s="225"/>
      <c r="B10" s="267"/>
      <c r="C10" s="719"/>
      <c r="D10" s="273"/>
      <c r="E10" s="1493" t="s">
        <v>752</v>
      </c>
      <c r="F10" s="1494"/>
      <c r="G10" s="1494"/>
      <c r="H10" s="274"/>
      <c r="I10" s="275"/>
      <c r="J10" s="271"/>
      <c r="K10" s="272"/>
    </row>
    <row r="11" spans="1:11" ht="18" customHeight="1">
      <c r="A11" s="225"/>
      <c r="B11" s="267"/>
      <c r="C11" s="718"/>
      <c r="D11" s="276" t="s">
        <v>532</v>
      </c>
      <c r="E11" s="1495" t="s">
        <v>750</v>
      </c>
      <c r="F11" s="1496"/>
      <c r="G11" s="1496"/>
      <c r="H11" s="277"/>
      <c r="I11" s="278">
        <f>SUM(I9:I10)</f>
        <v>0</v>
      </c>
      <c r="J11" s="233"/>
      <c r="K11" s="272"/>
    </row>
    <row r="12" spans="1:11" ht="18" customHeight="1" thickBot="1">
      <c r="A12" s="225"/>
      <c r="B12" s="724"/>
      <c r="C12" s="725" t="s">
        <v>753</v>
      </c>
      <c r="D12" s="726"/>
      <c r="E12" s="727"/>
      <c r="F12" s="728"/>
      <c r="G12" s="728"/>
      <c r="H12" s="729"/>
      <c r="I12" s="232">
        <f>I8+I11</f>
        <v>0</v>
      </c>
      <c r="J12" s="233"/>
      <c r="K12" s="272"/>
    </row>
    <row r="13" spans="1:11" ht="18" customHeight="1" thickBot="1">
      <c r="A13" s="225"/>
      <c r="B13" s="267"/>
      <c r="C13" s="718"/>
      <c r="D13" s="279" t="s">
        <v>533</v>
      </c>
      <c r="E13" s="692" t="s">
        <v>759</v>
      </c>
      <c r="F13" s="693"/>
      <c r="G13" s="280"/>
      <c r="H13" s="281" t="s">
        <v>515</v>
      </c>
      <c r="I13" s="282"/>
      <c r="J13" s="233"/>
      <c r="K13" s="272"/>
    </row>
    <row r="14" spans="1:11" ht="18" customHeight="1">
      <c r="A14" s="225"/>
      <c r="B14" s="267"/>
      <c r="C14" s="719"/>
      <c r="D14" s="268"/>
      <c r="E14" s="1491" t="s">
        <v>757</v>
      </c>
      <c r="F14" s="1492"/>
      <c r="G14" s="1492"/>
      <c r="H14" s="269"/>
      <c r="I14" s="270"/>
      <c r="J14" s="271"/>
      <c r="K14" s="272"/>
    </row>
    <row r="15" spans="1:11" ht="18" customHeight="1">
      <c r="A15" s="225"/>
      <c r="B15" s="267"/>
      <c r="C15" s="719"/>
      <c r="D15" s="273"/>
      <c r="E15" s="1493" t="s">
        <v>758</v>
      </c>
      <c r="F15" s="1494"/>
      <c r="G15" s="1494"/>
      <c r="H15" s="274"/>
      <c r="I15" s="275"/>
      <c r="J15" s="271"/>
      <c r="K15" s="272"/>
    </row>
    <row r="16" spans="1:11" ht="18" customHeight="1">
      <c r="A16" s="225"/>
      <c r="B16" s="267"/>
      <c r="C16" s="718"/>
      <c r="D16" s="276" t="s">
        <v>534</v>
      </c>
      <c r="E16" s="1495" t="s">
        <v>760</v>
      </c>
      <c r="F16" s="1496"/>
      <c r="G16" s="1496"/>
      <c r="H16" s="277"/>
      <c r="I16" s="278">
        <f>SUM(I14:I15)</f>
        <v>0</v>
      </c>
      <c r="J16" s="233"/>
      <c r="K16" s="272"/>
    </row>
    <row r="17" spans="1:11" ht="18" customHeight="1" thickBot="1">
      <c r="A17" s="225"/>
      <c r="B17" s="724"/>
      <c r="C17" s="725" t="s">
        <v>754</v>
      </c>
      <c r="D17" s="726"/>
      <c r="E17" s="727"/>
      <c r="F17" s="728"/>
      <c r="G17" s="728"/>
      <c r="H17" s="729"/>
      <c r="I17" s="232">
        <f>I13+I16</f>
        <v>0</v>
      </c>
      <c r="J17" s="233"/>
      <c r="K17" s="272"/>
    </row>
    <row r="18" spans="1:11" ht="18" customHeight="1" thickBot="1">
      <c r="A18" s="225"/>
      <c r="B18" s="267"/>
      <c r="C18" s="718"/>
      <c r="D18" s="730" t="s">
        <v>533</v>
      </c>
      <c r="E18" s="692" t="s">
        <v>761</v>
      </c>
      <c r="F18" s="693"/>
      <c r="G18" s="280"/>
      <c r="H18" s="281" t="s">
        <v>515</v>
      </c>
      <c r="I18" s="282"/>
      <c r="J18" s="233"/>
      <c r="K18" s="272"/>
    </row>
    <row r="19" spans="1:11" ht="18" customHeight="1" thickBot="1">
      <c r="A19" s="225"/>
      <c r="B19" s="724"/>
      <c r="C19" s="725" t="s">
        <v>755</v>
      </c>
      <c r="D19" s="726"/>
      <c r="E19" s="727"/>
      <c r="F19" s="728"/>
      <c r="G19" s="728"/>
      <c r="H19" s="731"/>
      <c r="I19" s="732">
        <f>I18</f>
        <v>0</v>
      </c>
      <c r="J19" s="233"/>
      <c r="K19" s="272"/>
    </row>
    <row r="20" spans="1:11" ht="18" customHeight="1" thickBot="1">
      <c r="A20" s="225"/>
      <c r="B20" s="267"/>
      <c r="C20" s="718"/>
      <c r="D20" s="730" t="s">
        <v>533</v>
      </c>
      <c r="E20" s="692" t="s">
        <v>762</v>
      </c>
      <c r="F20" s="693"/>
      <c r="G20" s="280"/>
      <c r="H20" s="281" t="s">
        <v>515</v>
      </c>
      <c r="I20" s="282"/>
      <c r="J20" s="233"/>
      <c r="K20" s="272"/>
    </row>
    <row r="21" spans="1:11" ht="18" customHeight="1" thickBot="1">
      <c r="A21" s="225"/>
      <c r="B21" s="724"/>
      <c r="C21" s="725" t="s">
        <v>756</v>
      </c>
      <c r="D21" s="726"/>
      <c r="E21" s="727"/>
      <c r="F21" s="728"/>
      <c r="G21" s="728"/>
      <c r="H21" s="731"/>
      <c r="I21" s="732">
        <f>I20</f>
        <v>0</v>
      </c>
      <c r="J21" s="233"/>
      <c r="K21" s="272"/>
    </row>
    <row r="22" spans="1:11" ht="18" customHeight="1" thickBot="1">
      <c r="A22" s="283"/>
      <c r="B22" s="1497" t="s">
        <v>1084</v>
      </c>
      <c r="C22" s="1498"/>
      <c r="D22" s="1499"/>
      <c r="E22" s="1499"/>
      <c r="F22" s="1499"/>
      <c r="G22" s="1499"/>
      <c r="H22" s="284" t="s">
        <v>250</v>
      </c>
      <c r="I22" s="285">
        <f>SUM(I12,I17,I19,I21)</f>
        <v>0</v>
      </c>
      <c r="J22" s="286" t="s">
        <v>516</v>
      </c>
      <c r="K22" s="233"/>
    </row>
    <row r="23" spans="1:11">
      <c r="A23" s="225"/>
      <c r="B23" s="235"/>
      <c r="C23" s="235"/>
      <c r="D23" s="235"/>
      <c r="E23" s="235"/>
      <c r="F23" s="235"/>
      <c r="G23" s="235"/>
      <c r="H23" s="235"/>
      <c r="I23" s="235"/>
      <c r="J23" s="235"/>
      <c r="K23" s="235"/>
    </row>
    <row r="24" spans="1:11">
      <c r="A24" s="252"/>
      <c r="B24" s="253" t="s">
        <v>535</v>
      </c>
      <c r="C24" s="253"/>
      <c r="D24" s="1488" t="s">
        <v>517</v>
      </c>
      <c r="E24" s="1489"/>
      <c r="F24" s="1489"/>
      <c r="G24" s="1489"/>
      <c r="H24" s="1489"/>
      <c r="I24" s="1489"/>
      <c r="J24" s="287"/>
      <c r="K24" s="252"/>
    </row>
    <row r="25" spans="1:11">
      <c r="A25" s="252"/>
      <c r="B25" s="253" t="s">
        <v>536</v>
      </c>
      <c r="C25" s="253"/>
      <c r="D25" s="1488" t="s">
        <v>518</v>
      </c>
      <c r="E25" s="1489"/>
      <c r="F25" s="1489"/>
      <c r="G25" s="1489"/>
      <c r="H25" s="1489"/>
      <c r="I25" s="1489"/>
      <c r="J25" s="287"/>
      <c r="K25" s="252"/>
    </row>
    <row r="26" spans="1:11">
      <c r="A26" s="254"/>
      <c r="B26" s="182" t="s">
        <v>537</v>
      </c>
      <c r="C26" s="182"/>
      <c r="D26" s="1488" t="s">
        <v>746</v>
      </c>
      <c r="E26" s="1500"/>
      <c r="F26" s="1500"/>
      <c r="G26" s="1500"/>
      <c r="H26" s="1500"/>
      <c r="I26" s="1500"/>
      <c r="J26" s="288"/>
      <c r="K26" s="254"/>
    </row>
    <row r="27" spans="1:11">
      <c r="A27" s="254"/>
      <c r="B27" s="253" t="s">
        <v>106</v>
      </c>
      <c r="C27" s="182"/>
      <c r="D27" s="1488" t="s">
        <v>747</v>
      </c>
      <c r="E27" s="1500"/>
      <c r="F27" s="1500"/>
      <c r="G27" s="1500"/>
      <c r="H27" s="1500"/>
      <c r="I27" s="1500"/>
      <c r="J27" s="288"/>
      <c r="K27" s="254"/>
    </row>
    <row r="28" spans="1:11">
      <c r="B28" s="253" t="s">
        <v>121</v>
      </c>
      <c r="C28" s="253"/>
      <c r="D28" s="1477" t="s">
        <v>1129</v>
      </c>
      <c r="E28" s="1501"/>
      <c r="F28" s="1501"/>
      <c r="G28" s="1501"/>
      <c r="H28" s="1501"/>
      <c r="I28" s="1501"/>
      <c r="J28" s="289"/>
    </row>
    <row r="29" spans="1:11">
      <c r="B29" s="182" t="s">
        <v>122</v>
      </c>
      <c r="C29" s="253"/>
      <c r="D29" s="1502" t="s">
        <v>741</v>
      </c>
      <c r="E29" s="1500"/>
      <c r="F29" s="1500"/>
      <c r="G29" s="1500"/>
      <c r="H29" s="1500"/>
      <c r="I29" s="1500"/>
      <c r="J29" s="290"/>
    </row>
    <row r="30" spans="1:11" ht="14.25" thickBot="1">
      <c r="B30" s="253"/>
      <c r="C30" s="253"/>
      <c r="D30" s="691"/>
      <c r="E30" s="690"/>
      <c r="F30" s="690"/>
      <c r="G30" s="690"/>
      <c r="H30" s="690"/>
      <c r="I30" s="690"/>
      <c r="J30" s="290"/>
    </row>
    <row r="31" spans="1:11">
      <c r="B31" s="255"/>
      <c r="C31" s="255"/>
      <c r="D31" s="256"/>
      <c r="E31" s="256"/>
      <c r="F31" s="256"/>
      <c r="G31" s="1478" t="s">
        <v>311</v>
      </c>
      <c r="H31" s="1503"/>
      <c r="I31" s="1504"/>
      <c r="J31" s="720"/>
    </row>
    <row r="32" spans="1:11" ht="14.25" thickBot="1">
      <c r="G32" s="1505"/>
      <c r="H32" s="1506"/>
      <c r="I32" s="1507"/>
      <c r="J32" s="720"/>
    </row>
    <row r="35" spans="1:11">
      <c r="A35" s="258"/>
      <c r="B35" s="258"/>
      <c r="C35" s="258"/>
      <c r="D35" s="258"/>
      <c r="E35" s="258"/>
      <c r="F35" s="291"/>
      <c r="G35" s="258"/>
      <c r="H35" s="258"/>
      <c r="I35" s="258"/>
      <c r="J35" s="258"/>
      <c r="K35" s="258"/>
    </row>
  </sheetData>
  <mergeCells count="17">
    <mergeCell ref="D26:I26"/>
    <mergeCell ref="D27:I27"/>
    <mergeCell ref="D28:I28"/>
    <mergeCell ref="D29:I29"/>
    <mergeCell ref="G31:I32"/>
    <mergeCell ref="D25:I25"/>
    <mergeCell ref="B1:I1"/>
    <mergeCell ref="B3:I3"/>
    <mergeCell ref="B6:H6"/>
    <mergeCell ref="E9:G9"/>
    <mergeCell ref="E10:G10"/>
    <mergeCell ref="E11:G11"/>
    <mergeCell ref="E14:G14"/>
    <mergeCell ref="E15:G15"/>
    <mergeCell ref="E16:G16"/>
    <mergeCell ref="B22:G22"/>
    <mergeCell ref="D24:I24"/>
  </mergeCells>
  <phoneticPr fontId="10"/>
  <printOptions horizontalCentered="1"/>
  <pageMargins left="0.59055118110236227" right="0.59055118110236227" top="0.78740157480314965" bottom="0.78740157480314965" header="0" footer="0"/>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showGridLines="0" zoomScale="85" zoomScaleNormal="85" workbookViewId="0">
      <selection activeCell="X29" sqref="X29:Z30"/>
    </sheetView>
  </sheetViews>
  <sheetFormatPr defaultRowHeight="13.5"/>
  <cols>
    <col min="1" max="4" width="2.625" style="292" customWidth="1"/>
    <col min="5" max="7" width="11.625" style="292" customWidth="1"/>
    <col min="8" max="27" width="10.625" style="292" customWidth="1"/>
    <col min="28" max="28" width="12.625" style="292" customWidth="1"/>
    <col min="29" max="29" width="2.625" style="292" customWidth="1"/>
    <col min="252" max="255" width="2.625" customWidth="1"/>
    <col min="256" max="258" width="10.125" customWidth="1"/>
    <col min="259" max="259" width="9.125" customWidth="1"/>
    <col min="260" max="283" width="10.625" customWidth="1"/>
    <col min="284" max="284" width="12.625" customWidth="1"/>
    <col min="285" max="285" width="2.625" customWidth="1"/>
    <col min="508" max="511" width="2.625" customWidth="1"/>
    <col min="512" max="514" width="10.125" customWidth="1"/>
    <col min="515" max="515" width="9.125" customWidth="1"/>
    <col min="516" max="539" width="10.625" customWidth="1"/>
    <col min="540" max="540" width="12.625" customWidth="1"/>
    <col min="541" max="541" width="2.625" customWidth="1"/>
    <col min="764" max="767" width="2.625" customWidth="1"/>
    <col min="768" max="770" width="10.125" customWidth="1"/>
    <col min="771" max="771" width="9.125" customWidth="1"/>
    <col min="772" max="795" width="10.625" customWidth="1"/>
    <col min="796" max="796" width="12.625" customWidth="1"/>
    <col min="797" max="797" width="2.625" customWidth="1"/>
    <col min="1020" max="1023" width="2.625" customWidth="1"/>
    <col min="1024" max="1026" width="10.125" customWidth="1"/>
    <col min="1027" max="1027" width="9.125" customWidth="1"/>
    <col min="1028" max="1051" width="10.625" customWidth="1"/>
    <col min="1052" max="1052" width="12.625" customWidth="1"/>
    <col min="1053" max="1053" width="2.625" customWidth="1"/>
    <col min="1276" max="1279" width="2.625" customWidth="1"/>
    <col min="1280" max="1282" width="10.125" customWidth="1"/>
    <col min="1283" max="1283" width="9.125" customWidth="1"/>
    <col min="1284" max="1307" width="10.625" customWidth="1"/>
    <col min="1308" max="1308" width="12.625" customWidth="1"/>
    <col min="1309" max="1309" width="2.625" customWidth="1"/>
    <col min="1532" max="1535" width="2.625" customWidth="1"/>
    <col min="1536" max="1538" width="10.125" customWidth="1"/>
    <col min="1539" max="1539" width="9.125" customWidth="1"/>
    <col min="1540" max="1563" width="10.625" customWidth="1"/>
    <col min="1564" max="1564" width="12.625" customWidth="1"/>
    <col min="1565" max="1565" width="2.625" customWidth="1"/>
    <col min="1788" max="1791" width="2.625" customWidth="1"/>
    <col min="1792" max="1794" width="10.125" customWidth="1"/>
    <col min="1795" max="1795" width="9.125" customWidth="1"/>
    <col min="1796" max="1819" width="10.625" customWidth="1"/>
    <col min="1820" max="1820" width="12.625" customWidth="1"/>
    <col min="1821" max="1821" width="2.625" customWidth="1"/>
    <col min="2044" max="2047" width="2.625" customWidth="1"/>
    <col min="2048" max="2050" width="10.125" customWidth="1"/>
    <col min="2051" max="2051" width="9.125" customWidth="1"/>
    <col min="2052" max="2075" width="10.625" customWidth="1"/>
    <col min="2076" max="2076" width="12.625" customWidth="1"/>
    <col min="2077" max="2077" width="2.625" customWidth="1"/>
    <col min="2300" max="2303" width="2.625" customWidth="1"/>
    <col min="2304" max="2306" width="10.125" customWidth="1"/>
    <col min="2307" max="2307" width="9.125" customWidth="1"/>
    <col min="2308" max="2331" width="10.625" customWidth="1"/>
    <col min="2332" max="2332" width="12.625" customWidth="1"/>
    <col min="2333" max="2333" width="2.625" customWidth="1"/>
    <col min="2556" max="2559" width="2.625" customWidth="1"/>
    <col min="2560" max="2562" width="10.125" customWidth="1"/>
    <col min="2563" max="2563" width="9.125" customWidth="1"/>
    <col min="2564" max="2587" width="10.625" customWidth="1"/>
    <col min="2588" max="2588" width="12.625" customWidth="1"/>
    <col min="2589" max="2589" width="2.625" customWidth="1"/>
    <col min="2812" max="2815" width="2.625" customWidth="1"/>
    <col min="2816" max="2818" width="10.125" customWidth="1"/>
    <col min="2819" max="2819" width="9.125" customWidth="1"/>
    <col min="2820" max="2843" width="10.625" customWidth="1"/>
    <col min="2844" max="2844" width="12.625" customWidth="1"/>
    <col min="2845" max="2845" width="2.625" customWidth="1"/>
    <col min="3068" max="3071" width="2.625" customWidth="1"/>
    <col min="3072" max="3074" width="10.125" customWidth="1"/>
    <col min="3075" max="3075" width="9.125" customWidth="1"/>
    <col min="3076" max="3099" width="10.625" customWidth="1"/>
    <col min="3100" max="3100" width="12.625" customWidth="1"/>
    <col min="3101" max="3101" width="2.625" customWidth="1"/>
    <col min="3324" max="3327" width="2.625" customWidth="1"/>
    <col min="3328" max="3330" width="10.125" customWidth="1"/>
    <col min="3331" max="3331" width="9.125" customWidth="1"/>
    <col min="3332" max="3355" width="10.625" customWidth="1"/>
    <col min="3356" max="3356" width="12.625" customWidth="1"/>
    <col min="3357" max="3357" width="2.625" customWidth="1"/>
    <col min="3580" max="3583" width="2.625" customWidth="1"/>
    <col min="3584" max="3586" width="10.125" customWidth="1"/>
    <col min="3587" max="3587" width="9.125" customWidth="1"/>
    <col min="3588" max="3611" width="10.625" customWidth="1"/>
    <col min="3612" max="3612" width="12.625" customWidth="1"/>
    <col min="3613" max="3613" width="2.625" customWidth="1"/>
    <col min="3836" max="3839" width="2.625" customWidth="1"/>
    <col min="3840" max="3842" width="10.125" customWidth="1"/>
    <col min="3843" max="3843" width="9.125" customWidth="1"/>
    <col min="3844" max="3867" width="10.625" customWidth="1"/>
    <col min="3868" max="3868" width="12.625" customWidth="1"/>
    <col min="3869" max="3869" width="2.625" customWidth="1"/>
    <col min="4092" max="4095" width="2.625" customWidth="1"/>
    <col min="4096" max="4098" width="10.125" customWidth="1"/>
    <col min="4099" max="4099" width="9.125" customWidth="1"/>
    <col min="4100" max="4123" width="10.625" customWidth="1"/>
    <col min="4124" max="4124" width="12.625" customWidth="1"/>
    <col min="4125" max="4125" width="2.625" customWidth="1"/>
    <col min="4348" max="4351" width="2.625" customWidth="1"/>
    <col min="4352" max="4354" width="10.125" customWidth="1"/>
    <col min="4355" max="4355" width="9.125" customWidth="1"/>
    <col min="4356" max="4379" width="10.625" customWidth="1"/>
    <col min="4380" max="4380" width="12.625" customWidth="1"/>
    <col min="4381" max="4381" width="2.625" customWidth="1"/>
    <col min="4604" max="4607" width="2.625" customWidth="1"/>
    <col min="4608" max="4610" width="10.125" customWidth="1"/>
    <col min="4611" max="4611" width="9.125" customWidth="1"/>
    <col min="4612" max="4635" width="10.625" customWidth="1"/>
    <col min="4636" max="4636" width="12.625" customWidth="1"/>
    <col min="4637" max="4637" width="2.625" customWidth="1"/>
    <col min="4860" max="4863" width="2.625" customWidth="1"/>
    <col min="4864" max="4866" width="10.125" customWidth="1"/>
    <col min="4867" max="4867" width="9.125" customWidth="1"/>
    <col min="4868" max="4891" width="10.625" customWidth="1"/>
    <col min="4892" max="4892" width="12.625" customWidth="1"/>
    <col min="4893" max="4893" width="2.625" customWidth="1"/>
    <col min="5116" max="5119" width="2.625" customWidth="1"/>
    <col min="5120" max="5122" width="10.125" customWidth="1"/>
    <col min="5123" max="5123" width="9.125" customWidth="1"/>
    <col min="5124" max="5147" width="10.625" customWidth="1"/>
    <col min="5148" max="5148" width="12.625" customWidth="1"/>
    <col min="5149" max="5149" width="2.625" customWidth="1"/>
    <col min="5372" max="5375" width="2.625" customWidth="1"/>
    <col min="5376" max="5378" width="10.125" customWidth="1"/>
    <col min="5379" max="5379" width="9.125" customWidth="1"/>
    <col min="5380" max="5403" width="10.625" customWidth="1"/>
    <col min="5404" max="5404" width="12.625" customWidth="1"/>
    <col min="5405" max="5405" width="2.625" customWidth="1"/>
    <col min="5628" max="5631" width="2.625" customWidth="1"/>
    <col min="5632" max="5634" width="10.125" customWidth="1"/>
    <col min="5635" max="5635" width="9.125" customWidth="1"/>
    <col min="5636" max="5659" width="10.625" customWidth="1"/>
    <col min="5660" max="5660" width="12.625" customWidth="1"/>
    <col min="5661" max="5661" width="2.625" customWidth="1"/>
    <col min="5884" max="5887" width="2.625" customWidth="1"/>
    <col min="5888" max="5890" width="10.125" customWidth="1"/>
    <col min="5891" max="5891" width="9.125" customWidth="1"/>
    <col min="5892" max="5915" width="10.625" customWidth="1"/>
    <col min="5916" max="5916" width="12.625" customWidth="1"/>
    <col min="5917" max="5917" width="2.625" customWidth="1"/>
    <col min="6140" max="6143" width="2.625" customWidth="1"/>
    <col min="6144" max="6146" width="10.125" customWidth="1"/>
    <col min="6147" max="6147" width="9.125" customWidth="1"/>
    <col min="6148" max="6171" width="10.625" customWidth="1"/>
    <col min="6172" max="6172" width="12.625" customWidth="1"/>
    <col min="6173" max="6173" width="2.625" customWidth="1"/>
    <col min="6396" max="6399" width="2.625" customWidth="1"/>
    <col min="6400" max="6402" width="10.125" customWidth="1"/>
    <col min="6403" max="6403" width="9.125" customWidth="1"/>
    <col min="6404" max="6427" width="10.625" customWidth="1"/>
    <col min="6428" max="6428" width="12.625" customWidth="1"/>
    <col min="6429" max="6429" width="2.625" customWidth="1"/>
    <col min="6652" max="6655" width="2.625" customWidth="1"/>
    <col min="6656" max="6658" width="10.125" customWidth="1"/>
    <col min="6659" max="6659" width="9.125" customWidth="1"/>
    <col min="6660" max="6683" width="10.625" customWidth="1"/>
    <col min="6684" max="6684" width="12.625" customWidth="1"/>
    <col min="6685" max="6685" width="2.625" customWidth="1"/>
    <col min="6908" max="6911" width="2.625" customWidth="1"/>
    <col min="6912" max="6914" width="10.125" customWidth="1"/>
    <col min="6915" max="6915" width="9.125" customWidth="1"/>
    <col min="6916" max="6939" width="10.625" customWidth="1"/>
    <col min="6940" max="6940" width="12.625" customWidth="1"/>
    <col min="6941" max="6941" width="2.625" customWidth="1"/>
    <col min="7164" max="7167" width="2.625" customWidth="1"/>
    <col min="7168" max="7170" width="10.125" customWidth="1"/>
    <col min="7171" max="7171" width="9.125" customWidth="1"/>
    <col min="7172" max="7195" width="10.625" customWidth="1"/>
    <col min="7196" max="7196" width="12.625" customWidth="1"/>
    <col min="7197" max="7197" width="2.625" customWidth="1"/>
    <col min="7420" max="7423" width="2.625" customWidth="1"/>
    <col min="7424" max="7426" width="10.125" customWidth="1"/>
    <col min="7427" max="7427" width="9.125" customWidth="1"/>
    <col min="7428" max="7451" width="10.625" customWidth="1"/>
    <col min="7452" max="7452" width="12.625" customWidth="1"/>
    <col min="7453" max="7453" width="2.625" customWidth="1"/>
    <col min="7676" max="7679" width="2.625" customWidth="1"/>
    <col min="7680" max="7682" width="10.125" customWidth="1"/>
    <col min="7683" max="7683" width="9.125" customWidth="1"/>
    <col min="7684" max="7707" width="10.625" customWidth="1"/>
    <col min="7708" max="7708" width="12.625" customWidth="1"/>
    <col min="7709" max="7709" width="2.625" customWidth="1"/>
    <col min="7932" max="7935" width="2.625" customWidth="1"/>
    <col min="7936" max="7938" width="10.125" customWidth="1"/>
    <col min="7939" max="7939" width="9.125" customWidth="1"/>
    <col min="7940" max="7963" width="10.625" customWidth="1"/>
    <col min="7964" max="7964" width="12.625" customWidth="1"/>
    <col min="7965" max="7965" width="2.625" customWidth="1"/>
    <col min="8188" max="8191" width="2.625" customWidth="1"/>
    <col min="8192" max="8194" width="10.125" customWidth="1"/>
    <col min="8195" max="8195" width="9.125" customWidth="1"/>
    <col min="8196" max="8219" width="10.625" customWidth="1"/>
    <col min="8220" max="8220" width="12.625" customWidth="1"/>
    <col min="8221" max="8221" width="2.625" customWidth="1"/>
    <col min="8444" max="8447" width="2.625" customWidth="1"/>
    <col min="8448" max="8450" width="10.125" customWidth="1"/>
    <col min="8451" max="8451" width="9.125" customWidth="1"/>
    <col min="8452" max="8475" width="10.625" customWidth="1"/>
    <col min="8476" max="8476" width="12.625" customWidth="1"/>
    <col min="8477" max="8477" width="2.625" customWidth="1"/>
    <col min="8700" max="8703" width="2.625" customWidth="1"/>
    <col min="8704" max="8706" width="10.125" customWidth="1"/>
    <col min="8707" max="8707" width="9.125" customWidth="1"/>
    <col min="8708" max="8731" width="10.625" customWidth="1"/>
    <col min="8732" max="8732" width="12.625" customWidth="1"/>
    <col min="8733" max="8733" width="2.625" customWidth="1"/>
    <col min="8956" max="8959" width="2.625" customWidth="1"/>
    <col min="8960" max="8962" width="10.125" customWidth="1"/>
    <col min="8963" max="8963" width="9.125" customWidth="1"/>
    <col min="8964" max="8987" width="10.625" customWidth="1"/>
    <col min="8988" max="8988" width="12.625" customWidth="1"/>
    <col min="8989" max="8989" width="2.625" customWidth="1"/>
    <col min="9212" max="9215" width="2.625" customWidth="1"/>
    <col min="9216" max="9218" width="10.125" customWidth="1"/>
    <col min="9219" max="9219" width="9.125" customWidth="1"/>
    <col min="9220" max="9243" width="10.625" customWidth="1"/>
    <col min="9244" max="9244" width="12.625" customWidth="1"/>
    <col min="9245" max="9245" width="2.625" customWidth="1"/>
    <col min="9468" max="9471" width="2.625" customWidth="1"/>
    <col min="9472" max="9474" width="10.125" customWidth="1"/>
    <col min="9475" max="9475" width="9.125" customWidth="1"/>
    <col min="9476" max="9499" width="10.625" customWidth="1"/>
    <col min="9500" max="9500" width="12.625" customWidth="1"/>
    <col min="9501" max="9501" width="2.625" customWidth="1"/>
    <col min="9724" max="9727" width="2.625" customWidth="1"/>
    <col min="9728" max="9730" width="10.125" customWidth="1"/>
    <col min="9731" max="9731" width="9.125" customWidth="1"/>
    <col min="9732" max="9755" width="10.625" customWidth="1"/>
    <col min="9756" max="9756" width="12.625" customWidth="1"/>
    <col min="9757" max="9757" width="2.625" customWidth="1"/>
    <col min="9980" max="9983" width="2.625" customWidth="1"/>
    <col min="9984" max="9986" width="10.125" customWidth="1"/>
    <col min="9987" max="9987" width="9.125" customWidth="1"/>
    <col min="9988" max="10011" width="10.625" customWidth="1"/>
    <col min="10012" max="10012" width="12.625" customWidth="1"/>
    <col min="10013" max="10013" width="2.625" customWidth="1"/>
    <col min="10236" max="10239" width="2.625" customWidth="1"/>
    <col min="10240" max="10242" width="10.125" customWidth="1"/>
    <col min="10243" max="10243" width="9.125" customWidth="1"/>
    <col min="10244" max="10267" width="10.625" customWidth="1"/>
    <col min="10268" max="10268" width="12.625" customWidth="1"/>
    <col min="10269" max="10269" width="2.625" customWidth="1"/>
    <col min="10492" max="10495" width="2.625" customWidth="1"/>
    <col min="10496" max="10498" width="10.125" customWidth="1"/>
    <col min="10499" max="10499" width="9.125" customWidth="1"/>
    <col min="10500" max="10523" width="10.625" customWidth="1"/>
    <col min="10524" max="10524" width="12.625" customWidth="1"/>
    <col min="10525" max="10525" width="2.625" customWidth="1"/>
    <col min="10748" max="10751" width="2.625" customWidth="1"/>
    <col min="10752" max="10754" width="10.125" customWidth="1"/>
    <col min="10755" max="10755" width="9.125" customWidth="1"/>
    <col min="10756" max="10779" width="10.625" customWidth="1"/>
    <col min="10780" max="10780" width="12.625" customWidth="1"/>
    <col min="10781" max="10781" width="2.625" customWidth="1"/>
    <col min="11004" max="11007" width="2.625" customWidth="1"/>
    <col min="11008" max="11010" width="10.125" customWidth="1"/>
    <col min="11011" max="11011" width="9.125" customWidth="1"/>
    <col min="11012" max="11035" width="10.625" customWidth="1"/>
    <col min="11036" max="11036" width="12.625" customWidth="1"/>
    <col min="11037" max="11037" width="2.625" customWidth="1"/>
    <col min="11260" max="11263" width="2.625" customWidth="1"/>
    <col min="11264" max="11266" width="10.125" customWidth="1"/>
    <col min="11267" max="11267" width="9.125" customWidth="1"/>
    <col min="11268" max="11291" width="10.625" customWidth="1"/>
    <col min="11292" max="11292" width="12.625" customWidth="1"/>
    <col min="11293" max="11293" width="2.625" customWidth="1"/>
    <col min="11516" max="11519" width="2.625" customWidth="1"/>
    <col min="11520" max="11522" width="10.125" customWidth="1"/>
    <col min="11523" max="11523" width="9.125" customWidth="1"/>
    <col min="11524" max="11547" width="10.625" customWidth="1"/>
    <col min="11548" max="11548" width="12.625" customWidth="1"/>
    <col min="11549" max="11549" width="2.625" customWidth="1"/>
    <col min="11772" max="11775" width="2.625" customWidth="1"/>
    <col min="11776" max="11778" width="10.125" customWidth="1"/>
    <col min="11779" max="11779" width="9.125" customWidth="1"/>
    <col min="11780" max="11803" width="10.625" customWidth="1"/>
    <col min="11804" max="11804" width="12.625" customWidth="1"/>
    <col min="11805" max="11805" width="2.625" customWidth="1"/>
    <col min="12028" max="12031" width="2.625" customWidth="1"/>
    <col min="12032" max="12034" width="10.125" customWidth="1"/>
    <col min="12035" max="12035" width="9.125" customWidth="1"/>
    <col min="12036" max="12059" width="10.625" customWidth="1"/>
    <col min="12060" max="12060" width="12.625" customWidth="1"/>
    <col min="12061" max="12061" width="2.625" customWidth="1"/>
    <col min="12284" max="12287" width="2.625" customWidth="1"/>
    <col min="12288" max="12290" width="10.125" customWidth="1"/>
    <col min="12291" max="12291" width="9.125" customWidth="1"/>
    <col min="12292" max="12315" width="10.625" customWidth="1"/>
    <col min="12316" max="12316" width="12.625" customWidth="1"/>
    <col min="12317" max="12317" width="2.625" customWidth="1"/>
    <col min="12540" max="12543" width="2.625" customWidth="1"/>
    <col min="12544" max="12546" width="10.125" customWidth="1"/>
    <col min="12547" max="12547" width="9.125" customWidth="1"/>
    <col min="12548" max="12571" width="10.625" customWidth="1"/>
    <col min="12572" max="12572" width="12.625" customWidth="1"/>
    <col min="12573" max="12573" width="2.625" customWidth="1"/>
    <col min="12796" max="12799" width="2.625" customWidth="1"/>
    <col min="12800" max="12802" width="10.125" customWidth="1"/>
    <col min="12803" max="12803" width="9.125" customWidth="1"/>
    <col min="12804" max="12827" width="10.625" customWidth="1"/>
    <col min="12828" max="12828" width="12.625" customWidth="1"/>
    <col min="12829" max="12829" width="2.625" customWidth="1"/>
    <col min="13052" max="13055" width="2.625" customWidth="1"/>
    <col min="13056" max="13058" width="10.125" customWidth="1"/>
    <col min="13059" max="13059" width="9.125" customWidth="1"/>
    <col min="13060" max="13083" width="10.625" customWidth="1"/>
    <col min="13084" max="13084" width="12.625" customWidth="1"/>
    <col min="13085" max="13085" width="2.625" customWidth="1"/>
    <col min="13308" max="13311" width="2.625" customWidth="1"/>
    <col min="13312" max="13314" width="10.125" customWidth="1"/>
    <col min="13315" max="13315" width="9.125" customWidth="1"/>
    <col min="13316" max="13339" width="10.625" customWidth="1"/>
    <col min="13340" max="13340" width="12.625" customWidth="1"/>
    <col min="13341" max="13341" width="2.625" customWidth="1"/>
    <col min="13564" max="13567" width="2.625" customWidth="1"/>
    <col min="13568" max="13570" width="10.125" customWidth="1"/>
    <col min="13571" max="13571" width="9.125" customWidth="1"/>
    <col min="13572" max="13595" width="10.625" customWidth="1"/>
    <col min="13596" max="13596" width="12.625" customWidth="1"/>
    <col min="13597" max="13597" width="2.625" customWidth="1"/>
    <col min="13820" max="13823" width="2.625" customWidth="1"/>
    <col min="13824" max="13826" width="10.125" customWidth="1"/>
    <col min="13827" max="13827" width="9.125" customWidth="1"/>
    <col min="13828" max="13851" width="10.625" customWidth="1"/>
    <col min="13852" max="13852" width="12.625" customWidth="1"/>
    <col min="13853" max="13853" width="2.625" customWidth="1"/>
    <col min="14076" max="14079" width="2.625" customWidth="1"/>
    <col min="14080" max="14082" width="10.125" customWidth="1"/>
    <col min="14083" max="14083" width="9.125" customWidth="1"/>
    <col min="14084" max="14107" width="10.625" customWidth="1"/>
    <col min="14108" max="14108" width="12.625" customWidth="1"/>
    <col min="14109" max="14109" width="2.625" customWidth="1"/>
    <col min="14332" max="14335" width="2.625" customWidth="1"/>
    <col min="14336" max="14338" width="10.125" customWidth="1"/>
    <col min="14339" max="14339" width="9.125" customWidth="1"/>
    <col min="14340" max="14363" width="10.625" customWidth="1"/>
    <col min="14364" max="14364" width="12.625" customWidth="1"/>
    <col min="14365" max="14365" width="2.625" customWidth="1"/>
    <col min="14588" max="14591" width="2.625" customWidth="1"/>
    <col min="14592" max="14594" width="10.125" customWidth="1"/>
    <col min="14595" max="14595" width="9.125" customWidth="1"/>
    <col min="14596" max="14619" width="10.625" customWidth="1"/>
    <col min="14620" max="14620" width="12.625" customWidth="1"/>
    <col min="14621" max="14621" width="2.625" customWidth="1"/>
    <col min="14844" max="14847" width="2.625" customWidth="1"/>
    <col min="14848" max="14850" width="10.125" customWidth="1"/>
    <col min="14851" max="14851" width="9.125" customWidth="1"/>
    <col min="14852" max="14875" width="10.625" customWidth="1"/>
    <col min="14876" max="14876" width="12.625" customWidth="1"/>
    <col min="14877" max="14877" width="2.625" customWidth="1"/>
    <col min="15100" max="15103" width="2.625" customWidth="1"/>
    <col min="15104" max="15106" width="10.125" customWidth="1"/>
    <col min="15107" max="15107" width="9.125" customWidth="1"/>
    <col min="15108" max="15131" width="10.625" customWidth="1"/>
    <col min="15132" max="15132" width="12.625" customWidth="1"/>
    <col min="15133" max="15133" width="2.625" customWidth="1"/>
    <col min="15356" max="15359" width="2.625" customWidth="1"/>
    <col min="15360" max="15362" width="10.125" customWidth="1"/>
    <col min="15363" max="15363" width="9.125" customWidth="1"/>
    <col min="15364" max="15387" width="10.625" customWidth="1"/>
    <col min="15388" max="15388" width="12.625" customWidth="1"/>
    <col min="15389" max="15389" width="2.625" customWidth="1"/>
    <col min="15612" max="15615" width="2.625" customWidth="1"/>
    <col min="15616" max="15618" width="10.125" customWidth="1"/>
    <col min="15619" max="15619" width="9.125" customWidth="1"/>
    <col min="15620" max="15643" width="10.625" customWidth="1"/>
    <col min="15644" max="15644" width="12.625" customWidth="1"/>
    <col min="15645" max="15645" width="2.625" customWidth="1"/>
    <col min="15868" max="15871" width="2.625" customWidth="1"/>
    <col min="15872" max="15874" width="10.125" customWidth="1"/>
    <col min="15875" max="15875" width="9.125" customWidth="1"/>
    <col min="15876" max="15899" width="10.625" customWidth="1"/>
    <col min="15900" max="15900" width="12.625" customWidth="1"/>
    <col min="15901" max="15901" width="2.625" customWidth="1"/>
    <col min="16124" max="16127" width="2.625" customWidth="1"/>
    <col min="16128" max="16130" width="10.125" customWidth="1"/>
    <col min="16131" max="16131" width="9.125" customWidth="1"/>
    <col min="16132" max="16155" width="10.625" customWidth="1"/>
    <col min="16156" max="16156" width="12.625" customWidth="1"/>
    <col min="16157" max="16157" width="2.625" customWidth="1"/>
  </cols>
  <sheetData>
    <row r="1" spans="1:29" ht="14.25">
      <c r="A1" s="136"/>
      <c r="B1" s="1395" t="s">
        <v>519</v>
      </c>
      <c r="C1" s="1508"/>
      <c r="D1" s="1508"/>
      <c r="E1" s="1508"/>
      <c r="F1" s="1508"/>
      <c r="G1" s="1508"/>
      <c r="H1" s="1508"/>
      <c r="I1" s="1508"/>
      <c r="J1" s="1508"/>
      <c r="K1" s="1508"/>
      <c r="L1" s="1508"/>
      <c r="M1" s="1508"/>
      <c r="N1" s="1508"/>
      <c r="O1" s="1508"/>
      <c r="P1" s="1508"/>
      <c r="Q1" s="1508"/>
      <c r="R1" s="1508"/>
      <c r="S1" s="1508"/>
      <c r="T1" s="1508"/>
      <c r="U1" s="1508"/>
      <c r="V1" s="1508"/>
      <c r="W1" s="1508"/>
      <c r="X1" s="1508"/>
      <c r="Y1" s="1508"/>
      <c r="Z1" s="1508"/>
      <c r="AA1" s="1508"/>
      <c r="AB1" s="1508"/>
    </row>
    <row r="3" spans="1:29" ht="17.25">
      <c r="A3" s="293"/>
      <c r="B3" s="1509" t="s">
        <v>520</v>
      </c>
      <c r="C3" s="1510"/>
      <c r="D3" s="1510"/>
      <c r="E3" s="1510"/>
      <c r="F3" s="1510"/>
      <c r="G3" s="1510"/>
      <c r="H3" s="1510"/>
      <c r="I3" s="1510"/>
      <c r="J3" s="1510"/>
      <c r="K3" s="1510"/>
      <c r="L3" s="1510"/>
      <c r="M3" s="1510"/>
      <c r="N3" s="1510"/>
      <c r="O3" s="1510"/>
      <c r="P3" s="1510"/>
      <c r="Q3" s="1510"/>
      <c r="R3" s="1510"/>
      <c r="S3" s="1510"/>
      <c r="T3" s="1510"/>
      <c r="U3" s="1510"/>
      <c r="V3" s="1510"/>
      <c r="W3" s="1510"/>
      <c r="X3" s="1510"/>
      <c r="Y3" s="1510"/>
      <c r="Z3" s="1510"/>
      <c r="AA3" s="1510"/>
      <c r="AB3" s="1510"/>
      <c r="AC3" s="293"/>
    </row>
    <row r="4" spans="1:29" ht="17.25">
      <c r="A4" s="293"/>
      <c r="B4" s="698"/>
      <c r="C4" s="701"/>
      <c r="D4" s="701"/>
      <c r="E4" s="701"/>
      <c r="F4" s="701"/>
      <c r="G4" s="701"/>
      <c r="H4" s="701"/>
      <c r="I4" s="701"/>
      <c r="J4" s="701"/>
      <c r="K4" s="701"/>
      <c r="L4" s="701"/>
      <c r="M4" s="701"/>
      <c r="N4" s="701"/>
      <c r="O4" s="701"/>
      <c r="P4" s="701"/>
      <c r="Q4" s="701"/>
      <c r="R4" s="701"/>
      <c r="S4" s="701"/>
      <c r="T4" s="884"/>
      <c r="U4" s="701"/>
      <c r="V4" s="701"/>
      <c r="W4" s="701"/>
      <c r="X4" s="701"/>
      <c r="Y4" s="701"/>
      <c r="Z4" s="701"/>
      <c r="AA4" s="701"/>
      <c r="AB4" s="701"/>
      <c r="AC4" s="293"/>
    </row>
    <row r="5" spans="1:29" ht="14.25" thickBot="1">
      <c r="A5" s="294"/>
      <c r="B5" s="295"/>
      <c r="C5" s="296"/>
      <c r="D5" s="296"/>
      <c r="E5" s="297"/>
      <c r="F5" s="297"/>
      <c r="G5" s="297"/>
      <c r="H5" s="298"/>
      <c r="I5" s="298"/>
      <c r="J5" s="298"/>
      <c r="K5" s="298"/>
      <c r="L5" s="298"/>
      <c r="M5" s="298"/>
      <c r="N5" s="298"/>
      <c r="O5" s="298"/>
      <c r="P5" s="298"/>
      <c r="Q5" s="298"/>
      <c r="R5" s="298"/>
      <c r="S5" s="298"/>
      <c r="T5" s="298"/>
      <c r="U5" s="298"/>
      <c r="V5" s="298"/>
      <c r="W5" s="298"/>
      <c r="X5" s="298"/>
      <c r="Y5" s="297"/>
      <c r="Z5" s="297"/>
      <c r="AA5" s="297"/>
      <c r="AB5" s="299" t="s">
        <v>489</v>
      </c>
      <c r="AC5" s="294"/>
    </row>
    <row r="6" spans="1:29" ht="18" customHeight="1">
      <c r="A6" s="300"/>
      <c r="B6" s="1511" t="s">
        <v>538</v>
      </c>
      <c r="C6" s="1512"/>
      <c r="D6" s="1512"/>
      <c r="E6" s="1512"/>
      <c r="F6" s="1512"/>
      <c r="G6" s="1512"/>
      <c r="H6" s="1521" t="s">
        <v>521</v>
      </c>
      <c r="I6" s="1512"/>
      <c r="J6" s="1512"/>
      <c r="K6" s="1512"/>
      <c r="L6" s="1512"/>
      <c r="M6" s="906"/>
      <c r="N6" s="907"/>
      <c r="O6" s="1512" t="s">
        <v>539</v>
      </c>
      <c r="P6" s="1512"/>
      <c r="Q6" s="1512"/>
      <c r="R6" s="1512"/>
      <c r="S6" s="1512"/>
      <c r="T6" s="1512"/>
      <c r="U6" s="1512"/>
      <c r="V6" s="1512"/>
      <c r="W6" s="1512"/>
      <c r="X6" s="1512"/>
      <c r="Y6" s="1512"/>
      <c r="Z6" s="1512"/>
      <c r="AA6" s="1512"/>
      <c r="AB6" s="1518" t="s">
        <v>522</v>
      </c>
      <c r="AC6" s="301"/>
    </row>
    <row r="7" spans="1:29" ht="18" customHeight="1">
      <c r="A7" s="300"/>
      <c r="B7" s="1513"/>
      <c r="C7" s="1514"/>
      <c r="D7" s="1514"/>
      <c r="E7" s="1514"/>
      <c r="F7" s="1514"/>
      <c r="G7" s="1514"/>
      <c r="H7" s="1522"/>
      <c r="I7" s="1517"/>
      <c r="J7" s="1517"/>
      <c r="K7" s="1517"/>
      <c r="L7" s="1517"/>
      <c r="M7" s="905"/>
      <c r="N7" s="908"/>
      <c r="O7" s="1517"/>
      <c r="P7" s="1517"/>
      <c r="Q7" s="1517"/>
      <c r="R7" s="1517"/>
      <c r="S7" s="1517"/>
      <c r="T7" s="1517"/>
      <c r="U7" s="1517"/>
      <c r="V7" s="1517"/>
      <c r="W7" s="1517"/>
      <c r="X7" s="1517"/>
      <c r="Y7" s="1517"/>
      <c r="Z7" s="1517"/>
      <c r="AA7" s="1517"/>
      <c r="AB7" s="1519"/>
      <c r="AC7" s="301"/>
    </row>
    <row r="8" spans="1:29" ht="21" customHeight="1" thickBot="1">
      <c r="A8" s="300"/>
      <c r="B8" s="1515"/>
      <c r="C8" s="1516"/>
      <c r="D8" s="1516"/>
      <c r="E8" s="1516"/>
      <c r="F8" s="1516"/>
      <c r="G8" s="1516"/>
      <c r="H8" s="902" t="s">
        <v>763</v>
      </c>
      <c r="I8" s="604" t="s">
        <v>764</v>
      </c>
      <c r="J8" s="604" t="s">
        <v>765</v>
      </c>
      <c r="K8" s="903" t="s">
        <v>766</v>
      </c>
      <c r="L8" s="604" t="s">
        <v>767</v>
      </c>
      <c r="M8" s="904" t="s">
        <v>768</v>
      </c>
      <c r="N8" s="904" t="s">
        <v>769</v>
      </c>
      <c r="O8" s="904" t="s">
        <v>770</v>
      </c>
      <c r="P8" s="904" t="s">
        <v>771</v>
      </c>
      <c r="Q8" s="904" t="s">
        <v>772</v>
      </c>
      <c r="R8" s="904" t="s">
        <v>773</v>
      </c>
      <c r="S8" s="904" t="s">
        <v>774</v>
      </c>
      <c r="T8" s="904" t="s">
        <v>775</v>
      </c>
      <c r="U8" s="904" t="s">
        <v>776</v>
      </c>
      <c r="V8" s="904" t="s">
        <v>777</v>
      </c>
      <c r="W8" s="904" t="s">
        <v>778</v>
      </c>
      <c r="X8" s="904" t="s">
        <v>779</v>
      </c>
      <c r="Y8" s="904" t="s">
        <v>780</v>
      </c>
      <c r="Z8" s="904" t="s">
        <v>781</v>
      </c>
      <c r="AA8" s="904" t="s">
        <v>782</v>
      </c>
      <c r="AB8" s="1520"/>
      <c r="AC8" s="301"/>
    </row>
    <row r="9" spans="1:29" ht="21" customHeight="1" thickBot="1">
      <c r="A9" s="302"/>
      <c r="B9" s="303" t="s">
        <v>540</v>
      </c>
      <c r="C9" s="1527" t="s">
        <v>1082</v>
      </c>
      <c r="D9" s="1527"/>
      <c r="E9" s="1527"/>
      <c r="F9" s="1527"/>
      <c r="G9" s="1527"/>
      <c r="H9" s="304"/>
      <c r="I9" s="305"/>
      <c r="J9" s="305"/>
      <c r="K9" s="305"/>
      <c r="L9" s="305"/>
      <c r="M9" s="305"/>
      <c r="N9" s="305"/>
      <c r="O9" s="306">
        <v>0</v>
      </c>
      <c r="P9" s="306">
        <v>0</v>
      </c>
      <c r="Q9" s="306">
        <v>0</v>
      </c>
      <c r="R9" s="306">
        <v>0</v>
      </c>
      <c r="S9" s="306">
        <v>0</v>
      </c>
      <c r="T9" s="306"/>
      <c r="U9" s="306">
        <v>0</v>
      </c>
      <c r="V9" s="306">
        <v>0</v>
      </c>
      <c r="W9" s="306">
        <v>0</v>
      </c>
      <c r="X9" s="306">
        <v>0</v>
      </c>
      <c r="Y9" s="306">
        <v>0</v>
      </c>
      <c r="Z9" s="306">
        <v>0</v>
      </c>
      <c r="AA9" s="306">
        <v>0</v>
      </c>
      <c r="AB9" s="307">
        <f>SUM(H9:AA9)</f>
        <v>0</v>
      </c>
      <c r="AC9" s="301"/>
    </row>
    <row r="10" spans="1:29" ht="21" customHeight="1">
      <c r="A10" s="302"/>
      <c r="B10" s="308"/>
      <c r="D10" s="309" t="s">
        <v>523</v>
      </c>
      <c r="E10" s="696" t="s">
        <v>787</v>
      </c>
      <c r="F10" s="696"/>
      <c r="G10" s="696"/>
      <c r="H10" s="310">
        <v>0</v>
      </c>
      <c r="I10" s="311">
        <v>0</v>
      </c>
      <c r="J10" s="311">
        <v>0</v>
      </c>
      <c r="K10" s="311">
        <v>0</v>
      </c>
      <c r="L10" s="311">
        <v>0</v>
      </c>
      <c r="M10" s="312"/>
      <c r="N10" s="312"/>
      <c r="O10" s="312"/>
      <c r="P10" s="312"/>
      <c r="Q10" s="721"/>
      <c r="R10" s="312"/>
      <c r="S10" s="312"/>
      <c r="T10" s="312"/>
      <c r="U10" s="312"/>
      <c r="V10" s="312"/>
      <c r="W10" s="312"/>
      <c r="X10" s="312"/>
      <c r="Y10" s="312"/>
      <c r="Z10" s="312"/>
      <c r="AA10" s="312"/>
      <c r="AB10" s="313">
        <f>SUM(H10:AA10)</f>
        <v>0</v>
      </c>
      <c r="AC10" s="301"/>
    </row>
    <row r="11" spans="1:29" ht="21" customHeight="1">
      <c r="A11" s="302"/>
      <c r="B11" s="308"/>
      <c r="D11" s="314" t="s">
        <v>523</v>
      </c>
      <c r="E11" s="697" t="s">
        <v>788</v>
      </c>
      <c r="F11" s="697"/>
      <c r="G11" s="697"/>
      <c r="H11" s="315">
        <v>0</v>
      </c>
      <c r="I11" s="316">
        <v>0</v>
      </c>
      <c r="J11" s="316">
        <v>0</v>
      </c>
      <c r="K11" s="316">
        <v>0</v>
      </c>
      <c r="L11" s="316">
        <v>0</v>
      </c>
      <c r="M11" s="317"/>
      <c r="N11" s="317"/>
      <c r="O11" s="317"/>
      <c r="P11" s="317"/>
      <c r="Q11" s="318"/>
      <c r="R11" s="317"/>
      <c r="S11" s="317"/>
      <c r="T11" s="317"/>
      <c r="U11" s="317"/>
      <c r="V11" s="317"/>
      <c r="W11" s="317"/>
      <c r="X11" s="317"/>
      <c r="Y11" s="317"/>
      <c r="Z11" s="317"/>
      <c r="AA11" s="317"/>
      <c r="AB11" s="319">
        <f>SUM(H11:AA11)</f>
        <v>0</v>
      </c>
      <c r="AC11" s="301"/>
    </row>
    <row r="12" spans="1:29" ht="21" customHeight="1">
      <c r="A12" s="302"/>
      <c r="B12" s="733"/>
      <c r="C12" s="734" t="s">
        <v>541</v>
      </c>
      <c r="D12" s="735" t="s">
        <v>783</v>
      </c>
      <c r="E12" s="735"/>
      <c r="F12" s="735"/>
      <c r="G12" s="735"/>
      <c r="H12" s="736">
        <f>SUM(H10:H11)</f>
        <v>0</v>
      </c>
      <c r="I12" s="737">
        <f t="shared" ref="I12:AA12" si="0">SUM(I10:I11)</f>
        <v>0</v>
      </c>
      <c r="J12" s="737">
        <f t="shared" si="0"/>
        <v>0</v>
      </c>
      <c r="K12" s="737">
        <f t="shared" si="0"/>
        <v>0</v>
      </c>
      <c r="L12" s="738">
        <f>SUM(L10:L11)</f>
        <v>0</v>
      </c>
      <c r="M12" s="738">
        <f t="shared" si="0"/>
        <v>0</v>
      </c>
      <c r="N12" s="738">
        <f t="shared" si="0"/>
        <v>0</v>
      </c>
      <c r="O12" s="738">
        <f t="shared" si="0"/>
        <v>0</v>
      </c>
      <c r="P12" s="738">
        <f t="shared" si="0"/>
        <v>0</v>
      </c>
      <c r="Q12" s="739">
        <f t="shared" si="0"/>
        <v>0</v>
      </c>
      <c r="R12" s="738">
        <f t="shared" si="0"/>
        <v>0</v>
      </c>
      <c r="S12" s="738">
        <f t="shared" si="0"/>
        <v>0</v>
      </c>
      <c r="T12" s="738"/>
      <c r="U12" s="738">
        <f t="shared" si="0"/>
        <v>0</v>
      </c>
      <c r="V12" s="738">
        <f t="shared" si="0"/>
        <v>0</v>
      </c>
      <c r="W12" s="738">
        <f t="shared" si="0"/>
        <v>0</v>
      </c>
      <c r="X12" s="738">
        <f t="shared" si="0"/>
        <v>0</v>
      </c>
      <c r="Y12" s="738">
        <f t="shared" si="0"/>
        <v>0</v>
      </c>
      <c r="Z12" s="738">
        <f t="shared" si="0"/>
        <v>0</v>
      </c>
      <c r="AA12" s="738">
        <f t="shared" si="0"/>
        <v>0</v>
      </c>
      <c r="AB12" s="740">
        <f>SUM(AB10:AB11)</f>
        <v>0</v>
      </c>
      <c r="AC12" s="301"/>
    </row>
    <row r="13" spans="1:29" ht="21" customHeight="1">
      <c r="A13" s="302"/>
      <c r="B13" s="308"/>
      <c r="D13" s="741" t="s">
        <v>523</v>
      </c>
      <c r="E13" s="742" t="s">
        <v>759</v>
      </c>
      <c r="F13" s="742"/>
      <c r="G13" s="742"/>
      <c r="H13" s="743">
        <v>0</v>
      </c>
      <c r="I13" s="744">
        <v>0</v>
      </c>
      <c r="J13" s="744">
        <v>0</v>
      </c>
      <c r="K13" s="744">
        <v>0</v>
      </c>
      <c r="L13" s="744">
        <v>0</v>
      </c>
      <c r="M13" s="745"/>
      <c r="N13" s="745"/>
      <c r="O13" s="745"/>
      <c r="P13" s="745"/>
      <c r="Q13" s="746"/>
      <c r="R13" s="745"/>
      <c r="S13" s="745"/>
      <c r="T13" s="745"/>
      <c r="U13" s="745"/>
      <c r="V13" s="745"/>
      <c r="W13" s="745"/>
      <c r="X13" s="745"/>
      <c r="Y13" s="745"/>
      <c r="Z13" s="745"/>
      <c r="AA13" s="745"/>
      <c r="AB13" s="747">
        <f>SUM(H13:AA13)</f>
        <v>0</v>
      </c>
      <c r="AC13" s="301"/>
    </row>
    <row r="14" spans="1:29" ht="21" customHeight="1">
      <c r="A14" s="302"/>
      <c r="B14" s="308"/>
      <c r="D14" s="314" t="s">
        <v>542</v>
      </c>
      <c r="E14" s="697" t="s">
        <v>789</v>
      </c>
      <c r="F14" s="697"/>
      <c r="G14" s="697"/>
      <c r="H14" s="315">
        <v>0</v>
      </c>
      <c r="I14" s="316">
        <v>0</v>
      </c>
      <c r="J14" s="316">
        <v>0</v>
      </c>
      <c r="K14" s="316">
        <v>0</v>
      </c>
      <c r="L14" s="316">
        <v>0</v>
      </c>
      <c r="M14" s="317"/>
      <c r="N14" s="317"/>
      <c r="O14" s="317"/>
      <c r="P14" s="317"/>
      <c r="Q14" s="318"/>
      <c r="R14" s="317"/>
      <c r="S14" s="317"/>
      <c r="T14" s="317"/>
      <c r="U14" s="317"/>
      <c r="V14" s="317"/>
      <c r="W14" s="317"/>
      <c r="X14" s="317"/>
      <c r="Y14" s="317"/>
      <c r="Z14" s="317"/>
      <c r="AA14" s="317"/>
      <c r="AB14" s="319">
        <f>SUM(H14:AA14)</f>
        <v>0</v>
      </c>
      <c r="AC14" s="301"/>
    </row>
    <row r="15" spans="1:29" ht="21" customHeight="1">
      <c r="A15" s="302"/>
      <c r="B15" s="733"/>
      <c r="C15" s="734" t="s">
        <v>543</v>
      </c>
      <c r="D15" s="735" t="s">
        <v>784</v>
      </c>
      <c r="E15" s="735"/>
      <c r="F15" s="735"/>
      <c r="G15" s="735"/>
      <c r="H15" s="736">
        <f t="shared" ref="H15:AA15" si="1">SUM(H13:H14)</f>
        <v>0</v>
      </c>
      <c r="I15" s="737">
        <f t="shared" si="1"/>
        <v>0</v>
      </c>
      <c r="J15" s="737">
        <f t="shared" si="1"/>
        <v>0</v>
      </c>
      <c r="K15" s="737">
        <f t="shared" si="1"/>
        <v>0</v>
      </c>
      <c r="L15" s="737">
        <f t="shared" ref="L15" si="2">SUM(L13:L14)</f>
        <v>0</v>
      </c>
      <c r="M15" s="738">
        <f t="shared" si="1"/>
        <v>0</v>
      </c>
      <c r="N15" s="738">
        <f t="shared" si="1"/>
        <v>0</v>
      </c>
      <c r="O15" s="738">
        <f t="shared" si="1"/>
        <v>0</v>
      </c>
      <c r="P15" s="738">
        <f t="shared" si="1"/>
        <v>0</v>
      </c>
      <c r="Q15" s="739">
        <f t="shared" si="1"/>
        <v>0</v>
      </c>
      <c r="R15" s="738">
        <f t="shared" si="1"/>
        <v>0</v>
      </c>
      <c r="S15" s="738">
        <f t="shared" si="1"/>
        <v>0</v>
      </c>
      <c r="T15" s="738"/>
      <c r="U15" s="738">
        <f t="shared" si="1"/>
        <v>0</v>
      </c>
      <c r="V15" s="738">
        <f t="shared" si="1"/>
        <v>0</v>
      </c>
      <c r="W15" s="738">
        <f t="shared" si="1"/>
        <v>0</v>
      </c>
      <c r="X15" s="738">
        <f t="shared" si="1"/>
        <v>0</v>
      </c>
      <c r="Y15" s="738">
        <f t="shared" si="1"/>
        <v>0</v>
      </c>
      <c r="Z15" s="738">
        <f t="shared" si="1"/>
        <v>0</v>
      </c>
      <c r="AA15" s="738">
        <f t="shared" si="1"/>
        <v>0</v>
      </c>
      <c r="AB15" s="740">
        <f>SUM(AB13:AB14)</f>
        <v>0</v>
      </c>
      <c r="AC15" s="301"/>
    </row>
    <row r="16" spans="1:29" ht="21" customHeight="1">
      <c r="A16" s="302"/>
      <c r="B16" s="308"/>
      <c r="D16" s="314" t="s">
        <v>542</v>
      </c>
      <c r="E16" s="697" t="s">
        <v>761</v>
      </c>
      <c r="F16" s="697"/>
      <c r="G16" s="697"/>
      <c r="H16" s="315">
        <v>0</v>
      </c>
      <c r="I16" s="316">
        <v>0</v>
      </c>
      <c r="J16" s="316">
        <v>0</v>
      </c>
      <c r="K16" s="316">
        <v>0</v>
      </c>
      <c r="L16" s="316">
        <v>0</v>
      </c>
      <c r="M16" s="317"/>
      <c r="N16" s="317"/>
      <c r="O16" s="317"/>
      <c r="P16" s="317"/>
      <c r="Q16" s="318"/>
      <c r="R16" s="317"/>
      <c r="S16" s="317"/>
      <c r="T16" s="317"/>
      <c r="U16" s="317"/>
      <c r="V16" s="317"/>
      <c r="W16" s="317"/>
      <c r="X16" s="317"/>
      <c r="Y16" s="317"/>
      <c r="Z16" s="317"/>
      <c r="AA16" s="317"/>
      <c r="AB16" s="319">
        <f>SUM(H16:AA16)</f>
        <v>0</v>
      </c>
      <c r="AC16" s="301"/>
    </row>
    <row r="17" spans="1:29" ht="21" customHeight="1">
      <c r="A17" s="302"/>
      <c r="B17" s="733"/>
      <c r="C17" s="734" t="s">
        <v>544</v>
      </c>
      <c r="D17" s="748" t="s">
        <v>785</v>
      </c>
      <c r="E17" s="748"/>
      <c r="F17" s="748"/>
      <c r="G17" s="748"/>
      <c r="H17" s="736">
        <f>SUM(H16)</f>
        <v>0</v>
      </c>
      <c r="I17" s="737">
        <f>SUM(I16)</f>
        <v>0</v>
      </c>
      <c r="J17" s="737">
        <f>SUM(J16)</f>
        <v>0</v>
      </c>
      <c r="K17" s="737">
        <f>SUM(K16)</f>
        <v>0</v>
      </c>
      <c r="L17" s="737">
        <f>SUM(L16)</f>
        <v>0</v>
      </c>
      <c r="M17" s="738">
        <f t="shared" ref="M17:AB17" si="3">SUM(M16)</f>
        <v>0</v>
      </c>
      <c r="N17" s="738">
        <f t="shared" si="3"/>
        <v>0</v>
      </c>
      <c r="O17" s="738">
        <f t="shared" si="3"/>
        <v>0</v>
      </c>
      <c r="P17" s="738">
        <f t="shared" si="3"/>
        <v>0</v>
      </c>
      <c r="Q17" s="739">
        <f t="shared" si="3"/>
        <v>0</v>
      </c>
      <c r="R17" s="738">
        <f t="shared" si="3"/>
        <v>0</v>
      </c>
      <c r="S17" s="738">
        <f t="shared" si="3"/>
        <v>0</v>
      </c>
      <c r="T17" s="738"/>
      <c r="U17" s="738">
        <f t="shared" si="3"/>
        <v>0</v>
      </c>
      <c r="V17" s="738">
        <f t="shared" si="3"/>
        <v>0</v>
      </c>
      <c r="W17" s="738">
        <f t="shared" si="3"/>
        <v>0</v>
      </c>
      <c r="X17" s="738">
        <f t="shared" si="3"/>
        <v>0</v>
      </c>
      <c r="Y17" s="738">
        <f t="shared" si="3"/>
        <v>0</v>
      </c>
      <c r="Z17" s="738">
        <f t="shared" si="3"/>
        <v>0</v>
      </c>
      <c r="AA17" s="738">
        <f t="shared" si="3"/>
        <v>0</v>
      </c>
      <c r="AB17" s="740">
        <f t="shared" si="3"/>
        <v>0</v>
      </c>
      <c r="AC17" s="301"/>
    </row>
    <row r="18" spans="1:29" ht="21" customHeight="1">
      <c r="A18" s="302"/>
      <c r="B18" s="308"/>
      <c r="D18" s="314" t="s">
        <v>523</v>
      </c>
      <c r="E18" s="697" t="s">
        <v>762</v>
      </c>
      <c r="F18" s="697"/>
      <c r="G18" s="697"/>
      <c r="H18" s="315">
        <v>0</v>
      </c>
      <c r="I18" s="316">
        <v>0</v>
      </c>
      <c r="J18" s="316">
        <v>0</v>
      </c>
      <c r="K18" s="316">
        <v>0</v>
      </c>
      <c r="L18" s="316">
        <v>0</v>
      </c>
      <c r="M18" s="317"/>
      <c r="N18" s="317"/>
      <c r="O18" s="317"/>
      <c r="P18" s="317"/>
      <c r="Q18" s="318"/>
      <c r="R18" s="317"/>
      <c r="S18" s="317"/>
      <c r="T18" s="317"/>
      <c r="U18" s="317"/>
      <c r="V18" s="317"/>
      <c r="W18" s="317"/>
      <c r="X18" s="317"/>
      <c r="Y18" s="317"/>
      <c r="Z18" s="317"/>
      <c r="AA18" s="317"/>
      <c r="AB18" s="319">
        <f>SUM(H18:AA18)</f>
        <v>0</v>
      </c>
      <c r="AC18" s="301"/>
    </row>
    <row r="19" spans="1:29" ht="21" customHeight="1">
      <c r="A19" s="302"/>
      <c r="B19" s="733"/>
      <c r="C19" s="734" t="s">
        <v>545</v>
      </c>
      <c r="D19" s="748" t="s">
        <v>786</v>
      </c>
      <c r="E19" s="748"/>
      <c r="F19" s="748"/>
      <c r="G19" s="748"/>
      <c r="H19" s="736">
        <f>SUM(H18)</f>
        <v>0</v>
      </c>
      <c r="I19" s="737">
        <f>SUM(I18)</f>
        <v>0</v>
      </c>
      <c r="J19" s="737">
        <f>SUM(J18)</f>
        <v>0</v>
      </c>
      <c r="K19" s="737">
        <f>SUM(K18)</f>
        <v>0</v>
      </c>
      <c r="L19" s="738">
        <f>SUM(L18)</f>
        <v>0</v>
      </c>
      <c r="M19" s="738">
        <f t="shared" ref="M19:AA19" si="4">SUM(M18)</f>
        <v>0</v>
      </c>
      <c r="N19" s="738">
        <f t="shared" si="4"/>
        <v>0</v>
      </c>
      <c r="O19" s="738">
        <f t="shared" si="4"/>
        <v>0</v>
      </c>
      <c r="P19" s="738">
        <f t="shared" si="4"/>
        <v>0</v>
      </c>
      <c r="Q19" s="739">
        <f t="shared" si="4"/>
        <v>0</v>
      </c>
      <c r="R19" s="738">
        <f t="shared" si="4"/>
        <v>0</v>
      </c>
      <c r="S19" s="738">
        <f t="shared" si="4"/>
        <v>0</v>
      </c>
      <c r="T19" s="738"/>
      <c r="U19" s="738">
        <f t="shared" si="4"/>
        <v>0</v>
      </c>
      <c r="V19" s="738">
        <f t="shared" si="4"/>
        <v>0</v>
      </c>
      <c r="W19" s="738">
        <f t="shared" si="4"/>
        <v>0</v>
      </c>
      <c r="X19" s="738">
        <f t="shared" si="4"/>
        <v>0</v>
      </c>
      <c r="Y19" s="738">
        <f t="shared" si="4"/>
        <v>0</v>
      </c>
      <c r="Z19" s="738">
        <f t="shared" si="4"/>
        <v>0</v>
      </c>
      <c r="AA19" s="738">
        <f t="shared" si="4"/>
        <v>0</v>
      </c>
      <c r="AB19" s="740">
        <f>SUM(AB18)</f>
        <v>0</v>
      </c>
      <c r="AC19" s="301"/>
    </row>
    <row r="20" spans="1:29" ht="21" customHeight="1" thickBot="1">
      <c r="A20" s="302"/>
      <c r="B20" s="320" t="s">
        <v>298</v>
      </c>
      <c r="C20" s="321" t="s">
        <v>1083</v>
      </c>
      <c r="D20" s="321"/>
      <c r="E20" s="321"/>
      <c r="F20" s="321"/>
      <c r="G20" s="321"/>
      <c r="H20" s="322">
        <f>SUM(H12,H15,H17,H19)</f>
        <v>0</v>
      </c>
      <c r="I20" s="323">
        <f>SUM(I12,I15,I17,I19)</f>
        <v>0</v>
      </c>
      <c r="J20" s="323">
        <f>SUM(J12,J15,J17,J19)</f>
        <v>0</v>
      </c>
      <c r="K20" s="323">
        <f>SUM(K12,K15,K17,K19)</f>
        <v>0</v>
      </c>
      <c r="L20" s="323">
        <f>SUM(L12,L15,L17,L19)</f>
        <v>0</v>
      </c>
      <c r="M20" s="323">
        <f t="shared" ref="M20:AA20" si="5">SUM(M12,M15,M17,M19)</f>
        <v>0</v>
      </c>
      <c r="N20" s="323">
        <f t="shared" si="5"/>
        <v>0</v>
      </c>
      <c r="O20" s="323">
        <f t="shared" si="5"/>
        <v>0</v>
      </c>
      <c r="P20" s="323">
        <f t="shared" si="5"/>
        <v>0</v>
      </c>
      <c r="Q20" s="323">
        <f t="shared" si="5"/>
        <v>0</v>
      </c>
      <c r="R20" s="323">
        <f t="shared" si="5"/>
        <v>0</v>
      </c>
      <c r="S20" s="323">
        <f t="shared" si="5"/>
        <v>0</v>
      </c>
      <c r="T20" s="323"/>
      <c r="U20" s="323">
        <f t="shared" si="5"/>
        <v>0</v>
      </c>
      <c r="V20" s="323">
        <f t="shared" si="5"/>
        <v>0</v>
      </c>
      <c r="W20" s="323">
        <f t="shared" si="5"/>
        <v>0</v>
      </c>
      <c r="X20" s="323">
        <f t="shared" si="5"/>
        <v>0</v>
      </c>
      <c r="Y20" s="323">
        <f t="shared" si="5"/>
        <v>0</v>
      </c>
      <c r="Z20" s="323">
        <f t="shared" si="5"/>
        <v>0</v>
      </c>
      <c r="AA20" s="323">
        <f t="shared" si="5"/>
        <v>0</v>
      </c>
      <c r="AB20" s="324">
        <f>SUM(AB12,AB15,AB17,AB19)</f>
        <v>0</v>
      </c>
      <c r="AC20" s="301"/>
    </row>
    <row r="21" spans="1:29" ht="21" customHeight="1" thickBot="1">
      <c r="A21" s="302"/>
      <c r="B21" s="325" t="s">
        <v>281</v>
      </c>
      <c r="C21" s="1527" t="s">
        <v>524</v>
      </c>
      <c r="D21" s="1527"/>
      <c r="E21" s="1527"/>
      <c r="F21" s="1527"/>
      <c r="G21" s="1527"/>
      <c r="H21" s="322">
        <f>SUM(H9,H20)</f>
        <v>0</v>
      </c>
      <c r="I21" s="323">
        <f>SUM(I9,I20)</f>
        <v>0</v>
      </c>
      <c r="J21" s="323">
        <f>SUM(J9,J20)</f>
        <v>0</v>
      </c>
      <c r="K21" s="323">
        <f>SUM(K9,K20)</f>
        <v>0</v>
      </c>
      <c r="L21" s="323">
        <f>SUM(L9,L20)</f>
        <v>0</v>
      </c>
      <c r="M21" s="323">
        <f t="shared" ref="M21:AA21" si="6">SUM(M9,M20)</f>
        <v>0</v>
      </c>
      <c r="N21" s="323">
        <f t="shared" si="6"/>
        <v>0</v>
      </c>
      <c r="O21" s="326">
        <f t="shared" si="6"/>
        <v>0</v>
      </c>
      <c r="P21" s="326">
        <f t="shared" si="6"/>
        <v>0</v>
      </c>
      <c r="Q21" s="326">
        <f t="shared" si="6"/>
        <v>0</v>
      </c>
      <c r="R21" s="326">
        <f t="shared" si="6"/>
        <v>0</v>
      </c>
      <c r="S21" s="326">
        <f t="shared" si="6"/>
        <v>0</v>
      </c>
      <c r="T21" s="326"/>
      <c r="U21" s="326">
        <f t="shared" si="6"/>
        <v>0</v>
      </c>
      <c r="V21" s="326">
        <f t="shared" si="6"/>
        <v>0</v>
      </c>
      <c r="W21" s="326">
        <f t="shared" si="6"/>
        <v>0</v>
      </c>
      <c r="X21" s="326">
        <f t="shared" si="6"/>
        <v>0</v>
      </c>
      <c r="Y21" s="326">
        <f t="shared" si="6"/>
        <v>0</v>
      </c>
      <c r="Z21" s="326">
        <f t="shared" si="6"/>
        <v>0</v>
      </c>
      <c r="AA21" s="326">
        <f t="shared" si="6"/>
        <v>0</v>
      </c>
      <c r="AB21" s="324">
        <f>SUM(AB9,AB20)</f>
        <v>0</v>
      </c>
      <c r="AC21" s="301"/>
    </row>
    <row r="22" spans="1:29">
      <c r="A22" s="301"/>
      <c r="B22" s="327"/>
      <c r="C22" s="328"/>
      <c r="D22" s="328"/>
      <c r="E22" s="328"/>
      <c r="F22" s="328"/>
      <c r="G22" s="328"/>
      <c r="H22" s="302"/>
      <c r="I22" s="302"/>
      <c r="J22" s="302"/>
      <c r="K22" s="302"/>
      <c r="L22" s="302"/>
      <c r="M22" s="302"/>
      <c r="N22" s="302"/>
      <c r="O22" s="302"/>
      <c r="P22" s="302"/>
      <c r="Q22" s="302"/>
      <c r="R22" s="302"/>
      <c r="S22" s="302"/>
      <c r="T22" s="302"/>
      <c r="U22" s="302"/>
      <c r="V22" s="302"/>
      <c r="W22" s="302"/>
      <c r="X22" s="302"/>
      <c r="Y22" s="302"/>
      <c r="Z22" s="302"/>
      <c r="AA22" s="302"/>
      <c r="AB22" s="302"/>
      <c r="AC22" s="301"/>
    </row>
    <row r="23" spans="1:29">
      <c r="A23" s="252"/>
      <c r="B23" s="253" t="s">
        <v>425</v>
      </c>
      <c r="C23" s="329"/>
      <c r="D23" s="1528" t="s">
        <v>525</v>
      </c>
      <c r="E23" s="1529"/>
      <c r="F23" s="1529"/>
      <c r="G23" s="1529"/>
      <c r="H23" s="1529"/>
      <c r="I23" s="1529"/>
      <c r="J23" s="1529"/>
      <c r="K23" s="1529"/>
      <c r="L23" s="1529"/>
      <c r="M23" s="1529"/>
      <c r="N23" s="1529"/>
      <c r="O23" s="1529"/>
      <c r="P23" s="1529"/>
      <c r="Q23" s="1529"/>
      <c r="R23" s="1529"/>
      <c r="S23" s="1529"/>
      <c r="T23" s="1529"/>
      <c r="U23" s="1529"/>
      <c r="V23" s="1529"/>
      <c r="W23" s="1529"/>
      <c r="X23" s="1529"/>
      <c r="Y23" s="1529"/>
      <c r="Z23" s="1529"/>
      <c r="AA23" s="1529"/>
      <c r="AB23" s="1529"/>
      <c r="AC23" s="1529"/>
    </row>
    <row r="24" spans="1:29">
      <c r="A24" s="252"/>
      <c r="B24" s="253" t="s">
        <v>427</v>
      </c>
      <c r="C24" s="329"/>
      <c r="D24" s="1488" t="s">
        <v>517</v>
      </c>
      <c r="E24" s="1489"/>
      <c r="F24" s="1489"/>
      <c r="G24" s="1489"/>
      <c r="H24" s="1489"/>
      <c r="I24" s="1489"/>
      <c r="J24" s="1489"/>
      <c r="K24" s="1489"/>
      <c r="L24" s="1489"/>
      <c r="M24" s="1489"/>
      <c r="N24" s="1489"/>
      <c r="O24" s="1489"/>
      <c r="P24" s="1489"/>
      <c r="Q24" s="1489"/>
      <c r="R24" s="1489"/>
      <c r="S24" s="1489"/>
      <c r="T24" s="1489"/>
      <c r="U24" s="1489"/>
      <c r="V24" s="1489"/>
      <c r="W24" s="1489"/>
      <c r="X24" s="1489"/>
      <c r="Y24" s="1489"/>
      <c r="Z24" s="1489"/>
      <c r="AA24" s="1489"/>
      <c r="AB24" s="1489"/>
      <c r="AC24" s="1489"/>
    </row>
    <row r="25" spans="1:29">
      <c r="A25" s="252"/>
      <c r="B25" s="182" t="s">
        <v>526</v>
      </c>
      <c r="C25" s="329"/>
      <c r="D25" s="1488" t="s">
        <v>746</v>
      </c>
      <c r="E25" s="1489"/>
      <c r="F25" s="1489"/>
      <c r="G25" s="1489"/>
      <c r="H25" s="1489"/>
      <c r="I25" s="1489"/>
      <c r="J25" s="1489"/>
      <c r="K25" s="1489"/>
      <c r="L25" s="1489"/>
      <c r="M25" s="1489"/>
      <c r="N25" s="1489"/>
      <c r="O25" s="1489"/>
      <c r="P25" s="1489"/>
      <c r="Q25" s="1489"/>
      <c r="R25" s="1489"/>
      <c r="S25" s="1489"/>
      <c r="T25" s="1489"/>
      <c r="U25" s="1489"/>
      <c r="V25" s="1489"/>
      <c r="W25" s="1489"/>
      <c r="X25" s="1489"/>
      <c r="Y25" s="1489"/>
      <c r="Z25" s="1489"/>
      <c r="AA25" s="1489"/>
      <c r="AB25" s="1489"/>
      <c r="AC25" s="1489"/>
    </row>
    <row r="26" spans="1:29">
      <c r="B26" s="253" t="s">
        <v>527</v>
      </c>
      <c r="C26" s="329"/>
      <c r="D26" s="1502" t="s">
        <v>1130</v>
      </c>
      <c r="E26" s="1489"/>
      <c r="F26" s="1489"/>
      <c r="G26" s="1489"/>
      <c r="H26" s="1489"/>
      <c r="I26" s="1489"/>
      <c r="J26" s="1489"/>
      <c r="K26" s="1489"/>
      <c r="L26" s="1489"/>
      <c r="M26" s="1489"/>
      <c r="N26" s="1489"/>
      <c r="O26" s="1489"/>
      <c r="P26" s="1489"/>
      <c r="Q26" s="1489"/>
      <c r="R26" s="1489"/>
      <c r="S26" s="1489"/>
      <c r="T26" s="1489"/>
      <c r="U26" s="1489"/>
      <c r="V26" s="1489"/>
      <c r="W26" s="1489"/>
      <c r="X26" s="1489"/>
      <c r="Y26" s="1489"/>
      <c r="Z26" s="1489"/>
      <c r="AA26" s="1489"/>
      <c r="AB26" s="1489"/>
      <c r="AC26" s="1489"/>
    </row>
    <row r="27" spans="1:29">
      <c r="B27" s="253" t="s">
        <v>528</v>
      </c>
      <c r="C27" s="329"/>
      <c r="D27" s="1502" t="s">
        <v>741</v>
      </c>
      <c r="E27" s="1489"/>
      <c r="F27" s="1489"/>
      <c r="G27" s="1489"/>
      <c r="H27" s="1489"/>
      <c r="I27" s="1489"/>
      <c r="J27" s="1489"/>
      <c r="K27" s="1489"/>
      <c r="L27" s="1489"/>
      <c r="M27" s="1489"/>
      <c r="N27" s="1489"/>
      <c r="O27" s="1489"/>
      <c r="P27" s="1489"/>
      <c r="Q27" s="1489"/>
      <c r="R27" s="1489"/>
      <c r="S27" s="1489"/>
      <c r="T27" s="1489"/>
      <c r="U27" s="1489"/>
      <c r="V27" s="1489"/>
      <c r="W27" s="1489"/>
      <c r="X27" s="1489"/>
      <c r="Y27" s="1489"/>
      <c r="Z27" s="1489"/>
      <c r="AA27" s="1489"/>
      <c r="AB27" s="1489"/>
      <c r="AC27" s="1489"/>
    </row>
    <row r="28" spans="1:29" ht="14.25" thickBot="1">
      <c r="B28" s="253"/>
      <c r="C28" s="329"/>
      <c r="D28" s="691"/>
      <c r="E28" s="689"/>
      <c r="F28" s="689"/>
      <c r="G28" s="689"/>
      <c r="H28" s="689"/>
      <c r="I28" s="689"/>
      <c r="J28" s="689"/>
      <c r="K28" s="689"/>
      <c r="L28" s="689"/>
      <c r="M28" s="689"/>
      <c r="N28" s="689"/>
      <c r="O28" s="689"/>
      <c r="P28" s="689"/>
      <c r="Q28" s="689"/>
      <c r="R28" s="689"/>
      <c r="S28" s="689"/>
      <c r="T28" s="875"/>
      <c r="U28" s="689"/>
      <c r="V28" s="689"/>
      <c r="W28" s="689"/>
      <c r="X28" s="689"/>
      <c r="Y28" s="689"/>
      <c r="Z28" s="689"/>
      <c r="AA28" s="689"/>
      <c r="AB28" s="689"/>
      <c r="AC28" s="689"/>
    </row>
    <row r="29" spans="1:29">
      <c r="X29" s="1523" t="s">
        <v>311</v>
      </c>
      <c r="Y29" s="1524"/>
      <c r="Z29" s="694"/>
      <c r="AA29" s="694"/>
      <c r="AB29" s="330"/>
    </row>
    <row r="30" spans="1:29" ht="14.25" thickBot="1">
      <c r="X30" s="1525"/>
      <c r="Y30" s="1526"/>
      <c r="Z30" s="695"/>
      <c r="AA30" s="695"/>
      <c r="AB30" s="331"/>
    </row>
  </sheetData>
  <mergeCells count="14">
    <mergeCell ref="D27:AC27"/>
    <mergeCell ref="X29:Y30"/>
    <mergeCell ref="C9:G9"/>
    <mergeCell ref="C21:G21"/>
    <mergeCell ref="D23:AC23"/>
    <mergeCell ref="D24:AC24"/>
    <mergeCell ref="D25:AC25"/>
    <mergeCell ref="D26:AC26"/>
    <mergeCell ref="B1:AB1"/>
    <mergeCell ref="B3:AB3"/>
    <mergeCell ref="B6:G8"/>
    <mergeCell ref="O6:AA7"/>
    <mergeCell ref="AB6:AB8"/>
    <mergeCell ref="H6:L7"/>
  </mergeCells>
  <phoneticPr fontId="10"/>
  <pageMargins left="0.78740157480314965" right="0.59055118110236227" top="0.98425196850393704" bottom="0.98425196850393704" header="0.51181102362204722" footer="0.51181102362204722"/>
  <pageSetup paperSize="8" scale="73"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topLeftCell="A4" workbookViewId="0">
      <selection activeCell="B32" sqref="B32"/>
    </sheetView>
  </sheetViews>
  <sheetFormatPr defaultRowHeight="18" customHeight="1"/>
  <cols>
    <col min="1" max="1" width="1.875" style="1333" customWidth="1"/>
    <col min="2" max="2" width="5" style="1333" customWidth="1"/>
    <col min="3" max="4" width="2.875" style="1333" customWidth="1"/>
    <col min="5" max="5" width="23.25" style="1333" customWidth="1"/>
    <col min="6" max="6" width="11" style="1333" customWidth="1"/>
    <col min="7" max="9" width="15" style="1333" customWidth="1"/>
    <col min="10" max="10" width="1.5" style="1333" customWidth="1"/>
    <col min="11" max="16384" width="9" style="1333"/>
  </cols>
  <sheetData>
    <row r="1" spans="2:9" ht="13.5">
      <c r="B1" s="803" t="s">
        <v>1272</v>
      </c>
    </row>
    <row r="2" spans="2:9" ht="13.5"/>
    <row r="3" spans="2:9" ht="18" customHeight="1">
      <c r="B3" s="1530" t="s">
        <v>1271</v>
      </c>
      <c r="C3" s="1530"/>
      <c r="D3" s="1530"/>
      <c r="E3" s="1530"/>
      <c r="F3" s="1530"/>
      <c r="G3" s="1530"/>
      <c r="H3" s="1530"/>
      <c r="I3" s="1530"/>
    </row>
    <row r="4" spans="2:9" ht="14.25">
      <c r="B4" s="1369"/>
    </row>
    <row r="5" spans="2:9" ht="14.25" thickBot="1">
      <c r="I5" s="1368" t="s">
        <v>1232</v>
      </c>
    </row>
    <row r="6" spans="2:9" ht="19.5" customHeight="1">
      <c r="B6" s="1531" t="s">
        <v>242</v>
      </c>
      <c r="C6" s="1550" t="s">
        <v>1126</v>
      </c>
      <c r="D6" s="1551"/>
      <c r="E6" s="1551"/>
      <c r="F6" s="1552"/>
      <c r="G6" s="1542"/>
      <c r="H6" s="1543"/>
      <c r="I6" s="1544"/>
    </row>
    <row r="7" spans="2:9" ht="13.5">
      <c r="B7" s="1532"/>
      <c r="C7" s="1545" t="s">
        <v>1233</v>
      </c>
      <c r="D7" s="1545"/>
      <c r="E7" s="1540"/>
      <c r="F7" s="1553" t="s">
        <v>1125</v>
      </c>
      <c r="G7" s="1367" t="s">
        <v>1124</v>
      </c>
      <c r="H7" s="1367" t="s">
        <v>1123</v>
      </c>
      <c r="I7" s="1366" t="s">
        <v>1122</v>
      </c>
    </row>
    <row r="8" spans="2:9" ht="18" customHeight="1" thickBot="1">
      <c r="B8" s="1533"/>
      <c r="C8" s="1546"/>
      <c r="D8" s="1546"/>
      <c r="E8" s="1541"/>
      <c r="F8" s="1554"/>
      <c r="G8" s="1365"/>
      <c r="H8" s="1365"/>
      <c r="I8" s="1364"/>
    </row>
    <row r="9" spans="2:9" ht="18" customHeight="1">
      <c r="B9" s="1547" t="s">
        <v>1121</v>
      </c>
      <c r="C9" s="1345" t="s">
        <v>1119</v>
      </c>
      <c r="D9" s="1344"/>
      <c r="E9" s="1343"/>
      <c r="F9" s="1370" t="s">
        <v>1270</v>
      </c>
      <c r="G9" s="1310"/>
      <c r="H9" s="1310"/>
      <c r="I9" s="1311"/>
    </row>
    <row r="10" spans="2:9" ht="18" customHeight="1">
      <c r="B10" s="1548"/>
      <c r="C10" s="1356" t="s">
        <v>1120</v>
      </c>
      <c r="D10" s="1363"/>
      <c r="E10" s="1362"/>
      <c r="F10" s="1371" t="s">
        <v>1269</v>
      </c>
      <c r="G10" s="1361"/>
      <c r="H10" s="1361"/>
      <c r="I10" s="1360"/>
    </row>
    <row r="11" spans="2:9" ht="18" customHeight="1">
      <c r="B11" s="1548"/>
      <c r="C11" s="1342" t="s">
        <v>1118</v>
      </c>
      <c r="D11" s="1341"/>
      <c r="E11" s="1340"/>
      <c r="F11" s="1372" t="s">
        <v>1268</v>
      </c>
      <c r="G11" s="1312"/>
      <c r="H11" s="1312"/>
      <c r="I11" s="1313"/>
    </row>
    <row r="12" spans="2:9" ht="18" customHeight="1">
      <c r="B12" s="1548"/>
      <c r="C12" s="1359"/>
      <c r="D12" s="1347" t="s">
        <v>1267</v>
      </c>
      <c r="E12" s="1346"/>
      <c r="F12" s="1373"/>
      <c r="G12" s="1314"/>
      <c r="H12" s="1314"/>
      <c r="I12" s="1315"/>
    </row>
    <row r="13" spans="2:9" ht="18" customHeight="1">
      <c r="B13" s="1548"/>
      <c r="C13" s="1359"/>
      <c r="D13" s="1358" t="s">
        <v>1266</v>
      </c>
      <c r="E13" s="1357"/>
      <c r="F13" s="1374"/>
      <c r="G13" s="1316"/>
      <c r="H13" s="1316"/>
      <c r="I13" s="1317"/>
    </row>
    <row r="14" spans="2:9" ht="18" customHeight="1">
      <c r="B14" s="1548"/>
      <c r="C14" s="1359"/>
      <c r="D14" s="1358" t="s">
        <v>1117</v>
      </c>
      <c r="E14" s="1357"/>
      <c r="F14" s="1374"/>
      <c r="G14" s="1316"/>
      <c r="H14" s="1316"/>
      <c r="I14" s="1317"/>
    </row>
    <row r="15" spans="2:9" ht="18" customHeight="1">
      <c r="B15" s="1548"/>
      <c r="C15" s="1359"/>
      <c r="D15" s="1358" t="s">
        <v>1265</v>
      </c>
      <c r="E15" s="1357"/>
      <c r="F15" s="1374"/>
      <c r="G15" s="1316"/>
      <c r="H15" s="1316"/>
      <c r="I15" s="1317"/>
    </row>
    <row r="16" spans="2:9" ht="18" customHeight="1">
      <c r="B16" s="1548"/>
      <c r="C16" s="1359"/>
      <c r="D16" s="1358" t="s">
        <v>1264</v>
      </c>
      <c r="E16" s="1357"/>
      <c r="F16" s="1374"/>
      <c r="G16" s="1316"/>
      <c r="H16" s="1316"/>
      <c r="I16" s="1317"/>
    </row>
    <row r="17" spans="2:9" ht="18" customHeight="1">
      <c r="B17" s="1548"/>
      <c r="C17" s="1356" t="s">
        <v>1116</v>
      </c>
      <c r="D17" s="1355"/>
      <c r="E17" s="1354"/>
      <c r="F17" s="1375" t="s">
        <v>1263</v>
      </c>
      <c r="G17" s="1318">
        <f>SUM(G12:G16)</f>
        <v>0</v>
      </c>
      <c r="H17" s="1318">
        <f>SUM(H12:H16)</f>
        <v>0</v>
      </c>
      <c r="I17" s="1319">
        <f>SUM(I12:I16)</f>
        <v>0</v>
      </c>
    </row>
    <row r="18" spans="2:9" ht="18" customHeight="1" thickBot="1">
      <c r="B18" s="1549"/>
      <c r="C18" s="1353" t="s">
        <v>1262</v>
      </c>
      <c r="D18" s="1352"/>
      <c r="E18" s="1351"/>
      <c r="F18" s="1376" t="s">
        <v>1261</v>
      </c>
      <c r="G18" s="1350"/>
      <c r="H18" s="1350"/>
      <c r="I18" s="1349"/>
    </row>
    <row r="19" spans="2:9" ht="18" customHeight="1">
      <c r="B19" s="1547" t="s">
        <v>1115</v>
      </c>
      <c r="C19" s="1345" t="s">
        <v>1260</v>
      </c>
      <c r="D19" s="1344"/>
      <c r="E19" s="1343"/>
      <c r="F19" s="1370" t="s">
        <v>1259</v>
      </c>
      <c r="G19" s="1310"/>
      <c r="H19" s="1310"/>
      <c r="I19" s="1311"/>
    </row>
    <row r="20" spans="2:9" ht="18" customHeight="1">
      <c r="B20" s="1548"/>
      <c r="C20" s="1342" t="s">
        <v>1258</v>
      </c>
      <c r="D20" s="1341"/>
      <c r="E20" s="1340"/>
      <c r="F20" s="1372" t="s">
        <v>1257</v>
      </c>
      <c r="G20" s="1312"/>
      <c r="H20" s="1312"/>
      <c r="I20" s="1313"/>
    </row>
    <row r="21" spans="2:9" ht="18" customHeight="1">
      <c r="B21" s="1548"/>
      <c r="C21" s="1342" t="s">
        <v>1256</v>
      </c>
      <c r="D21" s="1341"/>
      <c r="E21" s="1340"/>
      <c r="F21" s="1372" t="s">
        <v>1255</v>
      </c>
      <c r="G21" s="1312"/>
      <c r="H21" s="1312"/>
      <c r="I21" s="1313"/>
    </row>
    <row r="22" spans="2:9" ht="18" customHeight="1">
      <c r="B22" s="1548"/>
      <c r="C22" s="1342" t="s">
        <v>1235</v>
      </c>
      <c r="D22" s="1341"/>
      <c r="E22" s="1340"/>
      <c r="F22" s="1372" t="s">
        <v>1251</v>
      </c>
      <c r="G22" s="1312"/>
      <c r="H22" s="1312"/>
      <c r="I22" s="1313"/>
    </row>
    <row r="23" spans="2:9" ht="18" customHeight="1" thickBot="1">
      <c r="B23" s="1549"/>
      <c r="C23" s="1339" t="s">
        <v>1241</v>
      </c>
      <c r="D23" s="1338"/>
      <c r="E23" s="1338"/>
      <c r="F23" s="1377" t="s">
        <v>1254</v>
      </c>
      <c r="G23" s="1379"/>
      <c r="H23" s="1379"/>
      <c r="I23" s="1380"/>
    </row>
    <row r="24" spans="2:9" ht="18" customHeight="1" thickBot="1">
      <c r="B24" s="1348" t="s">
        <v>1253</v>
      </c>
      <c r="C24" s="1347" t="s">
        <v>1274</v>
      </c>
      <c r="D24" s="1347"/>
      <c r="E24" s="1346"/>
      <c r="F24" s="1373" t="s">
        <v>1250</v>
      </c>
      <c r="G24" s="1314"/>
      <c r="H24" s="1314"/>
      <c r="I24" s="1315"/>
    </row>
    <row r="25" spans="2:9" ht="18" customHeight="1">
      <c r="B25" s="1534" t="s">
        <v>1240</v>
      </c>
      <c r="C25" s="1345" t="s">
        <v>1234</v>
      </c>
      <c r="D25" s="1344"/>
      <c r="E25" s="1343"/>
      <c r="F25" s="1370" t="s">
        <v>1252</v>
      </c>
      <c r="G25" s="1321" t="e">
        <f>G18/G10</f>
        <v>#DIV/0!</v>
      </c>
      <c r="H25" s="1326"/>
      <c r="I25" s="1327"/>
    </row>
    <row r="26" spans="2:9" ht="18" customHeight="1">
      <c r="B26" s="1535"/>
      <c r="C26" s="1342" t="s">
        <v>1235</v>
      </c>
      <c r="D26" s="1341"/>
      <c r="E26" s="1340"/>
      <c r="F26" s="1372" t="s">
        <v>1251</v>
      </c>
      <c r="G26" s="1322">
        <f>G22</f>
        <v>0</v>
      </c>
      <c r="H26" s="1322">
        <f>H22</f>
        <v>0</v>
      </c>
      <c r="I26" s="1323">
        <f>I22</f>
        <v>0</v>
      </c>
    </row>
    <row r="27" spans="2:9" ht="18" customHeight="1">
      <c r="B27" s="1535"/>
      <c r="C27" s="1320" t="s">
        <v>1236</v>
      </c>
      <c r="D27" s="1341"/>
      <c r="E27" s="1340"/>
      <c r="F27" s="1372" t="s">
        <v>1250</v>
      </c>
      <c r="G27" s="1322">
        <f>G24</f>
        <v>0</v>
      </c>
      <c r="H27" s="1322">
        <f>H24</f>
        <v>0</v>
      </c>
      <c r="I27" s="1323">
        <f>I24</f>
        <v>0</v>
      </c>
    </row>
    <row r="28" spans="2:9" ht="18" customHeight="1">
      <c r="B28" s="1535"/>
      <c r="C28" s="1342" t="s">
        <v>1237</v>
      </c>
      <c r="D28" s="1341"/>
      <c r="E28" s="1340"/>
      <c r="F28" s="1372" t="s">
        <v>1249</v>
      </c>
      <c r="G28" s="1324" t="e">
        <f>(G19+G20+G23)/G21</f>
        <v>#DIV/0!</v>
      </c>
      <c r="H28" s="1328"/>
      <c r="I28" s="1329"/>
    </row>
    <row r="29" spans="2:9" ht="18" customHeight="1">
      <c r="B29" s="1535"/>
      <c r="C29" s="1342" t="s">
        <v>1238</v>
      </c>
      <c r="D29" s="1341"/>
      <c r="E29" s="1340"/>
      <c r="F29" s="1372" t="s">
        <v>1248</v>
      </c>
      <c r="G29" s="1332" t="e">
        <f>G17/G18</f>
        <v>#DIV/0!</v>
      </c>
      <c r="H29" s="1330"/>
      <c r="I29" s="1331"/>
    </row>
    <row r="30" spans="2:9" ht="18" customHeight="1" thickBot="1">
      <c r="B30" s="1536"/>
      <c r="C30" s="1339" t="s">
        <v>1239</v>
      </c>
      <c r="D30" s="1338"/>
      <c r="E30" s="1337"/>
      <c r="F30" s="1378" t="s">
        <v>1247</v>
      </c>
      <c r="G30" s="1325" t="e">
        <f>G9/(G11+G18)</f>
        <v>#DIV/0!</v>
      </c>
      <c r="H30" s="1336"/>
      <c r="I30" s="1335"/>
    </row>
    <row r="31" spans="2:9" ht="6" customHeight="1"/>
    <row r="32" spans="2:9" ht="13.5">
      <c r="B32" s="1334" t="s">
        <v>1277</v>
      </c>
      <c r="C32" s="1334"/>
      <c r="D32" s="1334"/>
      <c r="E32" s="1334"/>
      <c r="F32" s="1334"/>
      <c r="G32" s="1334"/>
      <c r="H32" s="1334"/>
      <c r="I32" s="1334"/>
    </row>
    <row r="33" spans="2:9" ht="13.5">
      <c r="B33" s="1382" t="s">
        <v>1278</v>
      </c>
      <c r="C33" s="1334"/>
      <c r="D33" s="1334"/>
      <c r="E33" s="1334"/>
      <c r="F33" s="1334"/>
      <c r="G33" s="1334"/>
      <c r="H33" s="1334"/>
      <c r="I33" s="1334"/>
    </row>
    <row r="34" spans="2:9" ht="13.5">
      <c r="B34" s="1334" t="s">
        <v>1275</v>
      </c>
      <c r="C34" s="1334"/>
      <c r="D34" s="1334"/>
      <c r="E34" s="1334"/>
      <c r="F34" s="1334"/>
      <c r="G34" s="1334"/>
      <c r="H34" s="1334"/>
      <c r="I34" s="1334"/>
    </row>
    <row r="35" spans="2:9" ht="13.5">
      <c r="B35" s="1334" t="s">
        <v>1276</v>
      </c>
      <c r="C35" s="1334"/>
      <c r="D35" s="1334"/>
      <c r="E35" s="1334"/>
      <c r="F35" s="1334"/>
      <c r="G35" s="1334"/>
      <c r="H35" s="1334"/>
      <c r="I35" s="1334"/>
    </row>
    <row r="36" spans="2:9" ht="13.5">
      <c r="B36" s="1334"/>
      <c r="C36" s="1334"/>
      <c r="D36" s="1334"/>
      <c r="E36" s="1334"/>
      <c r="F36" s="1334"/>
      <c r="G36" s="1334"/>
      <c r="H36" s="1334"/>
      <c r="I36" s="1334"/>
    </row>
    <row r="37" spans="2:9" ht="14.25" thickBot="1"/>
    <row r="38" spans="2:9" ht="18" customHeight="1" thickBot="1">
      <c r="G38" s="1537" t="s">
        <v>311</v>
      </c>
      <c r="H38" s="1538"/>
      <c r="I38" s="1539"/>
    </row>
  </sheetData>
  <mergeCells count="11">
    <mergeCell ref="B3:I3"/>
    <mergeCell ref="B6:B8"/>
    <mergeCell ref="B25:B30"/>
    <mergeCell ref="G38:I38"/>
    <mergeCell ref="E7:E8"/>
    <mergeCell ref="G6:I6"/>
    <mergeCell ref="C7:D8"/>
    <mergeCell ref="B9:B18"/>
    <mergeCell ref="B19:B23"/>
    <mergeCell ref="C6:F6"/>
    <mergeCell ref="F7:F8"/>
  </mergeCells>
  <phoneticPr fontId="10"/>
  <printOptions horizontalCentered="1"/>
  <pageMargins left="0.78740157480314965" right="0.59055118110236227" top="0.59055118110236227" bottom="0.59055118110236227"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41</vt:i4>
      </vt:variant>
    </vt:vector>
  </HeadingPairs>
  <TitlesOfParts>
    <vt:vector size="76" baseType="lpstr">
      <vt:lpstr>表紙</vt:lpstr>
      <vt:lpstr>提案書提出資料一覧表</vt:lpstr>
      <vt:lpstr>様式第1号</vt:lpstr>
      <vt:lpstr>様式第11号-2</vt:lpstr>
      <vt:lpstr>様式第13号-1</vt:lpstr>
      <vt:lpstr>様式第14号（別紙1）</vt:lpstr>
      <vt:lpstr>様式第14号（別紙2）</vt:lpstr>
      <vt:lpstr>様式第14号（別紙3）</vt:lpstr>
      <vt:lpstr>様式第15号-1</vt:lpstr>
      <vt:lpstr>様式16号-1-2（別紙1）</vt:lpstr>
      <vt:lpstr>様式第16号-2-2</vt:lpstr>
      <vt:lpstr>様式17号-2-1（別紙1）</vt:lpstr>
      <vt:lpstr>様式第17号-2-2（別紙1）</vt:lpstr>
      <vt:lpstr>様式第17号-3-2</vt:lpstr>
      <vt:lpstr>様式第17号-3-2（別紙1）</vt:lpstr>
      <vt:lpstr>様式第17号-3-2（別紙2）</vt:lpstr>
      <vt:lpstr>様式第17号-3-4（別紙1）</vt:lpstr>
      <vt:lpstr>様式17号-4-1（別紙1）</vt:lpstr>
      <vt:lpstr>様式17号-4-1（別紙2）</vt:lpstr>
      <vt:lpstr>様式第18号-1-1（別紙1）</vt:lpstr>
      <vt:lpstr>様式第18号-1-1（別紙2）</vt:lpstr>
      <vt:lpstr>様式第18号-1-1（別紙3）</vt:lpstr>
      <vt:lpstr>様式第18号-1-1（別紙4）</vt:lpstr>
      <vt:lpstr>様式第18号-1-1（別紙5）</vt:lpstr>
      <vt:lpstr>様式第18号-1-1（別紙6）</vt:lpstr>
      <vt:lpstr>様式第18号-1-1（別紙7）</vt:lpstr>
      <vt:lpstr>様式第18号-1-1（別紙8）</vt:lpstr>
      <vt:lpstr>様式第18号-1-1（別紙9）</vt:lpstr>
      <vt:lpstr>様式第18号-1-1（別紙10）</vt:lpstr>
      <vt:lpstr>様式第18号-1-1（別紙11）</vt:lpstr>
      <vt:lpstr>様式第18号-1-2（別紙1）</vt:lpstr>
      <vt:lpstr>様式第18号-2-1（別紙1）</vt:lpstr>
      <vt:lpstr>様式第18号-2-1（別紙2）</vt:lpstr>
      <vt:lpstr>様式第18号-2-1（別紙3）</vt:lpstr>
      <vt:lpstr>様式第21号-1～3</vt:lpstr>
      <vt:lpstr>提案書提出資料一覧表!Print_Area</vt:lpstr>
      <vt:lpstr>表紙!Print_Area</vt:lpstr>
      <vt:lpstr>'様式16号-1-2（別紙1）'!Print_Area</vt:lpstr>
      <vt:lpstr>'様式17号-4-1（別紙1）'!Print_Area</vt:lpstr>
      <vt:lpstr>'様式17号-4-1（別紙2）'!Print_Area</vt:lpstr>
      <vt:lpstr>'様式第11号-2'!Print_Area</vt:lpstr>
      <vt:lpstr>'様式第13号-1'!Print_Area</vt:lpstr>
      <vt:lpstr>'様式第14号（別紙1）'!Print_Area</vt:lpstr>
      <vt:lpstr>'様式第14号（別紙2）'!Print_Area</vt:lpstr>
      <vt:lpstr>'様式第14号（別紙3）'!Print_Area</vt:lpstr>
      <vt:lpstr>'様式第15号-1'!Print_Area</vt:lpstr>
      <vt:lpstr>'様式第16号-2-2'!Print_Area</vt:lpstr>
      <vt:lpstr>'様式第17号-2-2（別紙1）'!Print_Area</vt:lpstr>
      <vt:lpstr>'様式第17号-3-2（別紙1）'!Print_Area</vt:lpstr>
      <vt:lpstr>'様式第17号-3-2（別紙2）'!Print_Area</vt:lpstr>
      <vt:lpstr>'様式第18号-1-1（別紙1）'!Print_Area</vt:lpstr>
      <vt:lpstr>'様式第18号-1-1（別紙10）'!Print_Area</vt:lpstr>
      <vt:lpstr>'様式第18号-1-1（別紙11）'!Print_Area</vt:lpstr>
      <vt:lpstr>'様式第18号-1-1（別紙2）'!Print_Area</vt:lpstr>
      <vt:lpstr>'様式第18号-1-1（別紙3）'!Print_Area</vt:lpstr>
      <vt:lpstr>'様式第18号-1-1（別紙4）'!Print_Area</vt:lpstr>
      <vt:lpstr>'様式第18号-1-1（別紙5）'!Print_Area</vt:lpstr>
      <vt:lpstr>'様式第18号-1-1（別紙6）'!Print_Area</vt:lpstr>
      <vt:lpstr>'様式第18号-1-1（別紙7）'!Print_Area</vt:lpstr>
      <vt:lpstr>'様式第18号-1-1（別紙8）'!Print_Area</vt:lpstr>
      <vt:lpstr>'様式第18号-1-1（別紙9）'!Print_Area</vt:lpstr>
      <vt:lpstr>'様式第18号-1-2（別紙1）'!Print_Area</vt:lpstr>
      <vt:lpstr>'様式第18号-2-1（別紙1）'!Print_Area</vt:lpstr>
      <vt:lpstr>'様式第18号-2-1（別紙2）'!Print_Area</vt:lpstr>
      <vt:lpstr>'様式第18号-2-1（別紙3）'!Print_Area</vt:lpstr>
      <vt:lpstr>様式第1号!Print_Area</vt:lpstr>
      <vt:lpstr>'様式第21号-1～3'!Print_Area</vt:lpstr>
      <vt:lpstr>'様式16号-1-2（別紙1）'!Print_Titles</vt:lpstr>
      <vt:lpstr>'様式17号-4-1（別紙1）'!Print_Titles</vt:lpstr>
      <vt:lpstr>'様式17号-4-1（別紙2）'!Print_Titles</vt:lpstr>
      <vt:lpstr>'様式第16号-2-2'!Print_Titles</vt:lpstr>
      <vt:lpstr>'様式第18号-1-1（別紙10）'!Print_Titles</vt:lpstr>
      <vt:lpstr>'様式第18号-1-1（別紙2）'!Print_Titles</vt:lpstr>
      <vt:lpstr>'様式第18号-1-1（別紙3）'!Print_Titles</vt:lpstr>
      <vt:lpstr>'様式第18号-1-1（別紙7）'!Print_Titles</vt:lpstr>
      <vt:lpstr>'様式第18号-1-1（別紙8）'!Print_Titles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000736</cp:lastModifiedBy>
  <cp:lastPrinted>2018-12-10T06:14:05Z</cp:lastPrinted>
  <dcterms:created xsi:type="dcterms:W3CDTF">2015-05-10T10:37:30Z</dcterms:created>
  <dcterms:modified xsi:type="dcterms:W3CDTF">2018-12-27T02:49:54Z</dcterms:modified>
</cp:coreProperties>
</file>