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50障害福祉部\0014350部内共通\50 障害政策課（部内共通）\★移管事業（補助金関係）\01_さいたま市共同生活援助運営費補助金交付要綱\02-周知\HP公開用\令和５年度\"/>
    </mc:Choice>
  </mc:AlternateContent>
  <bookViews>
    <workbookView xWindow="0" yWindow="0" windowWidth="20496" windowHeight="7632"/>
  </bookViews>
  <sheets>
    <sheet name="事業計画" sheetId="1" r:id="rId1"/>
    <sheet name="事業計画 (変更)" sheetId="4" r:id="rId2"/>
    <sheet name="事業実績" sheetId="3" r:id="rId3"/>
    <sheet name="事業実績【年度中に変更あり】"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9" i="3"/>
  <c r="F21" i="5" l="1"/>
  <c r="C20" i="5"/>
  <c r="D20" i="5" s="1"/>
  <c r="D14" i="5"/>
  <c r="D10" i="5"/>
  <c r="D11" i="5"/>
  <c r="D12" i="5"/>
  <c r="D13" i="5"/>
  <c r="D15" i="5"/>
  <c r="D16" i="5"/>
  <c r="D17" i="5"/>
  <c r="D18" i="5"/>
  <c r="D19" i="5"/>
  <c r="D9" i="5"/>
  <c r="F16" i="5" l="1"/>
  <c r="C16" i="5"/>
  <c r="C15" i="5"/>
  <c r="F15" i="5" s="1"/>
  <c r="C14" i="5"/>
  <c r="F14" i="5" s="1"/>
  <c r="F13" i="5"/>
  <c r="C13" i="5"/>
  <c r="C12" i="5"/>
  <c r="F12" i="5" s="1"/>
  <c r="C11" i="5"/>
  <c r="F11" i="5" s="1"/>
  <c r="F10" i="5"/>
  <c r="C10" i="5"/>
  <c r="C9" i="5" l="1"/>
  <c r="F9" i="5" l="1"/>
  <c r="F20" i="5"/>
  <c r="C19" i="5"/>
  <c r="F19" i="5" s="1"/>
  <c r="C18" i="5"/>
  <c r="F18" i="5" s="1"/>
  <c r="C17" i="5"/>
  <c r="F17" i="5" s="1"/>
  <c r="B39" i="5"/>
  <c r="B38" i="5"/>
  <c r="B37" i="5"/>
  <c r="B36" i="5"/>
  <c r="B35" i="5"/>
  <c r="B34" i="5"/>
  <c r="B33" i="5"/>
  <c r="B32" i="5"/>
  <c r="B31" i="5"/>
  <c r="B30" i="5"/>
  <c r="C4" i="5"/>
  <c r="D4" i="5" s="1"/>
  <c r="F4" i="5" s="1"/>
  <c r="H4" i="5" s="1"/>
  <c r="H21" i="5" l="1"/>
  <c r="D9" i="4"/>
  <c r="B25" i="4" l="1"/>
  <c r="B24" i="4"/>
  <c r="B23" i="4"/>
  <c r="B22" i="4"/>
  <c r="B21" i="4"/>
  <c r="B20" i="4"/>
  <c r="B19" i="4"/>
  <c r="B18" i="4"/>
  <c r="B17" i="4"/>
  <c r="B16" i="4"/>
  <c r="C9" i="4"/>
  <c r="F9" i="4" s="1"/>
  <c r="C4" i="4"/>
  <c r="B26" i="3"/>
  <c r="B25" i="3"/>
  <c r="B24" i="3"/>
  <c r="B23" i="3"/>
  <c r="B22" i="3"/>
  <c r="B21" i="3"/>
  <c r="B20" i="3"/>
  <c r="B19" i="3"/>
  <c r="B18" i="3"/>
  <c r="B17" i="3"/>
  <c r="C9" i="3"/>
  <c r="F9" i="3" s="1"/>
  <c r="H9" i="3" s="1"/>
  <c r="C4" i="3"/>
  <c r="C9" i="1"/>
  <c r="B25" i="1"/>
  <c r="B16" i="1"/>
  <c r="B17" i="1"/>
  <c r="B18" i="1"/>
  <c r="B19" i="1"/>
  <c r="B20" i="1"/>
  <c r="B21" i="1"/>
  <c r="B22" i="1"/>
  <c r="B23" i="1"/>
  <c r="B24" i="1"/>
  <c r="C4" i="1"/>
  <c r="D4" i="4" l="1"/>
  <c r="F4" i="4" s="1"/>
  <c r="D4" i="3"/>
  <c r="F4" i="3" s="1"/>
  <c r="H4" i="3" s="1"/>
  <c r="F9" i="1"/>
  <c r="D4" i="1"/>
  <c r="F4" i="1" s="1"/>
</calcChain>
</file>

<file path=xl/sharedStrings.xml><?xml version="1.0" encoding="utf-8"?>
<sst xmlns="http://schemas.openxmlformats.org/spreadsheetml/2006/main" count="102" uniqueCount="35">
  <si>
    <t>・看護師配置に対する補助</t>
    <rPh sb="1" eb="4">
      <t>カンゴシ</t>
    </rPh>
    <rPh sb="4" eb="6">
      <t>ハイチ</t>
    </rPh>
    <rPh sb="7" eb="8">
      <t>タイ</t>
    </rPh>
    <rPh sb="10" eb="12">
      <t>ホジョ</t>
    </rPh>
    <phoneticPr fontId="2"/>
  </si>
  <si>
    <t>・生活支援員を基準以上の加配に対する補助</t>
    <rPh sb="1" eb="3">
      <t>セイカツ</t>
    </rPh>
    <rPh sb="3" eb="5">
      <t>シエン</t>
    </rPh>
    <rPh sb="5" eb="6">
      <t>イン</t>
    </rPh>
    <rPh sb="7" eb="9">
      <t>キジュン</t>
    </rPh>
    <rPh sb="9" eb="11">
      <t>イジョウ</t>
    </rPh>
    <rPh sb="12" eb="14">
      <t>カハイ</t>
    </rPh>
    <rPh sb="15" eb="16">
      <t>タイ</t>
    </rPh>
    <rPh sb="18" eb="20">
      <t>ホジョ</t>
    </rPh>
    <phoneticPr fontId="2"/>
  </si>
  <si>
    <t>常勤の看護師配置に要する人件費</t>
    <rPh sb="0" eb="2">
      <t>ジョウキン</t>
    </rPh>
    <rPh sb="3" eb="6">
      <t>カンゴシ</t>
    </rPh>
    <rPh sb="6" eb="8">
      <t>ハイチ</t>
    </rPh>
    <rPh sb="9" eb="10">
      <t>ヨウ</t>
    </rPh>
    <rPh sb="12" eb="15">
      <t>ジンケンヒ</t>
    </rPh>
    <phoneticPr fontId="2"/>
  </si>
  <si>
    <t>差引額</t>
    <rPh sb="0" eb="2">
      <t>サシヒキ</t>
    </rPh>
    <rPh sb="2" eb="3">
      <t>ガク</t>
    </rPh>
    <phoneticPr fontId="2"/>
  </si>
  <si>
    <t>基準額</t>
    <rPh sb="0" eb="2">
      <t>キジュン</t>
    </rPh>
    <rPh sb="2" eb="3">
      <t>ガク</t>
    </rPh>
    <phoneticPr fontId="2"/>
  </si>
  <si>
    <t>交付申請額</t>
    <rPh sb="0" eb="2">
      <t>コウフ</t>
    </rPh>
    <rPh sb="2" eb="4">
      <t>シンセイ</t>
    </rPh>
    <rPh sb="4" eb="5">
      <t>ガク</t>
    </rPh>
    <phoneticPr fontId="2"/>
  </si>
  <si>
    <t>〇指定共同生活援助の事業計画</t>
    <rPh sb="1" eb="3">
      <t>シテイ</t>
    </rPh>
    <rPh sb="3" eb="5">
      <t>キョウドウ</t>
    </rPh>
    <rPh sb="5" eb="7">
      <t>セイカツ</t>
    </rPh>
    <rPh sb="7" eb="9">
      <t>エンジョ</t>
    </rPh>
    <rPh sb="10" eb="12">
      <t>ジギョウ</t>
    </rPh>
    <rPh sb="12" eb="14">
      <t>ケイカク</t>
    </rPh>
    <phoneticPr fontId="2"/>
  </si>
  <si>
    <t>対象月数</t>
    <rPh sb="0" eb="2">
      <t>タイショウ</t>
    </rPh>
    <rPh sb="2" eb="3">
      <t>ツキ</t>
    </rPh>
    <rPh sb="3" eb="4">
      <t>スウ</t>
    </rPh>
    <phoneticPr fontId="2"/>
  </si>
  <si>
    <t>算定された員数</t>
    <rPh sb="0" eb="2">
      <t>サンテイ</t>
    </rPh>
    <rPh sb="5" eb="7">
      <t>インスウ</t>
    </rPh>
    <phoneticPr fontId="2"/>
  </si>
  <si>
    <t>①重度障害者支援加算に適合しているものとして市長に届け出た員数</t>
    <rPh sb="1" eb="3">
      <t>ジュウド</t>
    </rPh>
    <rPh sb="3" eb="6">
      <t>ショウガイシャ</t>
    </rPh>
    <rPh sb="6" eb="8">
      <t>シエン</t>
    </rPh>
    <rPh sb="8" eb="10">
      <t>カサン</t>
    </rPh>
    <rPh sb="11" eb="13">
      <t>テキゴウ</t>
    </rPh>
    <rPh sb="22" eb="24">
      <t>シチョウ</t>
    </rPh>
    <rPh sb="25" eb="26">
      <t>トド</t>
    </rPh>
    <rPh sb="27" eb="28">
      <t>デ</t>
    </rPh>
    <rPh sb="29" eb="31">
      <t>インスウ</t>
    </rPh>
    <phoneticPr fontId="2"/>
  </si>
  <si>
    <t>＜参考＞別表第２「生活支援員を基準以上の加配に対する補助金の額」</t>
    <rPh sb="1" eb="3">
      <t>サンコウ</t>
    </rPh>
    <rPh sb="4" eb="6">
      <t>ベッピョウ</t>
    </rPh>
    <rPh sb="6" eb="7">
      <t>ダイ</t>
    </rPh>
    <rPh sb="28" eb="29">
      <t>キン</t>
    </rPh>
    <rPh sb="30" eb="31">
      <t>ガク</t>
    </rPh>
    <phoneticPr fontId="2"/>
  </si>
  <si>
    <t>1人以上</t>
    <rPh sb="1" eb="2">
      <t>リ</t>
    </rPh>
    <rPh sb="2" eb="4">
      <t>イジョウ</t>
    </rPh>
    <phoneticPr fontId="2"/>
  </si>
  <si>
    <t>補助金算定額</t>
    <rPh sb="0" eb="3">
      <t>ホジョキン</t>
    </rPh>
    <rPh sb="3" eb="5">
      <t>サンテイ</t>
    </rPh>
    <rPh sb="5" eb="6">
      <t>ガク</t>
    </rPh>
    <phoneticPr fontId="2"/>
  </si>
  <si>
    <t>※１　さいたま市指定障害福祉サービスの事業等の人員、設備及び運営の基準等に関する条例（平成２４年さいたま市条例第５８号）第１９６条第１項第２号の規定により算出した生活支援員の従業者の員数</t>
    <rPh sb="87" eb="90">
      <t>ジュウギョウシャ</t>
    </rPh>
    <rPh sb="91" eb="93">
      <t>インスウ</t>
    </rPh>
    <phoneticPr fontId="2"/>
  </si>
  <si>
    <t>※２　算定された員数は小数点以下第２位切り捨て</t>
    <rPh sb="3" eb="5">
      <t>サンテイ</t>
    </rPh>
    <rPh sb="8" eb="10">
      <t>インスウ</t>
    </rPh>
    <rPh sb="11" eb="14">
      <t>ショウスウテン</t>
    </rPh>
    <rPh sb="14" eb="16">
      <t>イカ</t>
    </rPh>
    <rPh sb="16" eb="17">
      <t>ダイ</t>
    </rPh>
    <rPh sb="18" eb="19">
      <t>イ</t>
    </rPh>
    <rPh sb="19" eb="20">
      <t>キ</t>
    </rPh>
    <rPh sb="21" eb="22">
      <t>ス</t>
    </rPh>
    <phoneticPr fontId="2"/>
  </si>
  <si>
    <r>
      <t>②従業者の員数</t>
    </r>
    <r>
      <rPr>
        <vertAlign val="superscript"/>
        <sz val="11"/>
        <color theme="1"/>
        <rFont val="ＭＳ ゴシック"/>
        <family val="3"/>
        <charset val="128"/>
      </rPr>
      <t>※１</t>
    </r>
    <phoneticPr fontId="2"/>
  </si>
  <si>
    <r>
      <t>算定された員数</t>
    </r>
    <r>
      <rPr>
        <vertAlign val="superscript"/>
        <sz val="11"/>
        <color theme="1"/>
        <rFont val="ＭＳ ゴシック"/>
        <family val="3"/>
        <charset val="128"/>
      </rPr>
      <t>※２</t>
    </r>
    <r>
      <rPr>
        <sz val="11"/>
        <color theme="1"/>
        <rFont val="ＭＳ ゴシック"/>
        <family val="3"/>
        <charset val="128"/>
      </rPr>
      <t xml:space="preserve">
①－（②＋０．１）</t>
    </r>
    <phoneticPr fontId="2"/>
  </si>
  <si>
    <t>変更交付申請額</t>
    <rPh sb="0" eb="2">
      <t>ヘンコウ</t>
    </rPh>
    <rPh sb="2" eb="4">
      <t>コウフ</t>
    </rPh>
    <rPh sb="4" eb="6">
      <t>シンセイ</t>
    </rPh>
    <rPh sb="6" eb="7">
      <t>ガク</t>
    </rPh>
    <phoneticPr fontId="2"/>
  </si>
  <si>
    <t>交付決定額</t>
    <rPh sb="0" eb="2">
      <t>コウフ</t>
    </rPh>
    <rPh sb="2" eb="4">
      <t>ケッテイ</t>
    </rPh>
    <rPh sb="4" eb="5">
      <t>ガク</t>
    </rPh>
    <phoneticPr fontId="2"/>
  </si>
  <si>
    <t>実績額</t>
    <rPh sb="0" eb="3">
      <t>ジッセキガク</t>
    </rPh>
    <phoneticPr fontId="2"/>
  </si>
  <si>
    <t>実績額</t>
    <rPh sb="0" eb="2">
      <t>ジッセキ</t>
    </rPh>
    <rPh sb="2" eb="3">
      <t>ガク</t>
    </rPh>
    <phoneticPr fontId="2"/>
  </si>
  <si>
    <t>〇指定共同生活援助の事業変更計画</t>
    <rPh sb="1" eb="3">
      <t>シテイ</t>
    </rPh>
    <rPh sb="3" eb="5">
      <t>キョウドウ</t>
    </rPh>
    <rPh sb="5" eb="7">
      <t>セイカツ</t>
    </rPh>
    <rPh sb="7" eb="9">
      <t>エンジョ</t>
    </rPh>
    <rPh sb="10" eb="12">
      <t>ジギョウ</t>
    </rPh>
    <rPh sb="14" eb="16">
      <t>ケイカク</t>
    </rPh>
    <phoneticPr fontId="2"/>
  </si>
  <si>
    <t>〇指定共同生活援助の事業実績</t>
    <rPh sb="1" eb="3">
      <t>シテイ</t>
    </rPh>
    <rPh sb="3" eb="5">
      <t>キョウドウ</t>
    </rPh>
    <rPh sb="5" eb="7">
      <t>セイカツ</t>
    </rPh>
    <rPh sb="7" eb="9">
      <t>エンジョ</t>
    </rPh>
    <rPh sb="10" eb="12">
      <t>ジギョウ</t>
    </rPh>
    <rPh sb="12" eb="14">
      <t>ジッセキ</t>
    </rPh>
    <phoneticPr fontId="2"/>
  </si>
  <si>
    <t>合　計</t>
    <rPh sb="0" eb="1">
      <t>ゴウ</t>
    </rPh>
    <rPh sb="2" eb="3">
      <t>ケイ</t>
    </rPh>
    <phoneticPr fontId="2"/>
  </si>
  <si>
    <r>
      <t>看護職員配置加算等</t>
    </r>
    <r>
      <rPr>
        <vertAlign val="superscript"/>
        <sz val="11"/>
        <color theme="1"/>
        <rFont val="ＭＳ ゴシック"/>
        <family val="3"/>
        <charset val="128"/>
      </rPr>
      <t>※１</t>
    </r>
    <rPh sb="0" eb="2">
      <t>カンゴ</t>
    </rPh>
    <rPh sb="2" eb="4">
      <t>ショクイン</t>
    </rPh>
    <rPh sb="4" eb="6">
      <t>ハイチ</t>
    </rPh>
    <rPh sb="6" eb="8">
      <t>カサン</t>
    </rPh>
    <rPh sb="8" eb="9">
      <t>トウ</t>
    </rPh>
    <phoneticPr fontId="2"/>
  </si>
  <si>
    <r>
      <t>①重度障害者支援加算に適合しているものとして市長に届け出た員数</t>
    </r>
    <r>
      <rPr>
        <vertAlign val="superscript"/>
        <sz val="11"/>
        <color theme="1"/>
        <rFont val="ＭＳ ゴシック"/>
        <family val="3"/>
        <charset val="128"/>
      </rPr>
      <t>※１</t>
    </r>
    <rPh sb="1" eb="3">
      <t>ジュウド</t>
    </rPh>
    <rPh sb="3" eb="6">
      <t>ショウガイシャ</t>
    </rPh>
    <rPh sb="6" eb="8">
      <t>シエン</t>
    </rPh>
    <rPh sb="8" eb="10">
      <t>カサン</t>
    </rPh>
    <rPh sb="11" eb="13">
      <t>テキゴウ</t>
    </rPh>
    <rPh sb="22" eb="24">
      <t>シチョウ</t>
    </rPh>
    <rPh sb="25" eb="26">
      <t>トド</t>
    </rPh>
    <rPh sb="27" eb="28">
      <t>デ</t>
    </rPh>
    <rPh sb="29" eb="31">
      <t>インスウ</t>
    </rPh>
    <phoneticPr fontId="2"/>
  </si>
  <si>
    <r>
      <t>②従業者の員数</t>
    </r>
    <r>
      <rPr>
        <vertAlign val="superscript"/>
        <sz val="11"/>
        <color theme="1"/>
        <rFont val="ＭＳ ゴシック"/>
        <family val="3"/>
        <charset val="128"/>
      </rPr>
      <t>※２</t>
    </r>
    <phoneticPr fontId="2"/>
  </si>
  <si>
    <r>
      <t>算定された員数</t>
    </r>
    <r>
      <rPr>
        <vertAlign val="superscript"/>
        <sz val="11"/>
        <color theme="1"/>
        <rFont val="ＭＳ ゴシック"/>
        <family val="3"/>
        <charset val="128"/>
      </rPr>
      <t>※３</t>
    </r>
    <r>
      <rPr>
        <sz val="11"/>
        <color theme="1"/>
        <rFont val="ＭＳ ゴシック"/>
        <family val="3"/>
        <charset val="128"/>
      </rPr>
      <t xml:space="preserve">
①－（②＋０．１）</t>
    </r>
    <phoneticPr fontId="2"/>
  </si>
  <si>
    <t>※２　さいたま市指定障害福祉サービスの事業等の人員、設備及び運営の基準等に関する条例（平成２４年さいたま市条例第５８号）第１９６条第１項第２号の規定により算出した生活支援員の従業者の員数　【当該年度の実績に基づく】</t>
    <rPh sb="87" eb="90">
      <t>ジュウギョウシャ</t>
    </rPh>
    <rPh sb="91" eb="93">
      <t>インスウ</t>
    </rPh>
    <rPh sb="95" eb="97">
      <t>トウガイ</t>
    </rPh>
    <rPh sb="97" eb="99">
      <t>ネンド</t>
    </rPh>
    <rPh sb="100" eb="102">
      <t>ジッセキ</t>
    </rPh>
    <rPh sb="103" eb="104">
      <t>モト</t>
    </rPh>
    <phoneticPr fontId="2"/>
  </si>
  <si>
    <t>※３　算定された員数は小数点以下第２位切り捨て</t>
    <rPh sb="3" eb="5">
      <t>サンテイ</t>
    </rPh>
    <rPh sb="8" eb="10">
      <t>インスウ</t>
    </rPh>
    <rPh sb="11" eb="14">
      <t>ショウスウテン</t>
    </rPh>
    <rPh sb="14" eb="16">
      <t>イカ</t>
    </rPh>
    <rPh sb="16" eb="17">
      <t>ダイ</t>
    </rPh>
    <rPh sb="18" eb="19">
      <t>イ</t>
    </rPh>
    <rPh sb="19" eb="20">
      <t>キ</t>
    </rPh>
    <rPh sb="21" eb="22">
      <t>ス</t>
    </rPh>
    <phoneticPr fontId="2"/>
  </si>
  <si>
    <t>※１　当該年度における実際に配置した生活支援員の員数</t>
    <rPh sb="3" eb="5">
      <t>トウガイ</t>
    </rPh>
    <rPh sb="5" eb="7">
      <t>ネンド</t>
    </rPh>
    <rPh sb="11" eb="13">
      <t>ジッサイ</t>
    </rPh>
    <rPh sb="14" eb="16">
      <t>ハイチ</t>
    </rPh>
    <rPh sb="24" eb="26">
      <t>インスウ</t>
    </rPh>
    <phoneticPr fontId="2"/>
  </si>
  <si>
    <t>※１　当該年度における実際に配置した生活支援員の員数（各月ごと）</t>
    <rPh sb="3" eb="5">
      <t>トウガイ</t>
    </rPh>
    <rPh sb="5" eb="7">
      <t>ネンド</t>
    </rPh>
    <rPh sb="11" eb="13">
      <t>ジッサイ</t>
    </rPh>
    <rPh sb="14" eb="16">
      <t>ハイチ</t>
    </rPh>
    <rPh sb="24" eb="26">
      <t>インスウ</t>
    </rPh>
    <rPh sb="27" eb="28">
      <t>カク</t>
    </rPh>
    <rPh sb="28" eb="29">
      <t>ツキ</t>
    </rPh>
    <phoneticPr fontId="2"/>
  </si>
  <si>
    <t>※２　さいたま市指定障害福祉サービスの事業等の人員、設備及び運営の基準等に関する条例（平成２４年さいたま市条例第５８号）第１９６条第１項第２号の規定により算出した生活支援員の従業者の員数　【当該年度の各月ごとの実績に基づく】</t>
    <rPh sb="87" eb="90">
      <t>ジュウギョウシャ</t>
    </rPh>
    <rPh sb="91" eb="93">
      <t>インスウ</t>
    </rPh>
    <rPh sb="95" eb="97">
      <t>トウガイ</t>
    </rPh>
    <rPh sb="97" eb="99">
      <t>ネンド</t>
    </rPh>
    <rPh sb="100" eb="101">
      <t>カク</t>
    </rPh>
    <rPh sb="101" eb="102">
      <t>ツキ</t>
    </rPh>
    <rPh sb="105" eb="107">
      <t>ジッセキ</t>
    </rPh>
    <rPh sb="108" eb="109">
      <t>モト</t>
    </rPh>
    <phoneticPr fontId="2"/>
  </si>
  <si>
    <t>※すべての月で算定された員数が１以上の場合は1,040,000円</t>
    <rPh sb="5" eb="6">
      <t>ツキ</t>
    </rPh>
    <rPh sb="16" eb="18">
      <t>イジョウ</t>
    </rPh>
    <rPh sb="19" eb="21">
      <t>バアイ</t>
    </rPh>
    <rPh sb="23" eb="32">
      <t>０４００００エン</t>
    </rPh>
    <phoneticPr fontId="2"/>
  </si>
  <si>
    <t>※１　「看護職員配置加算及び医療的ケア対応支援加算」または「医療連携体制加算（Ⅰ）～（Ⅳ）」</t>
    <rPh sb="34" eb="36">
      <t>タイセイ</t>
    </rPh>
    <rPh sb="36" eb="38">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</si>
</sst>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quot;人&quot;"/>
    <numFmt numFmtId="178" formatCode="#,##0&quot;円&quot;"/>
  </numFmts>
  <fonts count="6" x14ac:knownFonts="1">
    <font>
      <sz val="11"/>
      <color theme="1"/>
      <name val="ＭＳ ゴシック"/>
      <family val="2"/>
      <charset val="128"/>
    </font>
    <font>
      <sz val="11"/>
      <color theme="1"/>
      <name val="ＭＳ ゴシック"/>
      <family val="2"/>
      <charset val="128"/>
    </font>
    <font>
      <sz val="6"/>
      <name val="ＭＳ ゴシック"/>
      <family val="2"/>
      <charset val="128"/>
    </font>
    <font>
      <vertAlign val="superscript"/>
      <sz val="11"/>
      <color theme="1"/>
      <name val="ＭＳ ゴシック"/>
      <family val="3"/>
      <charset val="128"/>
    </font>
    <font>
      <sz val="11"/>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8" fontId="4" fillId="0" borderId="1" xfId="1" applyFont="1" applyBorder="1">
      <alignment vertical="center"/>
    </xf>
    <xf numFmtId="176" fontId="4" fillId="0" borderId="1" xfId="0" applyNumberFormat="1" applyFont="1" applyBorder="1">
      <alignment vertical="center"/>
    </xf>
    <xf numFmtId="0" fontId="4" fillId="0" borderId="1" xfId="0" applyFont="1" applyBorder="1" applyAlignment="1">
      <alignment horizontal="right" vertical="center"/>
    </xf>
    <xf numFmtId="178" fontId="4" fillId="0" borderId="1" xfId="1" applyNumberFormat="1" applyFont="1" applyBorder="1">
      <alignment vertical="center"/>
    </xf>
    <xf numFmtId="177" fontId="4" fillId="0" borderId="1" xfId="0" applyNumberFormat="1" applyFont="1" applyBorder="1">
      <alignment vertical="center"/>
    </xf>
    <xf numFmtId="38" fontId="4" fillId="2" borderId="1" xfId="1" applyFont="1" applyFill="1" applyBorder="1" applyProtection="1">
      <alignment vertical="center"/>
      <protection locked="0"/>
    </xf>
    <xf numFmtId="4" fontId="4" fillId="2" borderId="1" xfId="0" applyNumberFormat="1" applyFont="1" applyFill="1" applyBorder="1" applyProtection="1">
      <alignment vertical="center"/>
      <protection locked="0"/>
    </xf>
    <xf numFmtId="0" fontId="4" fillId="0" borderId="1" xfId="0" applyFont="1" applyFill="1" applyBorder="1" applyAlignment="1">
      <alignment horizontal="center" vertical="center"/>
    </xf>
    <xf numFmtId="38" fontId="0" fillId="0" borderId="1" xfId="0" applyNumberFormat="1" applyFont="1" applyBorder="1">
      <alignment vertical="center"/>
    </xf>
    <xf numFmtId="38" fontId="4" fillId="0" borderId="4" xfId="1" applyFont="1" applyFill="1" applyBorder="1" applyProtection="1">
      <alignment vertical="center"/>
      <protection locked="0"/>
    </xf>
    <xf numFmtId="38" fontId="0" fillId="0" borderId="4" xfId="0" applyNumberFormat="1" applyFont="1" applyFill="1" applyBorder="1">
      <alignment vertical="center"/>
    </xf>
    <xf numFmtId="0" fontId="4" fillId="0" borderId="1" xfId="0" applyFont="1" applyBorder="1" applyAlignment="1">
      <alignment horizontal="center" vertical="center" shrinkToFit="1"/>
    </xf>
    <xf numFmtId="38" fontId="4" fillId="0" borderId="0" xfId="1" applyFont="1" applyFill="1" applyBorder="1" applyProtection="1">
      <alignment vertical="center"/>
      <protection locked="0"/>
    </xf>
    <xf numFmtId="38" fontId="4" fillId="0" borderId="0" xfId="1" applyFont="1" applyFill="1" applyBorder="1">
      <alignment vertical="center"/>
    </xf>
    <xf numFmtId="38" fontId="0" fillId="0" borderId="0" xfId="0" applyNumberFormat="1" applyFont="1" applyFill="1" applyBorder="1">
      <alignment vertical="center"/>
    </xf>
    <xf numFmtId="0" fontId="0" fillId="0" borderId="0" xfId="0" applyFont="1" applyFill="1">
      <alignment vertical="center"/>
    </xf>
    <xf numFmtId="0" fontId="4" fillId="0" borderId="1" xfId="0" applyFont="1" applyBorder="1" applyAlignment="1">
      <alignment horizontal="left" vertical="center" wrapText="1"/>
    </xf>
    <xf numFmtId="4" fontId="4" fillId="0" borderId="0" xfId="0" applyNumberFormat="1" applyFont="1" applyFill="1" applyBorder="1" applyAlignment="1" applyProtection="1">
      <alignment horizontal="center" vertical="center"/>
      <protection locked="0"/>
    </xf>
    <xf numFmtId="38" fontId="0" fillId="0" borderId="0" xfId="0" applyNumberFormat="1" applyFont="1" applyBorder="1">
      <alignment vertical="center"/>
    </xf>
    <xf numFmtId="38" fontId="5" fillId="0" borderId="0" xfId="1" applyFont="1" applyBorder="1" applyAlignment="1">
      <alignment vertical="center" wrapText="1"/>
    </xf>
    <xf numFmtId="38" fontId="0" fillId="0" borderId="0" xfId="0" applyNumberFormat="1" applyFont="1">
      <alignmen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4" fontId="4" fillId="0" borderId="3"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workbookViewId="0">
      <selection activeCell="A5" sqref="A5"/>
    </sheetView>
  </sheetViews>
  <sheetFormatPr defaultColWidth="9" defaultRowHeight="30" customHeight="1" x14ac:dyDescent="0.2"/>
  <cols>
    <col min="1" max="1" width="24.6640625" style="1" customWidth="1"/>
    <col min="2" max="4" width="20.6640625" style="1" customWidth="1"/>
    <col min="5" max="5" width="15.6640625" style="1" customWidth="1"/>
    <col min="6" max="7" width="20.6640625" style="1" customWidth="1"/>
    <col min="8" max="16384" width="9" style="1"/>
  </cols>
  <sheetData>
    <row r="1" spans="1:6" ht="30" customHeight="1" x14ac:dyDescent="0.2">
      <c r="A1" s="1" t="s">
        <v>6</v>
      </c>
    </row>
    <row r="2" spans="1:6" ht="30" customHeight="1" x14ac:dyDescent="0.2">
      <c r="A2" s="1" t="s">
        <v>0</v>
      </c>
    </row>
    <row r="3" spans="1:6" ht="30" customHeight="1" x14ac:dyDescent="0.2">
      <c r="A3" s="2" t="s">
        <v>2</v>
      </c>
      <c r="B3" s="15" t="s">
        <v>24</v>
      </c>
      <c r="C3" s="3" t="s">
        <v>3</v>
      </c>
      <c r="D3" s="3" t="s">
        <v>12</v>
      </c>
      <c r="E3" s="3" t="s">
        <v>7</v>
      </c>
      <c r="F3" s="3" t="s">
        <v>5</v>
      </c>
    </row>
    <row r="4" spans="1:6" ht="30" customHeight="1" x14ac:dyDescent="0.2">
      <c r="A4" s="9">
        <v>0</v>
      </c>
      <c r="B4" s="9">
        <v>0</v>
      </c>
      <c r="C4" s="4">
        <f>A4-B4</f>
        <v>0</v>
      </c>
      <c r="D4" s="4">
        <f>MIN(ROUNDDOWN(C4/2,0),1250000)</f>
        <v>0</v>
      </c>
      <c r="E4" s="9">
        <v>0</v>
      </c>
      <c r="F4" s="4">
        <f>IF(E4&lt;12,ROUNDDOWN(MIN(C4:D4)*E4/12,-3),MIN(C4:D4)*E4/12)</f>
        <v>0</v>
      </c>
    </row>
    <row r="5" spans="1:6" s="19" customFormat="1" ht="26.25" customHeight="1" x14ac:dyDescent="0.2">
      <c r="A5" s="16" t="s">
        <v>34</v>
      </c>
      <c r="B5" s="16"/>
      <c r="C5" s="17"/>
      <c r="D5" s="17"/>
      <c r="E5" s="16"/>
      <c r="F5" s="17"/>
    </row>
    <row r="7" spans="1:6" ht="30" customHeight="1" x14ac:dyDescent="0.2">
      <c r="A7" s="1" t="s">
        <v>1</v>
      </c>
    </row>
    <row r="8" spans="1:6" ht="48" customHeight="1" x14ac:dyDescent="0.2">
      <c r="A8" s="2" t="s">
        <v>9</v>
      </c>
      <c r="B8" s="3" t="s">
        <v>15</v>
      </c>
      <c r="C8" s="2" t="s">
        <v>16</v>
      </c>
      <c r="D8" s="3" t="s">
        <v>12</v>
      </c>
      <c r="E8" s="3" t="s">
        <v>7</v>
      </c>
      <c r="F8" s="3" t="s">
        <v>5</v>
      </c>
    </row>
    <row r="9" spans="1:6" ht="30" customHeight="1" x14ac:dyDescent="0.2">
      <c r="A9" s="10">
        <v>0</v>
      </c>
      <c r="B9" s="10">
        <v>0</v>
      </c>
      <c r="C9" s="5">
        <f>IF(ROUNDDOWN(A9-(B9+0.1),1)&lt;0,0,ROUNDDOWN(A9-(B9+0.1),1))</f>
        <v>0</v>
      </c>
      <c r="D9" s="4">
        <f>IF(C9&gt;=1,1040000,VLOOKUP(C9,A15:B25,2,FALSE))</f>
        <v>0</v>
      </c>
      <c r="E9" s="9">
        <v>0</v>
      </c>
      <c r="F9" s="4">
        <f>IF(E9&lt;12,ROUNDDOWN(D9*E9/12,-3),D9*E9/12)</f>
        <v>0</v>
      </c>
    </row>
    <row r="10" spans="1:6" ht="30" customHeight="1" x14ac:dyDescent="0.2">
      <c r="A10" s="25" t="s">
        <v>13</v>
      </c>
      <c r="B10" s="25"/>
      <c r="C10" s="25"/>
      <c r="D10" s="25"/>
      <c r="E10" s="25"/>
      <c r="F10" s="25"/>
    </row>
    <row r="11" spans="1:6" ht="30" customHeight="1" x14ac:dyDescent="0.2">
      <c r="A11" s="26" t="s">
        <v>14</v>
      </c>
      <c r="B11" s="26"/>
      <c r="C11" s="26"/>
      <c r="D11" s="26"/>
      <c r="E11" s="26"/>
      <c r="F11" s="26"/>
    </row>
    <row r="12" spans="1:6" ht="19.5" customHeight="1" x14ac:dyDescent="0.2"/>
    <row r="13" spans="1:6" ht="30" customHeight="1" x14ac:dyDescent="0.2">
      <c r="A13" s="1" t="s">
        <v>10</v>
      </c>
    </row>
    <row r="14" spans="1:6" ht="24.9" customHeight="1" x14ac:dyDescent="0.2">
      <c r="A14" s="3" t="s">
        <v>8</v>
      </c>
      <c r="B14" s="3" t="s">
        <v>4</v>
      </c>
    </row>
    <row r="15" spans="1:6" ht="24.9" customHeight="1" x14ac:dyDescent="0.2">
      <c r="A15" s="6" t="s">
        <v>11</v>
      </c>
      <c r="B15" s="7">
        <v>1040000</v>
      </c>
    </row>
    <row r="16" spans="1:6" ht="24.9" customHeight="1" x14ac:dyDescent="0.2">
      <c r="A16" s="8">
        <v>0.9</v>
      </c>
      <c r="B16" s="7">
        <f t="shared" ref="B16:B25" si="0">A16*2080000/2</f>
        <v>936000</v>
      </c>
    </row>
    <row r="17" spans="1:2" ht="24.9" customHeight="1" x14ac:dyDescent="0.2">
      <c r="A17" s="8">
        <v>0.8</v>
      </c>
      <c r="B17" s="7">
        <f t="shared" si="0"/>
        <v>832000</v>
      </c>
    </row>
    <row r="18" spans="1:2" ht="24.9" customHeight="1" x14ac:dyDescent="0.2">
      <c r="A18" s="8">
        <v>0.7</v>
      </c>
      <c r="B18" s="7">
        <f t="shared" si="0"/>
        <v>728000</v>
      </c>
    </row>
    <row r="19" spans="1:2" ht="24.9" customHeight="1" x14ac:dyDescent="0.2">
      <c r="A19" s="8">
        <v>0.6</v>
      </c>
      <c r="B19" s="7">
        <f t="shared" si="0"/>
        <v>624000</v>
      </c>
    </row>
    <row r="20" spans="1:2" ht="24.9" customHeight="1" x14ac:dyDescent="0.2">
      <c r="A20" s="8">
        <v>0.5</v>
      </c>
      <c r="B20" s="7">
        <f t="shared" si="0"/>
        <v>520000</v>
      </c>
    </row>
    <row r="21" spans="1:2" ht="24.9" customHeight="1" x14ac:dyDescent="0.2">
      <c r="A21" s="8">
        <v>0.4</v>
      </c>
      <c r="B21" s="7">
        <f t="shared" si="0"/>
        <v>416000</v>
      </c>
    </row>
    <row r="22" spans="1:2" ht="24.9" customHeight="1" x14ac:dyDescent="0.2">
      <c r="A22" s="8">
        <v>0.3</v>
      </c>
      <c r="B22" s="7">
        <f t="shared" si="0"/>
        <v>312000</v>
      </c>
    </row>
    <row r="23" spans="1:2" ht="24.9" customHeight="1" x14ac:dyDescent="0.2">
      <c r="A23" s="8">
        <v>0.2</v>
      </c>
      <c r="B23" s="7">
        <f t="shared" si="0"/>
        <v>208000</v>
      </c>
    </row>
    <row r="24" spans="1:2" ht="24.9" customHeight="1" x14ac:dyDescent="0.2">
      <c r="A24" s="8">
        <v>0.1</v>
      </c>
      <c r="B24" s="7">
        <f t="shared" si="0"/>
        <v>104000</v>
      </c>
    </row>
    <row r="25" spans="1:2" ht="24.9" customHeight="1" x14ac:dyDescent="0.2">
      <c r="A25" s="8">
        <v>0</v>
      </c>
      <c r="B25" s="7">
        <f t="shared" si="0"/>
        <v>0</v>
      </c>
    </row>
  </sheetData>
  <mergeCells count="2">
    <mergeCell ref="A10:F10"/>
    <mergeCell ref="A11:F11"/>
  </mergeCells>
  <phoneticPr fontId="2"/>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election activeCell="A11" sqref="A11:G11"/>
    </sheetView>
  </sheetViews>
  <sheetFormatPr defaultColWidth="9" defaultRowHeight="30" customHeight="1" x14ac:dyDescent="0.2"/>
  <cols>
    <col min="1" max="1" width="24.6640625" style="1" customWidth="1"/>
    <col min="2" max="4" width="20.6640625" style="1" customWidth="1"/>
    <col min="5" max="5" width="15.6640625" style="1" customWidth="1"/>
    <col min="6" max="7" width="20.6640625" style="1" customWidth="1"/>
    <col min="8" max="16384" width="9" style="1"/>
  </cols>
  <sheetData>
    <row r="1" spans="1:7" ht="30" customHeight="1" x14ac:dyDescent="0.2">
      <c r="A1" s="1" t="s">
        <v>21</v>
      </c>
    </row>
    <row r="2" spans="1:7" ht="30" customHeight="1" x14ac:dyDescent="0.2">
      <c r="A2" s="1" t="s">
        <v>0</v>
      </c>
    </row>
    <row r="3" spans="1:7" ht="30" customHeight="1" x14ac:dyDescent="0.2">
      <c r="A3" s="2" t="s">
        <v>2</v>
      </c>
      <c r="B3" s="15" t="s">
        <v>24</v>
      </c>
      <c r="C3" s="3" t="s">
        <v>3</v>
      </c>
      <c r="D3" s="3" t="s">
        <v>12</v>
      </c>
      <c r="E3" s="3" t="s">
        <v>7</v>
      </c>
      <c r="F3" s="3" t="s">
        <v>17</v>
      </c>
      <c r="G3" s="3" t="s">
        <v>18</v>
      </c>
    </row>
    <row r="4" spans="1:7" ht="30" customHeight="1" x14ac:dyDescent="0.2">
      <c r="A4" s="9">
        <v>0</v>
      </c>
      <c r="B4" s="9">
        <v>0</v>
      </c>
      <c r="C4" s="4">
        <f>A4-B4</f>
        <v>0</v>
      </c>
      <c r="D4" s="4">
        <f>MIN(ROUNDDOWN(C4/2,0),1250000)</f>
        <v>0</v>
      </c>
      <c r="E4" s="9">
        <v>0</v>
      </c>
      <c r="F4" s="4">
        <f>IF(E4&lt;12,ROUNDDOWN(MIN(C4:D4)*E4/12,-3),MIN(C4:D4)*E4/12)</f>
        <v>0</v>
      </c>
      <c r="G4" s="9">
        <v>0</v>
      </c>
    </row>
    <row r="5" spans="1:7" s="19" customFormat="1" ht="30" customHeight="1" x14ac:dyDescent="0.2">
      <c r="A5" s="16" t="s">
        <v>34</v>
      </c>
      <c r="B5" s="16"/>
      <c r="C5" s="17"/>
      <c r="D5" s="17"/>
      <c r="E5" s="16"/>
      <c r="F5" s="17"/>
      <c r="G5" s="16"/>
    </row>
    <row r="7" spans="1:7" ht="30" customHeight="1" x14ac:dyDescent="0.2">
      <c r="A7" s="1" t="s">
        <v>1</v>
      </c>
    </row>
    <row r="8" spans="1:7" ht="48" customHeight="1" x14ac:dyDescent="0.2">
      <c r="A8" s="2" t="s">
        <v>9</v>
      </c>
      <c r="B8" s="3" t="s">
        <v>15</v>
      </c>
      <c r="C8" s="2" t="s">
        <v>16</v>
      </c>
      <c r="D8" s="3" t="s">
        <v>12</v>
      </c>
      <c r="E8" s="3" t="s">
        <v>7</v>
      </c>
      <c r="F8" s="3" t="s">
        <v>17</v>
      </c>
      <c r="G8" s="3" t="s">
        <v>18</v>
      </c>
    </row>
    <row r="9" spans="1:7" ht="30" customHeight="1" x14ac:dyDescent="0.2">
      <c r="A9" s="10">
        <v>0</v>
      </c>
      <c r="B9" s="10">
        <v>0</v>
      </c>
      <c r="C9" s="5">
        <f>IF(ROUNDDOWN(A9-(B9+0.1),1)&lt;0,0,ROUNDDOWN(A9-(B9+0.1),1))</f>
        <v>0</v>
      </c>
      <c r="D9" s="4">
        <f>IF(C9&gt;=1,1040000,VLOOKUP(C9,A15:B25,2,FALSE))</f>
        <v>0</v>
      </c>
      <c r="E9" s="9">
        <v>0</v>
      </c>
      <c r="F9" s="4">
        <f>IF(E9&lt;12,ROUNDDOWN(D9*E9/12,-3),D9*E9/12)</f>
        <v>0</v>
      </c>
      <c r="G9" s="9">
        <v>0</v>
      </c>
    </row>
    <row r="10" spans="1:7" ht="30" customHeight="1" x14ac:dyDescent="0.2">
      <c r="A10" s="25" t="s">
        <v>13</v>
      </c>
      <c r="B10" s="25"/>
      <c r="C10" s="25"/>
      <c r="D10" s="25"/>
      <c r="E10" s="25"/>
      <c r="F10" s="25"/>
      <c r="G10" s="25"/>
    </row>
    <row r="11" spans="1:7" ht="30" customHeight="1" x14ac:dyDescent="0.2">
      <c r="A11" s="26" t="s">
        <v>14</v>
      </c>
      <c r="B11" s="26"/>
      <c r="C11" s="26"/>
      <c r="D11" s="26"/>
      <c r="E11" s="26"/>
      <c r="F11" s="26"/>
      <c r="G11" s="26"/>
    </row>
    <row r="12" spans="1:7" ht="19.5" customHeight="1" x14ac:dyDescent="0.2"/>
    <row r="13" spans="1:7" ht="30" customHeight="1" x14ac:dyDescent="0.2">
      <c r="A13" s="1" t="s">
        <v>10</v>
      </c>
    </row>
    <row r="14" spans="1:7" ht="24.9" customHeight="1" x14ac:dyDescent="0.2">
      <c r="A14" s="3" t="s">
        <v>8</v>
      </c>
      <c r="B14" s="3" t="s">
        <v>4</v>
      </c>
    </row>
    <row r="15" spans="1:7" ht="24.9" customHeight="1" x14ac:dyDescent="0.2">
      <c r="A15" s="6" t="s">
        <v>11</v>
      </c>
      <c r="B15" s="7">
        <v>1040000</v>
      </c>
    </row>
    <row r="16" spans="1:7" ht="24.9" customHeight="1" x14ac:dyDescent="0.2">
      <c r="A16" s="8">
        <v>0.9</v>
      </c>
      <c r="B16" s="7">
        <f t="shared" ref="B16:B25" si="0">A16*2080000/2</f>
        <v>936000</v>
      </c>
    </row>
    <row r="17" spans="1:2" ht="24.9" customHeight="1" x14ac:dyDescent="0.2">
      <c r="A17" s="8">
        <v>0.8</v>
      </c>
      <c r="B17" s="7">
        <f t="shared" si="0"/>
        <v>832000</v>
      </c>
    </row>
    <row r="18" spans="1:2" ht="24.9" customHeight="1" x14ac:dyDescent="0.2">
      <c r="A18" s="8">
        <v>0.7</v>
      </c>
      <c r="B18" s="7">
        <f t="shared" si="0"/>
        <v>728000</v>
      </c>
    </row>
    <row r="19" spans="1:2" ht="24.9" customHeight="1" x14ac:dyDescent="0.2">
      <c r="A19" s="8">
        <v>0.6</v>
      </c>
      <c r="B19" s="7">
        <f t="shared" si="0"/>
        <v>624000</v>
      </c>
    </row>
    <row r="20" spans="1:2" ht="24.9" customHeight="1" x14ac:dyDescent="0.2">
      <c r="A20" s="8">
        <v>0.5</v>
      </c>
      <c r="B20" s="7">
        <f t="shared" si="0"/>
        <v>520000</v>
      </c>
    </row>
    <row r="21" spans="1:2" ht="24.9" customHeight="1" x14ac:dyDescent="0.2">
      <c r="A21" s="8">
        <v>0.4</v>
      </c>
      <c r="B21" s="7">
        <f t="shared" si="0"/>
        <v>416000</v>
      </c>
    </row>
    <row r="22" spans="1:2" ht="24.9" customHeight="1" x14ac:dyDescent="0.2">
      <c r="A22" s="8">
        <v>0.3</v>
      </c>
      <c r="B22" s="7">
        <f t="shared" si="0"/>
        <v>312000</v>
      </c>
    </row>
    <row r="23" spans="1:2" ht="24.9" customHeight="1" x14ac:dyDescent="0.2">
      <c r="A23" s="8">
        <v>0.2</v>
      </c>
      <c r="B23" s="7">
        <f t="shared" si="0"/>
        <v>208000</v>
      </c>
    </row>
    <row r="24" spans="1:2" ht="24.9" customHeight="1" x14ac:dyDescent="0.2">
      <c r="A24" s="8">
        <v>0.1</v>
      </c>
      <c r="B24" s="7">
        <f t="shared" si="0"/>
        <v>104000</v>
      </c>
    </row>
    <row r="25" spans="1:2" ht="24.9" customHeight="1" x14ac:dyDescent="0.2">
      <c r="A25" s="8">
        <v>0</v>
      </c>
      <c r="B25" s="7">
        <f t="shared" si="0"/>
        <v>0</v>
      </c>
    </row>
  </sheetData>
  <mergeCells count="2">
    <mergeCell ref="A10:G10"/>
    <mergeCell ref="A11:G11"/>
  </mergeCells>
  <phoneticPr fontId="2"/>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70" zoomScaleNormal="70" workbookViewId="0">
      <selection activeCell="D13" sqref="D13"/>
    </sheetView>
  </sheetViews>
  <sheetFormatPr defaultColWidth="9" defaultRowHeight="30" customHeight="1" x14ac:dyDescent="0.2"/>
  <cols>
    <col min="1" max="1" width="24.6640625" style="1" customWidth="1"/>
    <col min="2" max="4" width="20.6640625" style="1" customWidth="1"/>
    <col min="5" max="5" width="15.6640625" style="1" customWidth="1"/>
    <col min="6" max="8" width="20.6640625" style="1" customWidth="1"/>
    <col min="9" max="16384" width="9" style="1"/>
  </cols>
  <sheetData>
    <row r="1" spans="1:8" ht="30" customHeight="1" x14ac:dyDescent="0.2">
      <c r="A1" s="1" t="s">
        <v>22</v>
      </c>
    </row>
    <row r="2" spans="1:8" ht="30" customHeight="1" x14ac:dyDescent="0.2">
      <c r="A2" s="1" t="s">
        <v>0</v>
      </c>
    </row>
    <row r="3" spans="1:8" ht="30" customHeight="1" x14ac:dyDescent="0.2">
      <c r="A3" s="2" t="s">
        <v>2</v>
      </c>
      <c r="B3" s="15" t="s">
        <v>24</v>
      </c>
      <c r="C3" s="3" t="s">
        <v>3</v>
      </c>
      <c r="D3" s="3" t="s">
        <v>12</v>
      </c>
      <c r="E3" s="3" t="s">
        <v>7</v>
      </c>
      <c r="F3" s="3" t="s">
        <v>19</v>
      </c>
      <c r="G3" s="3" t="s">
        <v>18</v>
      </c>
      <c r="H3" s="11" t="s">
        <v>3</v>
      </c>
    </row>
    <row r="4" spans="1:8" ht="30" customHeight="1" x14ac:dyDescent="0.2">
      <c r="A4" s="9">
        <v>0</v>
      </c>
      <c r="B4" s="9">
        <v>0</v>
      </c>
      <c r="C4" s="4">
        <f>A4-B4</f>
        <v>0</v>
      </c>
      <c r="D4" s="4">
        <f>MIN(ROUNDDOWN(C4/2,0),1250000)</f>
        <v>0</v>
      </c>
      <c r="E4" s="9">
        <v>0</v>
      </c>
      <c r="F4" s="4">
        <f>IF(E4&lt;12,ROUNDDOWN(MIN(C4:D4)*E4/12,-3),MIN(C4:D4)*E4/12)</f>
        <v>0</v>
      </c>
      <c r="G4" s="9">
        <v>0</v>
      </c>
      <c r="H4" s="12">
        <f>F4-G4</f>
        <v>0</v>
      </c>
    </row>
    <row r="5" spans="1:8" s="19" customFormat="1" ht="30" customHeight="1" x14ac:dyDescent="0.2">
      <c r="A5" s="16" t="s">
        <v>34</v>
      </c>
      <c r="B5" s="16"/>
      <c r="C5" s="17"/>
      <c r="D5" s="17"/>
      <c r="E5" s="16"/>
      <c r="F5" s="17"/>
      <c r="G5" s="16"/>
      <c r="H5" s="18"/>
    </row>
    <row r="7" spans="1:8" ht="30" customHeight="1" x14ac:dyDescent="0.2">
      <c r="A7" s="1" t="s">
        <v>1</v>
      </c>
    </row>
    <row r="8" spans="1:8" ht="48" customHeight="1" x14ac:dyDescent="0.2">
      <c r="A8" s="20" t="s">
        <v>25</v>
      </c>
      <c r="B8" s="3" t="s">
        <v>26</v>
      </c>
      <c r="C8" s="2" t="s">
        <v>27</v>
      </c>
      <c r="D8" s="3" t="s">
        <v>12</v>
      </c>
      <c r="E8" s="3" t="s">
        <v>7</v>
      </c>
      <c r="F8" s="3" t="s">
        <v>20</v>
      </c>
      <c r="G8" s="3" t="s">
        <v>18</v>
      </c>
      <c r="H8" s="11" t="s">
        <v>3</v>
      </c>
    </row>
    <row r="9" spans="1:8" ht="30" customHeight="1" x14ac:dyDescent="0.2">
      <c r="A9" s="10">
        <v>0</v>
      </c>
      <c r="B9" s="10">
        <v>0</v>
      </c>
      <c r="C9" s="5">
        <f>IF(ROUNDDOWN(A9-(B9+0.1),1)&lt;0,0,ROUNDDOWN(A9-(B9+0.1),1))</f>
        <v>0</v>
      </c>
      <c r="D9" s="4">
        <f>IF(C9&gt;=1,1040000,VLOOKUP(C9,A16:B26,2,FALSE))</f>
        <v>0</v>
      </c>
      <c r="E9" s="9">
        <v>0</v>
      </c>
      <c r="F9" s="4">
        <f>IF(E9&lt;12,ROUNDDOWN(D9*E9/12,-3),D9*E9/12)</f>
        <v>0</v>
      </c>
      <c r="G9" s="9">
        <v>0</v>
      </c>
      <c r="H9" s="12">
        <f>F9-G9</f>
        <v>0</v>
      </c>
    </row>
    <row r="10" spans="1:8" ht="35.25" customHeight="1" x14ac:dyDescent="0.2">
      <c r="A10" s="27" t="s">
        <v>30</v>
      </c>
      <c r="B10" s="27"/>
      <c r="C10" s="27"/>
      <c r="D10" s="27"/>
      <c r="E10" s="27"/>
      <c r="F10" s="27"/>
      <c r="G10" s="27"/>
      <c r="H10" s="27"/>
    </row>
    <row r="11" spans="1:8" ht="46.5" customHeight="1" x14ac:dyDescent="0.2">
      <c r="A11" s="27" t="s">
        <v>28</v>
      </c>
      <c r="B11" s="27"/>
      <c r="C11" s="27"/>
      <c r="D11" s="27"/>
      <c r="E11" s="27"/>
      <c r="F11" s="27"/>
      <c r="G11" s="27"/>
      <c r="H11" s="27"/>
    </row>
    <row r="12" spans="1:8" ht="30" customHeight="1" x14ac:dyDescent="0.2">
      <c r="A12" s="26" t="s">
        <v>29</v>
      </c>
      <c r="B12" s="26"/>
      <c r="C12" s="26"/>
      <c r="D12" s="26"/>
      <c r="E12" s="26"/>
      <c r="F12" s="26"/>
    </row>
    <row r="13" spans="1:8" ht="19.5" customHeight="1" x14ac:dyDescent="0.2"/>
    <row r="14" spans="1:8" ht="30" customHeight="1" x14ac:dyDescent="0.2">
      <c r="A14" s="1" t="s">
        <v>10</v>
      </c>
    </row>
    <row r="15" spans="1:8" ht="24.9" customHeight="1" x14ac:dyDescent="0.2">
      <c r="A15" s="3" t="s">
        <v>8</v>
      </c>
      <c r="B15" s="3" t="s">
        <v>4</v>
      </c>
    </row>
    <row r="16" spans="1:8" ht="24.9" customHeight="1" x14ac:dyDescent="0.2">
      <c r="A16" s="6" t="s">
        <v>11</v>
      </c>
      <c r="B16" s="7">
        <v>1040000</v>
      </c>
    </row>
    <row r="17" spans="1:2" ht="24.9" customHeight="1" x14ac:dyDescent="0.2">
      <c r="A17" s="8">
        <v>0.9</v>
      </c>
      <c r="B17" s="7">
        <f t="shared" ref="B17:B26" si="0">A17*2080000/2</f>
        <v>936000</v>
      </c>
    </row>
    <row r="18" spans="1:2" ht="24.9" customHeight="1" x14ac:dyDescent="0.2">
      <c r="A18" s="8">
        <v>0.8</v>
      </c>
      <c r="B18" s="7">
        <f t="shared" si="0"/>
        <v>832000</v>
      </c>
    </row>
    <row r="19" spans="1:2" ht="24.9" customHeight="1" x14ac:dyDescent="0.2">
      <c r="A19" s="8">
        <v>0.7</v>
      </c>
      <c r="B19" s="7">
        <f t="shared" si="0"/>
        <v>728000</v>
      </c>
    </row>
    <row r="20" spans="1:2" ht="24.9" customHeight="1" x14ac:dyDescent="0.2">
      <c r="A20" s="8">
        <v>0.6</v>
      </c>
      <c r="B20" s="7">
        <f t="shared" si="0"/>
        <v>624000</v>
      </c>
    </row>
    <row r="21" spans="1:2" ht="24.9" customHeight="1" x14ac:dyDescent="0.2">
      <c r="A21" s="8">
        <v>0.5</v>
      </c>
      <c r="B21" s="7">
        <f t="shared" si="0"/>
        <v>520000</v>
      </c>
    </row>
    <row r="22" spans="1:2" ht="24.9" customHeight="1" x14ac:dyDescent="0.2">
      <c r="A22" s="8">
        <v>0.4</v>
      </c>
      <c r="B22" s="7">
        <f t="shared" si="0"/>
        <v>416000</v>
      </c>
    </row>
    <row r="23" spans="1:2" ht="24.9" customHeight="1" x14ac:dyDescent="0.2">
      <c r="A23" s="8">
        <v>0.3</v>
      </c>
      <c r="B23" s="7">
        <f t="shared" si="0"/>
        <v>312000</v>
      </c>
    </row>
    <row r="24" spans="1:2" ht="24.9" customHeight="1" x14ac:dyDescent="0.2">
      <c r="A24" s="8">
        <v>0.2</v>
      </c>
      <c r="B24" s="7">
        <f t="shared" si="0"/>
        <v>208000</v>
      </c>
    </row>
    <row r="25" spans="1:2" ht="24.9" customHeight="1" x14ac:dyDescent="0.2">
      <c r="A25" s="8">
        <v>0.1</v>
      </c>
      <c r="B25" s="7">
        <f t="shared" si="0"/>
        <v>104000</v>
      </c>
    </row>
    <row r="26" spans="1:2" ht="24.9" customHeight="1" x14ac:dyDescent="0.2">
      <c r="A26" s="8">
        <v>0</v>
      </c>
      <c r="B26" s="7">
        <f t="shared" si="0"/>
        <v>0</v>
      </c>
    </row>
  </sheetData>
  <mergeCells count="3">
    <mergeCell ref="A12:F12"/>
    <mergeCell ref="A11:H11"/>
    <mergeCell ref="A10:H10"/>
  </mergeCells>
  <phoneticPr fontId="2"/>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70" zoomScaleNormal="70" workbookViewId="0">
      <selection activeCell="E6" sqref="E6"/>
    </sheetView>
  </sheetViews>
  <sheetFormatPr defaultColWidth="9" defaultRowHeight="30" customHeight="1" x14ac:dyDescent="0.2"/>
  <cols>
    <col min="1" max="1" width="24.6640625" style="1" customWidth="1"/>
    <col min="2" max="4" width="20.6640625" style="1" customWidth="1"/>
    <col min="5" max="5" width="15.6640625" style="1" customWidth="1"/>
    <col min="6" max="8" width="20.6640625" style="1" customWidth="1"/>
    <col min="9" max="16384" width="9" style="1"/>
  </cols>
  <sheetData>
    <row r="1" spans="1:8" ht="30" customHeight="1" x14ac:dyDescent="0.2">
      <c r="A1" s="1" t="s">
        <v>22</v>
      </c>
    </row>
    <row r="2" spans="1:8" ht="30" customHeight="1" x14ac:dyDescent="0.2">
      <c r="A2" s="1" t="s">
        <v>0</v>
      </c>
    </row>
    <row r="3" spans="1:8" ht="30" customHeight="1" x14ac:dyDescent="0.2">
      <c r="A3" s="2" t="s">
        <v>2</v>
      </c>
      <c r="B3" s="15" t="s">
        <v>24</v>
      </c>
      <c r="C3" s="3" t="s">
        <v>3</v>
      </c>
      <c r="D3" s="3" t="s">
        <v>12</v>
      </c>
      <c r="E3" s="3" t="s">
        <v>7</v>
      </c>
      <c r="F3" s="3" t="s">
        <v>19</v>
      </c>
      <c r="G3" s="3" t="s">
        <v>18</v>
      </c>
      <c r="H3" s="11" t="s">
        <v>3</v>
      </c>
    </row>
    <row r="4" spans="1:8" ht="30" customHeight="1" x14ac:dyDescent="0.2">
      <c r="A4" s="9">
        <v>0</v>
      </c>
      <c r="B4" s="9">
        <v>0</v>
      </c>
      <c r="C4" s="4">
        <f>A4-B4</f>
        <v>0</v>
      </c>
      <c r="D4" s="4">
        <f>MIN(ROUNDDOWN(C4/2,0),1250000)</f>
        <v>0</v>
      </c>
      <c r="E4" s="9">
        <v>0</v>
      </c>
      <c r="F4" s="4">
        <f>IF(E4&lt;12,ROUNDDOWN(MIN(C4:D4)*E4/12,-3),MIN(C4:D4)*E4/12)</f>
        <v>0</v>
      </c>
      <c r="G4" s="9">
        <v>0</v>
      </c>
      <c r="H4" s="12">
        <f>F4-G4</f>
        <v>0</v>
      </c>
    </row>
    <row r="5" spans="1:8" s="19" customFormat="1" ht="30" customHeight="1" x14ac:dyDescent="0.2">
      <c r="A5" s="16" t="s">
        <v>34</v>
      </c>
      <c r="B5" s="16"/>
      <c r="C5" s="17"/>
      <c r="D5" s="17"/>
      <c r="E5" s="16"/>
      <c r="F5" s="17"/>
      <c r="G5" s="16"/>
      <c r="H5" s="18"/>
    </row>
    <row r="7" spans="1:8" ht="30" customHeight="1" x14ac:dyDescent="0.2">
      <c r="A7" s="1" t="s">
        <v>1</v>
      </c>
    </row>
    <row r="8" spans="1:8" ht="48" customHeight="1" x14ac:dyDescent="0.2">
      <c r="A8" s="20" t="s">
        <v>25</v>
      </c>
      <c r="B8" s="3" t="s">
        <v>26</v>
      </c>
      <c r="C8" s="2" t="s">
        <v>27</v>
      </c>
      <c r="D8" s="3" t="s">
        <v>12</v>
      </c>
      <c r="E8" s="3" t="s">
        <v>7</v>
      </c>
      <c r="F8" s="3" t="s">
        <v>20</v>
      </c>
      <c r="G8" s="3" t="s">
        <v>18</v>
      </c>
      <c r="H8" s="11" t="s">
        <v>3</v>
      </c>
    </row>
    <row r="9" spans="1:8" ht="30" customHeight="1" x14ac:dyDescent="0.2">
      <c r="A9" s="10">
        <v>0</v>
      </c>
      <c r="B9" s="10">
        <v>0</v>
      </c>
      <c r="C9" s="5">
        <f t="shared" ref="C9:C19" si="0">IF(ROUNDDOWN(A9-(B9+0.1),1)&lt;0,0,ROUNDDOWN(A9-(B9+0.1),1))</f>
        <v>0</v>
      </c>
      <c r="D9" s="4">
        <f t="shared" ref="D9:D20" si="1">IF(C9&gt;=1,1040000,VLOOKUP(C9,$A$29:$B$39,2,FALSE))</f>
        <v>0</v>
      </c>
      <c r="E9" s="9">
        <v>0</v>
      </c>
      <c r="F9" s="4">
        <f t="shared" ref="F9:F20" si="2">IF(E9&lt;12,ROUNDDOWN(D9*E9/12,0),D9*E9/12)</f>
        <v>0</v>
      </c>
      <c r="G9" s="13"/>
      <c r="H9" s="14"/>
    </row>
    <row r="10" spans="1:8" ht="30" customHeight="1" x14ac:dyDescent="0.2">
      <c r="A10" s="10">
        <v>0</v>
      </c>
      <c r="B10" s="10">
        <v>0</v>
      </c>
      <c r="C10" s="5">
        <f t="shared" si="0"/>
        <v>0</v>
      </c>
      <c r="D10" s="4">
        <f t="shared" si="1"/>
        <v>0</v>
      </c>
      <c r="E10" s="9">
        <v>0</v>
      </c>
      <c r="F10" s="4">
        <f t="shared" si="2"/>
        <v>0</v>
      </c>
      <c r="G10" s="13"/>
      <c r="H10" s="14"/>
    </row>
    <row r="11" spans="1:8" ht="30" customHeight="1" x14ac:dyDescent="0.2">
      <c r="A11" s="10">
        <v>0</v>
      </c>
      <c r="B11" s="10">
        <v>0</v>
      </c>
      <c r="C11" s="5">
        <f t="shared" si="0"/>
        <v>0</v>
      </c>
      <c r="D11" s="4">
        <f t="shared" si="1"/>
        <v>0</v>
      </c>
      <c r="E11" s="9">
        <v>0</v>
      </c>
      <c r="F11" s="4">
        <f t="shared" si="2"/>
        <v>0</v>
      </c>
      <c r="G11" s="13"/>
      <c r="H11" s="14"/>
    </row>
    <row r="12" spans="1:8" ht="30" customHeight="1" x14ac:dyDescent="0.2">
      <c r="A12" s="10">
        <v>0</v>
      </c>
      <c r="B12" s="10">
        <v>0</v>
      </c>
      <c r="C12" s="5">
        <f t="shared" si="0"/>
        <v>0</v>
      </c>
      <c r="D12" s="4">
        <f t="shared" si="1"/>
        <v>0</v>
      </c>
      <c r="E12" s="9">
        <v>0</v>
      </c>
      <c r="F12" s="4">
        <f t="shared" si="2"/>
        <v>0</v>
      </c>
      <c r="G12" s="13"/>
      <c r="H12" s="14"/>
    </row>
    <row r="13" spans="1:8" ht="30" customHeight="1" x14ac:dyDescent="0.2">
      <c r="A13" s="10">
        <v>0</v>
      </c>
      <c r="B13" s="10">
        <v>0</v>
      </c>
      <c r="C13" s="5">
        <f t="shared" si="0"/>
        <v>0</v>
      </c>
      <c r="D13" s="4">
        <f t="shared" si="1"/>
        <v>0</v>
      </c>
      <c r="E13" s="9">
        <v>0</v>
      </c>
      <c r="F13" s="4">
        <f t="shared" si="2"/>
        <v>0</v>
      </c>
      <c r="G13" s="13"/>
      <c r="H13" s="14"/>
    </row>
    <row r="14" spans="1:8" ht="30" customHeight="1" x14ac:dyDescent="0.2">
      <c r="A14" s="10">
        <v>0</v>
      </c>
      <c r="B14" s="10">
        <v>0</v>
      </c>
      <c r="C14" s="5">
        <f t="shared" si="0"/>
        <v>0</v>
      </c>
      <c r="D14" s="4">
        <f t="shared" si="1"/>
        <v>0</v>
      </c>
      <c r="E14" s="9">
        <v>0</v>
      </c>
      <c r="F14" s="4">
        <f t="shared" si="2"/>
        <v>0</v>
      </c>
      <c r="G14" s="13"/>
      <c r="H14" s="14"/>
    </row>
    <row r="15" spans="1:8" ht="30" customHeight="1" x14ac:dyDescent="0.2">
      <c r="A15" s="10">
        <v>0</v>
      </c>
      <c r="B15" s="10">
        <v>0</v>
      </c>
      <c r="C15" s="5">
        <f t="shared" si="0"/>
        <v>0</v>
      </c>
      <c r="D15" s="4">
        <f t="shared" si="1"/>
        <v>0</v>
      </c>
      <c r="E15" s="9">
        <v>0</v>
      </c>
      <c r="F15" s="4">
        <f t="shared" si="2"/>
        <v>0</v>
      </c>
      <c r="G15" s="13"/>
      <c r="H15" s="14"/>
    </row>
    <row r="16" spans="1:8" ht="30" customHeight="1" x14ac:dyDescent="0.2">
      <c r="A16" s="10">
        <v>0</v>
      </c>
      <c r="B16" s="10">
        <v>0</v>
      </c>
      <c r="C16" s="5">
        <f t="shared" si="0"/>
        <v>0</v>
      </c>
      <c r="D16" s="4">
        <f t="shared" si="1"/>
        <v>0</v>
      </c>
      <c r="E16" s="9">
        <v>0</v>
      </c>
      <c r="F16" s="4">
        <f t="shared" si="2"/>
        <v>0</v>
      </c>
      <c r="G16" s="13"/>
      <c r="H16" s="14"/>
    </row>
    <row r="17" spans="1:8" ht="30" customHeight="1" x14ac:dyDescent="0.2">
      <c r="A17" s="10">
        <v>0</v>
      </c>
      <c r="B17" s="10">
        <v>0</v>
      </c>
      <c r="C17" s="5">
        <f t="shared" si="0"/>
        <v>0</v>
      </c>
      <c r="D17" s="4">
        <f t="shared" si="1"/>
        <v>0</v>
      </c>
      <c r="E17" s="9">
        <v>0</v>
      </c>
      <c r="F17" s="4">
        <f t="shared" si="2"/>
        <v>0</v>
      </c>
      <c r="G17" s="13"/>
      <c r="H17" s="14"/>
    </row>
    <row r="18" spans="1:8" ht="30" customHeight="1" x14ac:dyDescent="0.2">
      <c r="A18" s="10">
        <v>0</v>
      </c>
      <c r="B18" s="10">
        <v>0</v>
      </c>
      <c r="C18" s="5">
        <f t="shared" si="0"/>
        <v>0</v>
      </c>
      <c r="D18" s="4">
        <f t="shared" si="1"/>
        <v>0</v>
      </c>
      <c r="E18" s="9">
        <v>0</v>
      </c>
      <c r="F18" s="4">
        <f t="shared" si="2"/>
        <v>0</v>
      </c>
      <c r="G18" s="13"/>
      <c r="H18" s="14"/>
    </row>
    <row r="19" spans="1:8" ht="30" customHeight="1" x14ac:dyDescent="0.2">
      <c r="A19" s="10">
        <v>0</v>
      </c>
      <c r="B19" s="10">
        <v>0</v>
      </c>
      <c r="C19" s="5">
        <f t="shared" si="0"/>
        <v>0</v>
      </c>
      <c r="D19" s="4">
        <f t="shared" si="1"/>
        <v>0</v>
      </c>
      <c r="E19" s="9">
        <v>0</v>
      </c>
      <c r="F19" s="4">
        <f t="shared" si="2"/>
        <v>0</v>
      </c>
      <c r="G19" s="13"/>
      <c r="H19" s="14"/>
    </row>
    <row r="20" spans="1:8" ht="30" customHeight="1" x14ac:dyDescent="0.2">
      <c r="A20" s="10">
        <v>0</v>
      </c>
      <c r="B20" s="10">
        <v>0</v>
      </c>
      <c r="C20" s="5">
        <f>IF(ROUNDDOWN(A20-(B20+0.1),1)&lt;0,0,ROUNDDOWN(A20-(B20+0.1),1))</f>
        <v>0</v>
      </c>
      <c r="D20" s="4">
        <f t="shared" si="1"/>
        <v>0</v>
      </c>
      <c r="E20" s="9">
        <v>0</v>
      </c>
      <c r="F20" s="4">
        <f t="shared" si="2"/>
        <v>0</v>
      </c>
      <c r="G20" s="13"/>
      <c r="H20" s="14"/>
    </row>
    <row r="21" spans="1:8" ht="30" customHeight="1" x14ac:dyDescent="0.2">
      <c r="A21" s="28" t="s">
        <v>23</v>
      </c>
      <c r="B21" s="28"/>
      <c r="C21" s="28"/>
      <c r="D21" s="28"/>
      <c r="E21" s="28"/>
      <c r="F21" s="4">
        <f>IF(ROUNDDOWN(SUM(F9:F20),0)&lt;1039990,ROUNDDOWN(SUM(F9:F20),-3),1040000)</f>
        <v>0</v>
      </c>
      <c r="G21" s="9">
        <v>0</v>
      </c>
      <c r="H21" s="12">
        <f>F21-G21</f>
        <v>0</v>
      </c>
    </row>
    <row r="22" spans="1:8" ht="30" customHeight="1" x14ac:dyDescent="0.2">
      <c r="A22" s="21"/>
      <c r="B22" s="21"/>
      <c r="C22" s="21"/>
      <c r="D22" s="21"/>
      <c r="E22" s="21"/>
      <c r="F22" s="23" t="s">
        <v>33</v>
      </c>
      <c r="G22" s="16"/>
      <c r="H22" s="22"/>
    </row>
    <row r="23" spans="1:8" ht="35.25" customHeight="1" x14ac:dyDescent="0.2">
      <c r="A23" s="27" t="s">
        <v>31</v>
      </c>
      <c r="B23" s="27"/>
      <c r="C23" s="27"/>
      <c r="D23" s="27"/>
      <c r="E23" s="27"/>
      <c r="F23" s="27"/>
      <c r="G23" s="27"/>
      <c r="H23" s="27"/>
    </row>
    <row r="24" spans="1:8" ht="45" customHeight="1" x14ac:dyDescent="0.2">
      <c r="A24" s="27" t="s">
        <v>32</v>
      </c>
      <c r="B24" s="27"/>
      <c r="C24" s="27"/>
      <c r="D24" s="27"/>
      <c r="E24" s="27"/>
      <c r="F24" s="27"/>
      <c r="G24" s="27"/>
      <c r="H24" s="27"/>
    </row>
    <row r="25" spans="1:8" ht="30" customHeight="1" x14ac:dyDescent="0.2">
      <c r="A25" s="26" t="s">
        <v>29</v>
      </c>
      <c r="B25" s="26"/>
      <c r="C25" s="26"/>
      <c r="D25" s="26"/>
      <c r="E25" s="26"/>
      <c r="F25" s="26"/>
    </row>
    <row r="26" spans="1:8" ht="19.5" customHeight="1" x14ac:dyDescent="0.2"/>
    <row r="27" spans="1:8" ht="30" customHeight="1" x14ac:dyDescent="0.2">
      <c r="A27" s="1" t="s">
        <v>10</v>
      </c>
      <c r="F27" s="24"/>
    </row>
    <row r="28" spans="1:8" ht="24.9" customHeight="1" x14ac:dyDescent="0.2">
      <c r="A28" s="3" t="s">
        <v>8</v>
      </c>
      <c r="B28" s="3" t="s">
        <v>4</v>
      </c>
    </row>
    <row r="29" spans="1:8" ht="24.9" customHeight="1" x14ac:dyDescent="0.2">
      <c r="A29" s="6" t="s">
        <v>11</v>
      </c>
      <c r="B29" s="7">
        <v>1040000</v>
      </c>
    </row>
    <row r="30" spans="1:8" ht="24.9" customHeight="1" x14ac:dyDescent="0.2">
      <c r="A30" s="8">
        <v>0.9</v>
      </c>
      <c r="B30" s="7">
        <f t="shared" ref="B30:B39" si="3">A30*2080000/2</f>
        <v>936000</v>
      </c>
    </row>
    <row r="31" spans="1:8" ht="24.9" customHeight="1" x14ac:dyDescent="0.2">
      <c r="A31" s="8">
        <v>0.8</v>
      </c>
      <c r="B31" s="7">
        <f t="shared" si="3"/>
        <v>832000</v>
      </c>
    </row>
    <row r="32" spans="1:8" ht="24.9" customHeight="1" x14ac:dyDescent="0.2">
      <c r="A32" s="8">
        <v>0.7</v>
      </c>
      <c r="B32" s="7">
        <f t="shared" si="3"/>
        <v>728000</v>
      </c>
    </row>
    <row r="33" spans="1:2" ht="24.9" customHeight="1" x14ac:dyDescent="0.2">
      <c r="A33" s="8">
        <v>0.6</v>
      </c>
      <c r="B33" s="7">
        <f t="shared" si="3"/>
        <v>624000</v>
      </c>
    </row>
    <row r="34" spans="1:2" ht="24.9" customHeight="1" x14ac:dyDescent="0.2">
      <c r="A34" s="8">
        <v>0.5</v>
      </c>
      <c r="B34" s="7">
        <f t="shared" si="3"/>
        <v>520000</v>
      </c>
    </row>
    <row r="35" spans="1:2" ht="24.9" customHeight="1" x14ac:dyDescent="0.2">
      <c r="A35" s="8">
        <v>0.4</v>
      </c>
      <c r="B35" s="7">
        <f t="shared" si="3"/>
        <v>416000</v>
      </c>
    </row>
    <row r="36" spans="1:2" ht="24.9" customHeight="1" x14ac:dyDescent="0.2">
      <c r="A36" s="8">
        <v>0.3</v>
      </c>
      <c r="B36" s="7">
        <f t="shared" si="3"/>
        <v>312000</v>
      </c>
    </row>
    <row r="37" spans="1:2" ht="24.9" customHeight="1" x14ac:dyDescent="0.2">
      <c r="A37" s="8">
        <v>0.2</v>
      </c>
      <c r="B37" s="7">
        <f t="shared" si="3"/>
        <v>208000</v>
      </c>
    </row>
    <row r="38" spans="1:2" ht="24.9" customHeight="1" x14ac:dyDescent="0.2">
      <c r="A38" s="8">
        <v>0.1</v>
      </c>
      <c r="B38" s="7">
        <f t="shared" si="3"/>
        <v>104000</v>
      </c>
    </row>
    <row r="39" spans="1:2" ht="24.9" customHeight="1" x14ac:dyDescent="0.2">
      <c r="A39" s="8">
        <v>0</v>
      </c>
      <c r="B39" s="7">
        <f t="shared" si="3"/>
        <v>0</v>
      </c>
    </row>
  </sheetData>
  <mergeCells count="4">
    <mergeCell ref="A25:F25"/>
    <mergeCell ref="A21:E21"/>
    <mergeCell ref="A23:H23"/>
    <mergeCell ref="A24:H24"/>
  </mergeCells>
  <phoneticPr fontId="2"/>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事業計画</vt:lpstr>
      <vt:lpstr>事業計画 (変更)</vt:lpstr>
      <vt:lpstr>事業実績</vt:lpstr>
      <vt:lpstr>事業実績【年度中に変更あり】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2022-06-17T04:15:47Z</cp:lastPrinted>
  <dcterms:created xsi:type="dcterms:W3CDTF">2019-02-27T02:50:04Z</dcterms:created>
  <dcterms:modified xsi:type="dcterms:W3CDTF">2023-06-09T11:50:24Z</dcterms:modified>
</cp:coreProperties>
</file>