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firstSheet="2" activeTab="6"/>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<sst xmlns="http://schemas.openxmlformats.org/spreadsheetml/2006/main" count="361" uniqueCount="49">
  <si>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</si>
  <si>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</si>
  <si>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</si>
  <si>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</si>
  <si>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</si>
  <si>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</si>
  <si>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</si>
  <si>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</si>
  <si>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</si>
  <si>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</si>
  <si>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</si>
  <si>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</si>
  <si>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</si>
  <si>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</si>
  <si>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</si>
  <si>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</si>
  <si>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</si>
  <si>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</si>
  <si>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</si>
  <si>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</si>
  <si>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</si>
  <si>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</si>
  <si>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</si>
  <si>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</si>
  <si>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</si>
  <si>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</si>
  <si>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</si>
  <si>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</si>
  <si>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</si>
  <si>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</si>
  <si>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</si>
  <si>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</si>
  <si>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</si>
  <si>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</si>
  <si>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</si>
  <si>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</si>
  <si>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</si>
  <si>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</si>
  <si>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</si>
  <si>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</si>
  <si>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</si>
  <si>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</si>
  <si>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</si>
  <si>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</si>
  <si>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（報告様式２）要返還相当額計算書【税率８％】</t>
  </si>
  <si>
    <t>課税仕入れ</t>
  </si>
  <si>
    <t>非課税仕入れ
不課税仕入れ</t>
  </si>
  <si>
    <t>平成○○年度○○○○推進事業補助金</t>
  </si>
  <si>
    <t>５　補助金確定額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</si>
</sst>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23" xfId="49" applyFont="1" applyFill="1" applyBorder="1" applyAlignment="1">
      <alignment horizontal="center"/>
    </xf>
    <xf numFmtId="38" fontId="5" fillId="33" borderId="0" xfId="49" applyFont="1" applyFill="1" applyAlignment="1">
      <alignment horizontal="center"/>
    </xf>
    <xf numFmtId="38" fontId="13" fillId="0" borderId="0" xfId="49" applyFont="1" applyAlignment="1">
      <alignment horizontal="left" vertical="top" wrapText="1"/>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180" fontId="13" fillId="0" borderId="21" xfId="0" applyNumberFormat="1" applyFont="1" applyFill="1" applyBorder="1" applyAlignment="1">
      <alignment horizontal="center" vertical="center"/>
    </xf>
    <xf numFmtId="180" fontId="13" fillId="0" borderId="22" xfId="0" applyNumberFormat="1" applyFont="1" applyFill="1" applyBorder="1" applyAlignment="1">
      <alignment horizontal="center" vertical="center"/>
    </xf>
    <xf numFmtId="38" fontId="13" fillId="33" borderId="23"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47</v>
      </c>
      <c r="I10" s="22"/>
      <c r="J10" s="22"/>
      <c r="K10" s="22"/>
      <c r="L10" s="22"/>
      <c r="M10" s="22"/>
      <c r="N10" s="22"/>
      <c r="O10" s="21"/>
      <c r="P10" s="21"/>
      <c r="Q10" s="15"/>
      <c r="R10" s="15"/>
    </row>
    <row r="11" spans="1:18" ht="14.25">
      <c r="A11" s="2" t="s">
        <v>48</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INT(C12*5/105*SUM(D38:F38)/H38)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INT(C12*5/105*D38/H38)</f>
        <v>#DIV/0!</v>
      </c>
      <c r="J20" s="23" t="e">
        <f>INT(C12*5/105*F38/H38*F41)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INT(C12*5/105*SUM(D38:F38)/H38*F41)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51" t="s">
        <v>10</v>
      </c>
      <c r="D29" s="48" t="s">
        <v>45</v>
      </c>
      <c r="E29" s="48"/>
      <c r="F29" s="48"/>
      <c r="G29" s="49" t="s">
        <v>46</v>
      </c>
      <c r="H29" s="50" t="s">
        <v>7</v>
      </c>
      <c r="I29" s="17"/>
      <c r="J29" s="22"/>
      <c r="K29" s="22"/>
      <c r="L29" s="22"/>
      <c r="M29" s="22"/>
      <c r="N29" s="22"/>
      <c r="O29" s="21"/>
      <c r="P29" s="21"/>
      <c r="Q29" s="15"/>
      <c r="R29" s="15"/>
    </row>
    <row r="30" spans="2:18" ht="28.5">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60"/>
      <c r="D41" s="60"/>
      <c r="E41" s="55" t="s">
        <v>30</v>
      </c>
      <c r="F41" s="56">
        <f>IF(C42="","",C41/C42)</f>
      </c>
      <c r="G41" s="57"/>
      <c r="I41" s="21"/>
      <c r="J41" s="27" t="s">
        <v>25</v>
      </c>
      <c r="K41" s="27"/>
      <c r="L41" s="27"/>
      <c r="M41" s="27"/>
      <c r="N41" s="21"/>
      <c r="O41" s="21"/>
      <c r="P41" s="21"/>
      <c r="Q41" s="15"/>
      <c r="R41" s="15"/>
    </row>
    <row r="42" spans="3:18" ht="15.75" thickBot="1" thickTop="1">
      <c r="C42" s="61"/>
      <c r="D42" s="61"/>
      <c r="E42" s="55"/>
      <c r="F42" s="58"/>
      <c r="G42" s="59"/>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IF(B19="○",I12&amp;"×8／108×（"&amp;I39&amp;"＋"&amp;J39&amp;"＋"&amp;K39&amp;"）／"&amp;M39&amp;"＝"&amp;L19,IF(B21="○",I12&amp;"×8／108×("&amp;I39&amp;"＋"&amp;J39&amp;"＋"&amp;K39&amp;"）／"&amp;M39&amp;"×②＝"&amp;L21,""))</f>
      </c>
      <c r="D52" s="53"/>
      <c r="E52" s="53"/>
      <c r="F52" s="53"/>
      <c r="G52" s="53"/>
      <c r="H52" s="53"/>
      <c r="I52" s="30" t="s">
        <v>18</v>
      </c>
    </row>
    <row r="53" spans="3:9" ht="28.5" customHeight="1">
      <c r="C53" s="54"/>
      <c r="D53" s="54"/>
      <c r="E53" s="54"/>
      <c r="F53" s="54"/>
      <c r="G53" s="54"/>
      <c r="H53" s="54"/>
      <c r="I53" s="30" t="s">
        <v>18</v>
      </c>
    </row>
    <row r="54" spans="3:9" ht="28.5" customHeight="1">
      <c r="C54" s="54"/>
      <c r="D54" s="54"/>
      <c r="E54" s="54"/>
      <c r="F54" s="54"/>
      <c r="G54" s="54"/>
      <c r="H54" s="54"/>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13</v>
      </c>
      <c r="D20" s="11"/>
      <c r="E20" s="11"/>
      <c r="F20" s="11"/>
      <c r="G20" s="11"/>
      <c r="H20" s="12"/>
      <c r="I20" s="23">
        <f>INT(C12*5/105*D38/H38)</f>
        <v>90476</v>
      </c>
      <c r="J20" s="23">
        <f>INT(C12*5/105*F38/H38*F41)</f>
        <v>50510</v>
      </c>
      <c r="K20" s="23">
        <f>I20+J20</f>
        <v>140986</v>
      </c>
      <c r="L20" s="23" t="str">
        <f>TEXT(I20,"#,##0")</f>
        <v>90,476</v>
      </c>
      <c r="M20" s="23" t="str">
        <f>TEXT(J20,"#,##0")</f>
        <v>50,510</v>
      </c>
      <c r="N20" s="23" t="str">
        <f>TEXT(K20,"#,##0")</f>
        <v>140,986</v>
      </c>
      <c r="O20" s="21"/>
      <c r="P20" s="21"/>
      <c r="Q20" s="15"/>
      <c r="R20" s="15"/>
    </row>
    <row r="21" spans="1:18" ht="15">
      <c r="A21" s="1"/>
      <c r="B21" s="16"/>
      <c r="C21" s="11" t="s">
        <v>12</v>
      </c>
      <c r="D21" s="11"/>
      <c r="E21" s="11"/>
      <c r="F21" s="11"/>
      <c r="G21" s="11"/>
      <c r="H21" s="12"/>
      <c r="I21" s="23">
        <f>INT(C12*5/105*SUM(D38:F38)/H38*F41)</f>
        <v>197448</v>
      </c>
      <c r="J21" s="23"/>
      <c r="K21" s="23"/>
      <c r="L21" s="23" t="str">
        <f>TEXT(I21,"#,##0")</f>
        <v>197,448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204761</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2" t="str">
        <f>IF(B19="○",I12&amp;"×8／108×（"&amp;I39&amp;"＋"&amp;J39&amp;"＋"&amp;K39&amp;"）／"&amp;M39&amp;"＝"&amp;L19,IF(B21="○",I12&amp;"×8／108×("&amp;I39&amp;"＋"&amp;J39&amp;"＋"&amp;K39&amp;"）／"&amp;M39&amp;"×②＝"&amp;L21,""))</f>
        <v>5,000,000×8／108×（1,900,000＋1,300,000＋1,100,000）／5,000,000＝204,761</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13</v>
      </c>
      <c r="D20" s="11"/>
      <c r="E20" s="11"/>
      <c r="F20" s="11"/>
      <c r="G20" s="11"/>
      <c r="H20" s="12"/>
      <c r="I20" s="23">
        <f>INT(C12*5/105*D38/H38)</f>
        <v>44642</v>
      </c>
      <c r="J20" s="23">
        <f>INT(C12*5/105*F38/H38*F41)</f>
        <v>28698</v>
      </c>
      <c r="K20" s="23">
        <f>I20+J20</f>
        <v>73340</v>
      </c>
      <c r="L20" s="23" t="str">
        <f>TEXT(I20,"#,##0")</f>
        <v>44,642</v>
      </c>
      <c r="M20" s="23" t="str">
        <f>TEXT(J20,"#,##0")</f>
        <v>28,698</v>
      </c>
      <c r="N20" s="23" t="str">
        <f>TEXT(K20,"#,##0")</f>
        <v>73,340</v>
      </c>
      <c r="O20" s="21"/>
      <c r="P20" s="21"/>
      <c r="Q20" s="15"/>
      <c r="R20" s="15"/>
    </row>
    <row r="21" spans="1:18" ht="15">
      <c r="A21" s="1"/>
      <c r="B21" s="16"/>
      <c r="C21" s="11" t="s">
        <v>12</v>
      </c>
      <c r="D21" s="11"/>
      <c r="E21" s="11"/>
      <c r="F21" s="11"/>
      <c r="G21" s="11"/>
      <c r="H21" s="12"/>
      <c r="I21" s="23">
        <f>INT(C12*5/105*SUM(D38:F38)/H38*F41)</f>
        <v>86096</v>
      </c>
      <c r="J21" s="23"/>
      <c r="K21" s="23"/>
      <c r="L21" s="23" t="str">
        <f>TEXT(I21,"#,##0")</f>
        <v>86,096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89285</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2" t="str">
        <f>IF(B19="○",I12&amp;"×8／108×（"&amp;I39&amp;"＋"&amp;J39&amp;"＋"&amp;K39&amp;"）／"&amp;M39&amp;"＝"&amp;L19,IF(B21="○",I12&amp;"×8／108×("&amp;I39&amp;"＋"&amp;J39&amp;"＋"&amp;K39&amp;"）／"&amp;M39&amp;"×②＝"&amp;L21,""))</f>
        <v>5,000,000×8／108×（3,000,000＋1,000,000＋2,000,000）／16,000,000＝89,285</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INT(C12*5/105*SUM(D38:F38)/H38)</f>
        <v>204761</v>
      </c>
      <c r="J19" s="23"/>
      <c r="K19" s="23"/>
      <c r="L19" s="23" t="str">
        <f>TEXT(I19,"#,##0")</f>
        <v>204,761</v>
      </c>
      <c r="M19" s="23"/>
      <c r="N19" s="23"/>
      <c r="O19" s="21"/>
      <c r="P19" s="21"/>
      <c r="Q19" s="15"/>
      <c r="R19" s="15"/>
    </row>
    <row r="20" spans="1:18" ht="15.75">
      <c r="A20" s="1"/>
      <c r="B20" s="39" t="s">
        <v>27</v>
      </c>
      <c r="C20" s="11" t="s">
        <v>13</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
      <c r="A21" s="1"/>
      <c r="B21" s="16"/>
      <c r="C21" s="11" t="s">
        <v>12</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96088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IF(B20="○",I12&amp;"×8／108×"&amp;I39&amp;"／"&amp;M39&amp;"＝"&amp;L20&amp;"・・・ａ","")</f>
        <v>5,000,000×8／108×1,900,000／5,000,000＝90,476・・・ａ</v>
      </c>
      <c r="D53" s="69"/>
      <c r="E53" s="69"/>
      <c r="F53" s="69"/>
      <c r="G53" s="69"/>
      <c r="H53" s="69"/>
      <c r="I53" s="30" t="s">
        <v>18</v>
      </c>
    </row>
    <row r="54" spans="3:9" ht="28.5" customHeight="1">
      <c r="C54" s="69" t="str">
        <f>IF(B20="○",I12&amp;"×8／108×"&amp;K39&amp;"／"&amp;M39&amp;"×②＝"&amp;M20&amp;"・・・ｂ","")</f>
        <v>5,000,000×8／108×1,100,000／5,000,000×②＝5,612・・・ｂ</v>
      </c>
      <c r="D54" s="69"/>
      <c r="E54" s="69"/>
      <c r="F54" s="69"/>
      <c r="G54" s="69"/>
      <c r="H54" s="69"/>
      <c r="I54" s="30" t="s">
        <v>18</v>
      </c>
    </row>
    <row r="55" spans="3:9" ht="14.25">
      <c r="C55" s="43" t="str">
        <f>IF(B20="○","ａ＋ｂ＝"&amp;N20,"")</f>
        <v>ａ＋ｂ＝96,088</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13</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75">
      <c r="A21" s="1"/>
      <c r="B21" s="39" t="s">
        <v>27</v>
      </c>
      <c r="C21" s="11" t="s">
        <v>12</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21938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5,000,000×8／108×(1,900,000＋1,300,000＋1,100,000）／5,000,000×②＝21,938</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A12" sqref="A1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INT(C12*5/105*SUM(D38:F38)/H38)</f>
        <v>89285</v>
      </c>
      <c r="J19" s="23"/>
      <c r="K19" s="23"/>
      <c r="L19" s="23" t="str">
        <f>TEXT(I19,"#,##0")</f>
        <v>89,285</v>
      </c>
      <c r="M19" s="23"/>
      <c r="N19" s="23"/>
      <c r="O19" s="21"/>
      <c r="P19" s="21"/>
      <c r="Q19" s="15"/>
      <c r="R19" s="15"/>
    </row>
    <row r="20" spans="1:18" ht="15.75">
      <c r="A20" s="1"/>
      <c r="B20" s="39" t="s">
        <v>27</v>
      </c>
      <c r="C20" s="11" t="s">
        <v>13</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
      <c r="A21" s="1"/>
      <c r="B21" s="16"/>
      <c r="C21" s="11" t="s">
        <v>12</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47830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IF(B20="○",I12&amp;"×8／108×"&amp;I39&amp;"／"&amp;M39&amp;"＝"&amp;L20&amp;"・・・ａ","")</f>
        <v>5,000,000×8／108×3,000,000／16,000,000＝44,642・・・ａ</v>
      </c>
      <c r="D53" s="69"/>
      <c r="E53" s="69"/>
      <c r="F53" s="69"/>
      <c r="G53" s="69"/>
      <c r="H53" s="69"/>
      <c r="I53" s="30" t="s">
        <v>18</v>
      </c>
    </row>
    <row r="54" spans="3:9" ht="28.5" customHeight="1">
      <c r="C54" s="69" t="str">
        <f>IF(B20="○",I12&amp;"×8／108×"&amp;K39&amp;"／"&amp;M39&amp;"×②＝"&amp;M20&amp;"・・・ｂ","")</f>
        <v>5,000,000×8／108×2,000,000／16,000,000×②＝3,188・・・ｂ</v>
      </c>
      <c r="D54" s="69"/>
      <c r="E54" s="69"/>
      <c r="F54" s="69"/>
      <c r="G54" s="69"/>
      <c r="H54" s="69"/>
      <c r="I54" s="30" t="s">
        <v>18</v>
      </c>
    </row>
    <row r="55" spans="3:9" ht="14.25">
      <c r="C55" s="43" t="str">
        <f>IF(B20="○","ａ＋ｂ＝"&amp;N20,"")</f>
        <v>ａ＋ｂ＝47,830</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zoomScalePageLayoutView="0" workbookViewId="0" topLeftCell="A7">
      <selection activeCell="J26" sqref="J26"/>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75">
      <c r="A11" s="2" t="s">
        <v>48</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13</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75">
      <c r="A21" s="1"/>
      <c r="B21" s="39" t="s">
        <v>27</v>
      </c>
      <c r="C21" s="11" t="s">
        <v>12</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9566</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5,000,000×8／108×(3,000,000＋1,000,000＋2,000,000）／16,000,000×②＝9,566</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2017-12-27T06:23:26Z</cp:lastPrinted>
  <dcterms:created xsi:type="dcterms:W3CDTF">1997-01-08T22:48:59Z</dcterms:created>
  <dcterms:modified xsi:type="dcterms:W3CDTF">2017-12-27T06:24:46Z</dcterms:modified>
  <cp:category/>
  <cp:version/>
  <cp:contentType/>
  <cp:contentStatus/>
</cp:coreProperties>
</file>