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0012995\Desktop\処遇改善\"/>
    </mc:Choice>
  </mc:AlternateContent>
  <bookViews>
    <workbookView xWindow="0" yWindow="0" windowWidth="23040" windowHeight="8736"/>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<sst xmlns="http://schemas.openxmlformats.org/spreadsheetml/2006/main" count="6878" uniqueCount="2438">
  <si>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</si>
  <si>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</si>
  <si>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</si>
  <si>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</si>
  <si>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</si>
  <si>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</si>
  <si>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</si>
  <si>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</si>
  <si>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</si>
  <si>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</si>
  <si>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</si>
  <si>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</si>
  <si>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</si>
  <si>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</si>
  <si>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</si>
  <si>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</si>
  <si>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</si>
  <si>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</si>
  <si>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</si>
  <si>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</si>
  <si>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</si>
  <si>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</si>
  <si>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</si>
  <si>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</si>
  <si>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</si>
  <si>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</si>
  <si>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</si>
  <si>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</si>
  <si>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</si>
  <si>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</si>
  <si>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</si>
  <si>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</si>
  <si>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</si>
  <si>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</si>
  <si>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</si>
  <si>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</si>
  <si>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</si>
  <si>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</si>
  <si>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</si>
  <si>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</si>
  <si>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</si>
  <si>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</si>
  <si>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</si>
  <si>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</si>
  <si>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</si>
  <si>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</si>
  <si>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</si>
  <si>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</si>
  <si>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</si>
  <si>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</si>
  <si>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</si>
  <si>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</si>
  <si>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</si>
  <si>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</si>
  <si>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</si>
  <si>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</si>
  <si>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</si>
  <si>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</si>
  <si>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</si>
  <si>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</si>
  <si>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</si>
  <si>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</si>
  <si>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</si>
  <si>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</si>
  <si>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</si>
  <si>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</si>
  <si>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</si>
  <si>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</si>
  <si>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</si>
  <si>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</si>
  <si>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</si>
  <si>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</si>
  <si>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</si>
  <si>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</si>
  <si>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</si>
  <si>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</si>
  <si>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</si>
  <si>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</si>
  <si>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</si>
  <si>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</si>
  <si>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</si>
  <si>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</si>
  <si>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</si>
  <si>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</si>
  <si>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</si>
  <si>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</si>
  <si>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</si>
  <si>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</si>
  <si>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</si>
  <si>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</si>
  <si>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</si>
  <si>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</si>
  <si>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</si>
  <si>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</si>
  <si>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</si>
  <si>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</si>
  <si>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</si>
  <si>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</si>
  <si>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</si>
  <si>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</si>
  <si>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</si>
  <si>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</si>
  <si>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</si>
  <si>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</si>
  <si>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</si>
  <si>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</si>
  <si>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</si>
  <si>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</si>
  <si>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</si>
  <si>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</si>
  <si>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</si>
  <si>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</si>
  <si>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</si>
  <si>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</si>
  <si>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</si>
  <si>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</si>
  <si>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</si>
  <si>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</si>
  <si>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</si>
  <si>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</si>
  <si>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</si>
  <si>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</si>
  <si>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</si>
  <si>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</si>
  <si>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</si>
  <si>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</si>
  <si>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</si>
  <si>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</si>
  <si>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</si>
  <si>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</si>
  <si>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</si>
  <si>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</si>
  <si>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</si>
  <si>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</si>
  <si>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</si>
  <si>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</si>
  <si>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</si>
  <si>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</si>
  <si>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</si>
  <si>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</si>
  <si>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</si>
  <si>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</si>
  <si>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</si>
  <si>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</si>
  <si>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</si>
  <si>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</si>
  <si>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</si>
  <si>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</si>
  <si>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</si>
  <si>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</si>
  <si>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</si>
  <si>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</si>
  <si>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</si>
  <si>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</si>
  <si>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</si>
  <si>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</si>
  <si>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</si>
  <si>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</si>
  <si>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</si>
  <si>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</si>
  <si>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</si>
  <si>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</si>
  <si>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</si>
  <si>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</si>
  <si>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</si>
  <si>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</si>
  <si>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</si>
  <si>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</si>
  <si>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</si>
  <si>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</si>
  <si>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</si>
  <si>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</si>
  <si>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</si>
  <si>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</si>
  <si>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</si>
  <si>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</si>
  <si>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</si>
  <si>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</si>
  <si>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</si>
  <si>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</si>
  <si>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</si>
  <si>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</si>
  <si>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</si>
  <si>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</si>
  <si>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</si>
  <si>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</si>
  <si>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</si>
  <si>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</si>
  <si>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</si>
  <si>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</si>
  <si>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</si>
  <si>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</si>
  <si>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</si>
  <si>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</si>
  <si>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</si>
  <si>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</si>
  <si>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</si>
  <si>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</si>
  <si>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</si>
  <si>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</si>
  <si>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</si>
  <si>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</si>
  <si>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</si>
  <si>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</si>
  <si>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</si>
  <si>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</si>
  <si>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</si>
  <si>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</si>
  <si>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</si>
  <si>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</si>
  <si>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</si>
  <si>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</si>
  <si>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</si>
  <si>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</si>
  <si>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</si>
  <si>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</si>
  <si>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</si>
  <si>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</si>
  <si>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</si>
  <si>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</si>
  <si>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</si>
  <si>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</si>
  <si>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</si>
  <si>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</si>
  <si>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</si>
  <si>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</si>
  <si>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</si>
  <si>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</si>
  <si>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</si>
  <si>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</si>
  <si>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</si>
  <si>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</si>
  <si>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</si>
  <si>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</si>
  <si>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</si>
  <si>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</si>
  <si>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</si>
  <si>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</si>
  <si>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</si>
  <si>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</si>
  <si>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</si>
  <si>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</si>
  <si>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</si>
  <si>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</si>
  <si>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</si>
  <si>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</si>
  <si>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</si>
  <si>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</si>
  <si>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</si>
  <si>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</si>
  <si>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</si>
  <si>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</si>
  <si>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</si>
  <si>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</si>
  <si>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</si>
  <si>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</si>
  <si>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</si>
  <si>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</si>
  <si>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</si>
  <si>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</si>
  <si>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</si>
  <si>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</si>
  <si>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</si>
  <si>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</si>
  <si>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</si>
  <si>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</si>
  <si>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</si>
  <si>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</si>
  <si>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</si>
  <si>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</si>
  <si>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</si>
  <si>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</si>
  <si>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</si>
  <si>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</si>
  <si>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</si>
  <si>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</si>
  <si>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</si>
  <si>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</si>
  <si>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</si>
  <si>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</si>
  <si>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</si>
  <si>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</si>
  <si>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</si>
  <si>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</si>
  <si>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</si>
  <si>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</si>
  <si>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</si>
  <si>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</si>
  <si>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</si>
  <si>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</si>
  <si>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</si>
  <si>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</si>
  <si>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</si>
  <si>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</si>
  <si>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</si>
  <si>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</si>
  <si>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</si>
  <si>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</si>
  <si>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</si>
  <si>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</si>
  <si>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</si>
  <si>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</si>
  <si>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</si>
  <si>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</si>
  <si>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</si>
  <si>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</si>
  <si>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</si>
  <si>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</si>
  <si>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</si>
  <si>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</si>
  <si>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</si>
  <si>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</si>
  <si>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</si>
  <si>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</si>
  <si>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</si>
  <si>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</si>
  <si>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</si>
  <si>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</si>
  <si>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</si>
  <si>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</si>
  <si>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</si>
  <si>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</si>
  <si>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</si>
  <si>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</si>
  <si>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</si>
  <si>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</si>
  <si>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</si>
  <si>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</si>
  <si>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</si>
  <si>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</si>
  <si>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</si>
  <si>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</si>
  <si>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</si>
  <si>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</si>
  <si>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</si>
  <si>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</si>
  <si>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</si>
  <si>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</si>
  <si>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</si>
  <si>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</si>
  <si>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</si>
  <si>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</si>
  <si>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</si>
  <si>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</si>
  <si>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</si>
  <si>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</si>
  <si>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</si>
  <si>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</si>
  <si>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</si>
  <si>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</si>
  <si>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</si>
  <si>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</si>
  <si>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</si>
  <si>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</si>
  <si>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</si>
  <si>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</si>
  <si>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</si>
  <si>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</si>
  <si>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</si>
  <si>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</si>
  <si>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</si>
  <si>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</si>
  <si>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</si>
  <si>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</si>
  <si>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</si>
  <si>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</si>
  <si>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</si>
  <si>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</si>
  <si>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</si>
  <si>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</si>
  <si>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</si>
  <si>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</si>
  <si>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</si>
  <si>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</si>
  <si>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</si>
  <si>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</si>
  <si>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</si>
  <si>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</si>
  <si>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</si>
  <si>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</si>
  <si>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</si>
  <si>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</si>
  <si>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</si>
  <si>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</si>
  <si>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</si>
  <si>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</si>
  <si>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</si>
  <si>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</si>
  <si>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</si>
  <si>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</si>
  <si>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</si>
  <si>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</si>
  <si>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</si>
  <si>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</si>
  <si>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</si>
  <si>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</si>
  <si>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</si>
  <si>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</si>
  <si>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</si>
  <si>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</si>
  <si>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</si>
  <si>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</si>
  <si>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</si>
  <si>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</si>
  <si>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</si>
  <si>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</si>
  <si>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</si>
  <si>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</si>
  <si>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</si>
  <si>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</si>
  <si>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</si>
  <si>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</si>
  <si>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</si>
  <si>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</si>
  <si>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</si>
  <si>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</si>
  <si>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</si>
  <si>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</si>
  <si>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</si>
  <si>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</si>
  <si>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</si>
  <si>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</si>
  <si>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</si>
  <si>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</si>
  <si>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</si>
  <si>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</si>
  <si>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</si>
  <si>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</si>
  <si>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</si>
  <si>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</si>
  <si>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</si>
  <si>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</si>
  <si>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</si>
  <si>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</si>
  <si>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</si>
  <si>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</si>
  <si>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</si>
  <si>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</si>
  <si>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</si>
  <si>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</si>
  <si>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</si>
  <si>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</si>
  <si>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</si>
  <si>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</si>
  <si>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</si>
  <si>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</si>
  <si>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</si>
  <si>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</si>
  <si>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</si>
  <si>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</si>
  <si>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</si>
  <si>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</si>
  <si>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</si>
  <si>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</si>
  <si>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</si>
  <si>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</si>
  <si>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</si>
  <si>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</si>
  <si>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</si>
  <si>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</si>
  <si>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</si>
  <si>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</si>
  <si>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</si>
  <si>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</si>
  <si>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</si>
  <si>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</si>
  <si>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</si>
  <si>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</si>
  <si>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</si>
  <si>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</si>
  <si>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</si>
  <si>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</si>
  <si>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</si>
  <si>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</si>
  <si>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</si>
  <si>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</si>
  <si>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</si>
  <si>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</si>
  <si>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</si>
  <si>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</si>
  <si>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</si>
  <si>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</si>
  <si>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</si>
  <si>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</si>
  <si>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</si>
  <si>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</si>
  <si>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</si>
  <si>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</si>
  <si>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</si>
  <si>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</si>
  <si>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</si>
  <si>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</si>
  <si>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</si>
  <si>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</si>
  <si>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</si>
  <si>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</si>
  <si>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</si>
  <si>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</si>
  <si>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</si>
  <si>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</si>
  <si>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</si>
  <si>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</si>
  <si>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</si>
  <si>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</si>
  <si>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</si>
  <si>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</si>
  <si>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</si>
  <si>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</si>
  <si>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</si>
  <si>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</si>
  <si>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</si>
  <si>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</si>
  <si>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</si>
  <si>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</si>
  <si>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</si>
  <si>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</si>
  <si>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</si>
  <si>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</si>
  <si>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</si>
  <si>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</si>
  <si>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</si>
  <si>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</si>
  <si>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</si>
  <si>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</si>
  <si>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</si>
  <si>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</si>
  <si>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</si>
  <si>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</si>
  <si>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</si>
  <si>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</si>
  <si>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</si>
  <si>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</si>
  <si>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</si>
  <si>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</si>
  <si>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</si>
  <si>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</si>
  <si>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</si>
  <si>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</si>
  <si>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</si>
  <si>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</si>
  <si>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</si>
  <si>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</si>
  <si>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</si>
  <si>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</si>
  <si>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</si>
  <si>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</si>
  <si>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</si>
  <si>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</si>
  <si>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</si>
  <si>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</si>
  <si>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</si>
  <si>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</si>
  <si>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</si>
  <si>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</si>
  <si>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</si>
  <si>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</si>
  <si>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</si>
  <si>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</si>
  <si>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</si>
  <si>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</si>
  <si>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</si>
  <si>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</si>
  <si>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</si>
  <si>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</si>
  <si>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</si>
  <si>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</si>
  <si>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</si>
  <si>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</si>
  <si>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</si>
  <si>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</si>
  <si>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</si>
  <si>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</si>
  <si>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</si>
  <si>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</si>
  <si>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</si>
  <si>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</si>
  <si>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</si>
  <si>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</si>
  <si>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</si>
  <si>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</si>
  <si>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</si>
  <si>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</si>
  <si>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</si>
  <si>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</si>
  <si>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</si>
  <si>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</si>
  <si>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</si>
  <si>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</si>
  <si>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</si>
  <si>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</si>
  <si>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</si>
  <si>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</si>
  <si>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</si>
  <si>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</si>
  <si>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</si>
  <si>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</si>
  <si>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</si>
  <si>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</si>
  <si>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</si>
  <si>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</si>
  <si>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</si>
  <si>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</si>
  <si>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</si>
  <si>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</si>
  <si>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</si>
  <si>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</si>
  <si>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</si>
  <si>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</si>
  <si>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</si>
  <si>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</si>
  <si>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</si>
  <si>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</si>
  <si>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</si>
  <si>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</si>
  <si>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</si>
  <si>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</si>
  <si>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</si>
  <si>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</si>
  <si>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</si>
  <si>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</si>
  <si>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</si>
  <si>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</si>
  <si>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</si>
  <si>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</si>
  <si>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</si>
  <si>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</si>
  <si>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</si>
  <si>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</si>
  <si>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</si>
  <si>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</si>
  <si>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</si>
  <si>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</si>
  <si>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</si>
  <si>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</si>
  <si>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</si>
  <si>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</si>
  <si>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</si>
  <si>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</si>
  <si>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</si>
  <si>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</si>
  <si>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</si>
  <si>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</si>
  <si>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</si>
  <si>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</si>
  <si>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</si>
  <si>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</si>
  <si>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</si>
  <si>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</si>
  <si>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</si>
  <si>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</si>
  <si>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</si>
  <si>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</si>
  <si>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</si>
  <si>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</si>
  <si>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</si>
  <si>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</si>
  <si>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</si>
  <si>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</si>
  <si>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</si>
  <si>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</si>
  <si>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</si>
  <si>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</si>
  <si>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</si>
  <si>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</si>
  <si>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</si>
  <si>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</si>
  <si>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</si>
  <si>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</si>
  <si>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</si>
  <si>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</si>
  <si>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</si>
  <si>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</si>
  <si>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</si>
  <si>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</si>
  <si>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</si>
  <si>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</si>
  <si>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</si>
  <si>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</si>
  <si>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</si>
  <si>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</si>
  <si>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</si>
  <si>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</si>
  <si>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</si>
  <si>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</si>
  <si>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</si>
  <si>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</si>
  <si>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</si>
  <si>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</si>
  <si>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</si>
  <si>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</si>
  <si>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</si>
  <si>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</si>
  <si>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</si>
  <si>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</si>
  <si>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</si>
  <si>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</si>
  <si>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</si>
  <si>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</si>
  <si>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</si>
  <si>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</si>
  <si>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</si>
  <si>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</si>
  <si>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</si>
  <si>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</si>
  <si>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</si>
  <si>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</si>
  <si>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</si>
  <si>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</si>
  <si>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</si>
  <si>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</si>
  <si>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</si>
  <si>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</si>
  <si>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</si>
  <si>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</si>
  <si>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</si>
  <si>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</si>
  <si>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</si>
  <si>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</si>
  <si>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</si>
  <si>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</si>
  <si>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</si>
  <si>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</si>
  <si>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</si>
  <si>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</si>
  <si>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</si>
  <si>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</si>
  <si>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</si>
  <si>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</si>
  <si>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</si>
  <si>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</si>
  <si>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</si>
  <si>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</si>
  <si>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</si>
  <si>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</si>
  <si>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</si>
  <si>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</si>
  <si>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</si>
  <si>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</si>
  <si>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</si>
  <si>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</si>
  <si>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</si>
  <si>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</si>
  <si>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</si>
  <si>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</si>
  <si>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</si>
  <si>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</si>
  <si>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</si>
  <si>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</si>
  <si>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</si>
  <si>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</si>
  <si>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</si>
  <si>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</si>
  <si>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</si>
  <si>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</si>
  <si>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</si>
  <si>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</si>
  <si>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</si>
  <si>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</si>
  <si>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</si>
  <si>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</si>
  <si>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</si>
  <si>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</si>
  <si>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</si>
  <si>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</si>
  <si>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</si>
  <si>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</si>
  <si>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</si>
  <si>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</si>
  <si>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</si>
  <si>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</si>
  <si>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</si>
  <si>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</si>
  <si>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</si>
  <si>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</si>
  <si>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</si>
  <si>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</si>
  <si>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</si>
  <si>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</si>
  <si>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</si>
  <si>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</si>
  <si>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</si>
  <si>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</si>
  <si>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</si>
  <si>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</si>
  <si>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</si>
  <si>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</si>
  <si>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</si>
  <si>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</si>
  <si>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</si>
  <si>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</si>
  <si>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</si>
  <si>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</si>
  <si>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</si>
  <si>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</si>
  <si>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</si>
  <si>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</si>
  <si>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</si>
  <si>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</si>
  <si>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</si>
  <si>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</si>
  <si>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</si>
  <si>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</si>
  <si>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</si>
  <si>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</si>
  <si>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</si>
  <si>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</si>
  <si>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</si>
  <si>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</si>
  <si>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</si>
  <si>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</si>
  <si>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</si>
  <si>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</si>
  <si>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</si>
  <si>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</si>
  <si>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</si>
  <si>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</si>
  <si>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</si>
  <si>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</si>
  <si>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</si>
  <si>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</si>
  <si>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</si>
  <si>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</si>
  <si>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</si>
  <si>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</si>
  <si>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</si>
  <si>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</si>
  <si>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</si>
  <si>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</si>
  <si>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</si>
  <si>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</si>
  <si>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</si>
  <si>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</si>
  <si>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</si>
  <si>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</si>
  <si>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</si>
  <si>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</si>
  <si>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</si>
  <si>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</si>
  <si>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</si>
  <si>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</si>
  <si>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</si>
  <si>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</si>
  <si>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</si>
  <si>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</si>
  <si>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</si>
  <si>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</si>
  <si>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</si>
  <si>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</si>
  <si>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</si>
  <si>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</si>
  <si>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</si>
  <si>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</si>
  <si>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</si>
  <si>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</si>
  <si>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</si>
  <si>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</si>
  <si>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</si>
  <si>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</si>
  <si>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</si>
  <si>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</si>
  <si>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</si>
  <si>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</si>
  <si>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</si>
  <si>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</si>
  <si>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</si>
  <si>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</si>
  <si>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</si>
  <si>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</si>
  <si>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</si>
  <si>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</si>
  <si>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</si>
  <si>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</si>
  <si>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</si>
  <si>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</si>
  <si>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</si>
  <si>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</si>
  <si>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</si>
  <si>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</si>
  <si>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</si>
  <si>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</si>
  <si>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</si>
  <si>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</si>
  <si>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</si>
  <si>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</si>
  <si>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</si>
  <si>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</si>
  <si>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</si>
  <si>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</si>
  <si>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</si>
  <si>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</si>
  <si>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</si>
  <si>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</si>
  <si>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</si>
  <si>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</si>
  <si>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</si>
  <si>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</si>
  <si>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</si>
  <si>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</si>
  <si>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</si>
  <si>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</si>
  <si>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</si>
  <si>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</si>
  <si>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</si>
  <si>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</si>
  <si>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</si>
  <si>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</si>
  <si>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</si>
  <si>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</si>
  <si>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</si>
  <si>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</si>
  <si>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</si>
  <si>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</si>
  <si>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</si>
  <si>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</si>
  <si>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</si>
  <si>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</si>
  <si>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</si>
  <si>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</si>
  <si>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</si>
  <si>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</si>
  <si>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</si>
  <si>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</si>
  <si>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</si>
  <si>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</si>
  <si>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</si>
  <si>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</si>
  <si>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</si>
  <si>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</si>
  <si>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</si>
  <si>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</si>
  <si>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</si>
  <si>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</si>
  <si>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</si>
  <si>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</si>
  <si>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</si>
  <si>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</si>
  <si>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</si>
  <si>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</si>
  <si>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</si>
  <si>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</si>
  <si>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</si>
  <si>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</si>
  <si>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</si>
  <si>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</si>
  <si>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</si>
  <si>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</si>
  <si>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</si>
  <si>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</si>
  <si>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</si>
  <si>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</si>
  <si>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</si>
  <si>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</si>
  <si>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</si>
  <si>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</si>
  <si>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</si>
  <si>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</si>
  <si>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</si>
  <si>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</si>
  <si>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</si>
  <si>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</si>
  <si>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</si>
  <si>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</si>
  <si>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</si>
  <si>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</si>
  <si>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</si>
  <si>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</si>
  <si>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</si>
  <si>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</si>
  <si>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</si>
  <si>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</si>
  <si>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</si>
  <si>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</si>
  <si>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</si>
  <si>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</si>
  <si>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</si>
  <si>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</si>
  <si>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</si>
  <si>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</si>
  <si>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</si>
  <si>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</si>
  <si>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</si>
  <si>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</si>
  <si>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</si>
  <si>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</si>
  <si>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</si>
  <si>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</si>
  <si>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</si>
  <si>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</si>
  <si>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</si>
  <si>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</si>
  <si>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</si>
  <si>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</si>
  <si>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</si>
  <si>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</si>
  <si>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</si>
  <si>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</si>
  <si>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</si>
  <si>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</si>
  <si>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</si>
  <si>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</si>
  <si>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</si>
  <si>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</si>
  <si>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</si>
  <si>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</si>
  <si>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</si>
  <si>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</si>
  <si>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</si>
  <si>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</si>
  <si>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</si>
  <si>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</si>
  <si>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</si>
  <si>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</si>
  <si>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</si>
  <si>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</si>
  <si>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</si>
  <si>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</si>
  <si>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</si>
  <si>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</si>
  <si>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</si>
  <si>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</si>
  <si>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</si>
  <si>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</si>
  <si>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</si>
  <si>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</si>
  <si>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</si>
  <si>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</si>
  <si>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</si>
  <si>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</si>
  <si>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</si>
  <si>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</si>
  <si>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</si>
  <si>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</si>
  <si>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</si>
  <si>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</si>
  <si>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</si>
  <si>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</si>
  <si>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</si>
  <si>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</si>
  <si>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</si>
  <si>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</si>
  <si>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</si>
  <si>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</si>
  <si>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</si>
  <si>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</si>
  <si>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</si>
  <si>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</si>
  <si>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</si>
  <si>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</si>
  <si>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</si>
  <si>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</si>
  <si>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</si>
  <si>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</si>
  <si>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</si>
  <si>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</si>
  <si>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</si>
  <si>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</si>
  <si>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</si>
  <si>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</si>
  <si>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</si>
  <si>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</si>
  <si>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</si>
  <si>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</si>
  <si>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</si>
  <si>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</si>
  <si>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</si>
  <si>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</si>
  <si>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</si>
  <si>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</si>
  <si>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</si>
  <si>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</si>
  <si>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</si>
  <si>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</si>
  <si>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</si>
  <si>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</si>
  <si>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</si>
  <si>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</si>
  <si>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</si>
  <si>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</si>
  <si>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</si>
  <si>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</si>
  <si>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</si>
  <si>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</si>
  <si>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</si>
  <si>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</si>
  <si>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</si>
  <si>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</si>
  <si>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</si>
  <si>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</si>
  <si>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</si>
  <si>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</si>
  <si>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</si>
  <si>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</si>
  <si>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</si>
  <si>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</si>
  <si>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</si>
  <si>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</si>
  <si>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</si>
  <si>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</si>
  <si>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</si>
  <si>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</si>
  <si>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</si>
  <si>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</si>
  <si>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</si>
  <si>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</si>
  <si>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</si>
  <si>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</si>
  <si>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</si>
  <si>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</si>
  <si>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</si>
  <si>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</si>
  <si>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</si>
  <si>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</si>
  <si>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</si>
  <si>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</si>
  <si>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</si>
  <si>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</si>
  <si>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</si>
  <si>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</si>
  <si>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</si>
  <si>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</si>
  <si>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</si>
  <si>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</si>
  <si>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</si>
  <si>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</si>
  <si>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</si>
  <si>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</si>
  <si>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</si>
  <si>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</si>
  <si>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</si>
  <si>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</si>
  <si>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</si>
  <si>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</si>
  <si>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</si>
  <si>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</si>
  <si>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</si>
  <si>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</si>
  <si>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</si>
  <si>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</si>
  <si>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</si>
  <si>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</si>
  <si>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</si>
  <si>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</si>
  <si>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</si>
  <si>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</si>
  <si>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</si>
  <si>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</si>
  <si>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</si>
  <si>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</si>
  <si>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</si>
  <si>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</si>
  <si>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</si>
  <si>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</si>
  <si>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</si>
  <si>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</si>
  <si>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</si>
  <si>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</si>
  <si>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</si>
  <si>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</si>
  <si>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</si>
  <si>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</si>
  <si>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</si>
  <si>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</si>
  <si>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</si>
  <si>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</si>
  <si>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</si>
  <si>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</si>
  <si>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</si>
  <si>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</si>
  <si>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</si>
  <si>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</si>
  <si>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</si>
  <si>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</si>
  <si>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</si>
  <si>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</si>
  <si>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</si>
  <si>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</si>
  <si>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</si>
  <si>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</si>
  <si>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</si>
  <si>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</si>
  <si>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</si>
  <si>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</si>
  <si>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</si>
  <si>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</si>
  <si>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</si>
  <si>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</si>
  <si>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</si>
  <si>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</si>
  <si>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</si>
  <si>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</si>
  <si>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</si>
  <si>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</si>
  <si>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</si>
  <si>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</si>
  <si>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</si>
  <si>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</si>
  <si>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</si>
  <si>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</si>
  <si>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</si>
  <si>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</si>
  <si>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</si>
  <si>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</si>
  <si>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</si>
  <si>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</si>
  <si>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</si>
  <si>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</si>
  <si>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</si>
  <si>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</si>
  <si>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</si>
  <si>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</si>
  <si>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</si>
  <si>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</si>
  <si>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</si>
  <si>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</si>
  <si>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</si>
  <si>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</si>
  <si>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</si>
  <si>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</si>
  <si>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</si>
  <si>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</si>
  <si>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</si>
  <si>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</si>
  <si>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</si>
  <si>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</si>
  <si>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</si>
  <si>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</si>
  <si>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</si>
  <si>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</si>
  <si>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</si>
  <si>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</si>
  <si>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</si>
  <si>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</si>
  <si>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</si>
  <si>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</si>
  <si>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</si>
  <si>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</si>
  <si>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</si>
  <si>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</si>
  <si>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</si>
  <si>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</si>
  <si>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</si>
  <si>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</si>
  <si>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</si>
  <si>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</si>
  <si>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</si>
  <si>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</si>
  <si>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</si>
  <si>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</si>
  <si>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</si>
  <si>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</si>
  <si>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</si>
  <si>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</si>
  <si>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</si>
  <si>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</si>
  <si>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</si>
  <si>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</si>
  <si>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</si>
  <si>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</si>
  <si>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</si>
  <si>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</si>
  <si>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</si>
  <si>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</si>
  <si>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</si>
  <si>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</si>
  <si>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</si>
  <si>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</si>
  <si>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</si>
  <si>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</si>
  <si>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</si>
  <si>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</si>
  <si>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</si>
  <si>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</si>
  <si>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</si>
  <si>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</si>
  <si>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</si>
  <si>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</si>
  <si>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</si>
  <si>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</si>
  <si>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</si>
  <si>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</si>
  <si>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</si>
  <si>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</si>
  <si>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</si>
  <si>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</si>
  <si>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</si>
  <si>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</si>
  <si>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</si>
  <si>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</si>
  <si>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</si>
  <si>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</si>
  <si>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</si>
  <si>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</si>
  <si>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</si>
  <si>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</si>
  <si>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</si>
  <si>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</si>
  <si>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</si>
  <si>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</si>
  <si>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</si>
  <si>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</si>
  <si>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</si>
  <si>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</si>
  <si>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</si>
  <si>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</si>
  <si>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</si>
  <si>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</si>
  <si>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</si>
  <si>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</si>
  <si>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</si>
  <si>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</si>
  <si>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</si>
  <si>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</si>
  <si>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</si>
  <si>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</si>
  <si>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</si>
  <si>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</si>
  <si>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</si>
  <si>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</si>
  <si>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</si>
  <si>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</si>
  <si>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</si>
  <si>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</si>
  <si>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</si>
  <si>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</si>
  <si>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</si>
  <si>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</si>
  <si>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</si>
  <si>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</si>
  <si>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</si>
  <si>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</si>
  <si>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</si>
  <si>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</si>
  <si>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</si>
  <si>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</si>
  <si>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</si>
  <si>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</si>
  <si>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</si>
  <si>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</si>
  <si>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</si>
  <si>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</si>
  <si>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</si>
  <si>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</si>
  <si>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</si>
  <si>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</si>
  <si>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</si>
  <si>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</si>
  <si>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</si>
  <si>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</si>
  <si>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</si>
  <si>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</si>
  <si>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</si>
  <si>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</si>
  <si>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</si>
  <si>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</si>
  <si>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</si>
  <si>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</si>
  <si>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</si>
  <si>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</si>
  <si>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</si>
  <si>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</si>
  <si>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</si>
  <si>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</si>
  <si>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</si>
  <si>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</si>
  <si>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</si>
  <si>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</si>
  <si>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</si>
  <si>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</si>
  <si>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</si>
  <si>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</si>
  <si>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</si>
  <si>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</si>
  <si>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</si>
  <si>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</si>
  <si>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</si>
  <si>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</si>
  <si>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</si>
  <si>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</si>
  <si>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</si>
  <si>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</si>
  <si>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</si>
  <si>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</si>
  <si>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</si>
  <si>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</si>
  <si>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</si>
  <si>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</si>
  <si>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</si>
  <si>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</si>
  <si>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</si>
  <si>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</si>
  <si>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</si>
  <si>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</si>
  <si>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</si>
  <si>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</si>
  <si>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</si>
  <si>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</si>
  <si>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</si>
  <si>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</si>
  <si>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</si>
  <si>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</si>
  <si>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</si>
  <si>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</si>
  <si>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</si>
  <si>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</si>
  <si>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</si>
  <si>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</si>
  <si>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</si>
  <si>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</si>
  <si>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</si>
  <si>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</si>
  <si>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</si>
  <si>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</si>
  <si>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</si>
  <si>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</si>
  <si>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</si>
  <si>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</si>
  <si>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</si>
  <si>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</si>
  <si>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</si>
  <si>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</si>
  <si>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</si>
  <si>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</si>
  <si>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</si>
  <si>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</si>
  <si>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</si>
  <si>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</si>
  <si>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</si>
  <si>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</si>
  <si>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</si>
  <si>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</si>
  <si>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</si>
  <si>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</si>
  <si>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</si>
  <si>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</si>
  <si>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</si>
  <si>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</si>
  <si>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</si>
  <si>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</si>
  <si>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</si>
  <si>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</si>
  <si>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</si>
  <si>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</si>
  <si>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</si>
  <si>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</si>
  <si>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</si>
  <si>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</si>
  <si>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</si>
  <si>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</si>
  <si>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</si>
  <si>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</si>
  <si>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</si>
  <si>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</si>
  <si>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</si>
  <si>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</si>
  <si>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</si>
  <si>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</si>
  <si>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</si>
  <si>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</si>
  <si>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</si>
  <si>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</si>
  <si>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</si>
  <si>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</si>
  <si>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</si>
  <si>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</si>
  <si>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</si>
  <si>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</si>
  <si>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</si>
  <si>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</si>
  <si>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</si>
  <si>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</si>
  <si>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</si>
  <si>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</si>
  <si>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</si>
  <si>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</si>
  <si>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</si>
  <si>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</si>
  <si>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</si>
  <si>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</si>
  <si>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</si>
  <si>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</si>
  <si>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</si>
  <si>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</si>
  <si>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</si>
  <si>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</si>
  <si>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</si>
  <si>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</si>
  <si>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</si>
  <si>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</si>
  <si>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</si>
  <si>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</si>
  <si>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</si>
  <si>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</si>
  <si>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</si>
  <si>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</si>
  <si>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</si>
  <si>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</si>
  <si>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</si>
  <si>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</si>
  <si>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</si>
  <si>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</si>
  <si>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</si>
  <si>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</si>
  <si>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</si>
  <si>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</si>
  <si>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</si>
  <si>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</si>
  <si>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</si>
  <si>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</si>
  <si>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</si>
  <si>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</si>
  <si>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</si>
  <si>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</si>
  <si>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</si>
  <si>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</si>
  <si>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</si>
  <si>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</si>
  <si>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</si>
  <si>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</si>
  <si>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</si>
  <si>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</si>
  <si>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</si>
  <si>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</si>
  <si>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</si>
  <si>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</si>
  <si>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</si>
  <si>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</si>
  <si>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</si>
  <si>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</si>
  <si>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</si>
  <si>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</si>
  <si>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</si>
  <si>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</si>
  <si>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</si>
  <si>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</si>
  <si>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</si>
  <si>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</si>
  <si>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</si>
  <si>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</si>
  <si>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</si>
  <si>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</si>
  <si>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</si>
  <si>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</si>
  <si>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</si>
  <si>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</si>
  <si>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</si>
  <si>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</si>
  <si>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</si>
  <si>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</si>
  <si>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</si>
  <si>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</si>
  <si>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</si>
  <si>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</si>
  <si>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</si>
  <si>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</si>
  <si>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</si>
  <si>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</si>
  <si>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</si>
  <si>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</si>
  <si>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</si>
  <si>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</si>
  <si>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</si>
  <si>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</si>
  <si>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</si>
  <si>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</si>
  <si>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</si>
  <si>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</si>
  <si>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</si>
  <si>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</si>
  <si>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</si>
  <si>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</si>
  <si>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</si>
  <si>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</si>
  <si>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</si>
  <si>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</si>
  <si>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</si>
  <si>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</si>
  <si>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</si>
  <si>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</si>
  <si>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</si>
  <si>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</si>
  <si>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</si>
  <si>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</si>
  <si>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</si>
  <si>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</si>
  <si>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</si>
  <si>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</si>
  <si>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</si>
  <si>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</si>
  <si>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</si>
  <si>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</si>
  <si>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</si>
  <si>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</si>
  <si>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</si>
  <si>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</si>
  <si>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</si>
  <si>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</si>
  <si>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</si>
  <si>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</si>
  <si>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</si>
  <si>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</si>
  <si>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</si>
  <si>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</si>
  <si>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</si>
  <si>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</si>
  <si>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</si>
  <si>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</si>
  <si>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</si>
  <si>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</si>
  <si>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</si>
  <si>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</si>
  <si>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</si>
  <si>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</si>
  <si>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</si>
  <si>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</si>
  <si>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</si>
  <si>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</si>
  <si>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</si>
  <si>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</si>
  <si>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</si>
  <si>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</si>
  <si>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</si>
  <si>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</si>
  <si>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</si>
  <si>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</si>
  <si>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</si>
  <si>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</si>
  <si>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</si>
  <si>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</si>
  <si>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</si>
  <si>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</si>
  <si>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</si>
  <si>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</si>
  <si>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</si>
  <si>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</si>
  <si>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</si>
  <si>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</si>
  <si>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</si>
  <si>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</si>
  <si>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</si>
  <si>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</si>
  <si>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</si>
  <si>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</si>
  <si>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</si>
  <si>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</si>
  <si>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</si>
  <si>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</si>
  <si>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</si>
  <si>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</si>
  <si>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</si>
  <si>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</si>
  <si>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</si>
  <si>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</si>
  <si>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</si>
  <si>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</si>
  <si>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</si>
  <si>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</si>
  <si>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</si>
  <si>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</si>
  <si>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</si>
  <si>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</si>
  <si>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</si>
  <si>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</si>
  <si>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</si>
  <si>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</si>
  <si>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</si>
  <si>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</si>
  <si>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</si>
  <si>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</si>
  <si>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</si>
  <si>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</si>
  <si>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</si>
  <si>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</si>
  <si>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</si>
  <si>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</si>
  <si>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</si>
  <si>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</si>
  <si>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</si>
  <si>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</si>
  <si>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</si>
  <si>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</si>
  <si>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</si>
  <si>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</si>
  <si>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</si>
  <si>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</si>
  <si>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</si>
  <si>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</si>
  <si>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</si>
  <si>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</si>
  <si>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</si>
  <si>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</si>
  <si>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</si>
  <si>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</si>
  <si>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</si>
  <si>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</si>
  <si>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</si>
  <si>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</si>
  <si>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</si>
  <si>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</si>
  <si>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</si>
  <si>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</si>
  <si>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</si>
  <si>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</si>
  <si>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</si>
  <si>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</si>
  <si>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</si>
  <si>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</si>
  <si>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</si>
  <si>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</si>
  <si>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</si>
  <si>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</si>
  <si>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</si>
  <si>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</si>
  <si>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</si>
  <si>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</si>
  <si>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</si>
  <si>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</si>
  <si>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</si>
  <si>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</si>
  <si>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</si>
  <si>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</si>
  <si>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</si>
  <si>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</si>
  <si>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</si>
  <si>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</si>
  <si>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</si>
  <si>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</si>
  <si>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</si>
  <si>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</si>
  <si>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</si>
  <si>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</si>
  <si>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</si>
  <si>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</si>
  <si>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</si>
  <si>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</si>
  <si>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</si>
  <si>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</si>
  <si>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</si>
  <si>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</si>
  <si>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</si>
  <si>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</si>
  <si>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</si>
  <si>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</si>
  <si>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</si>
  <si>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</si>
  <si>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</si>
  <si>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</si>
  <si>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</si>
  <si>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</si>
  <si>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</si>
  <si>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</si>
  <si>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</si>
  <si>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</si>
  <si>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</si>
  <si>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</si>
  <si>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</si>
  <si>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</si>
  <si>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</si>
  <si>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</si>
  <si>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</si>
  <si>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</si>
  <si>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</si>
  <si>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</si>
  <si>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</si>
  <si>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</si>
  <si>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</si>
  <si>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</si>
  <si>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</si>
  <si>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</si>
  <si>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</si>
  <si>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</si>
  <si>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</si>
  <si>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</si>
  <si>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</si>
  <si>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</si>
  <si>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</si>
  <si>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</si>
  <si>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</si>
  <si>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</si>
  <si>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</si>
  <si>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</si>
  <si>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</si>
  <si>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</si>
  <si>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</si>
  <si>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</si>
  <si>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</si>
  <si>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</si>
  <si>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</si>
  <si>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</si>
  <si>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</si>
  <si>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</si>
  <si>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</si>
  <si>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</si>
  <si>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</si>
  <si>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</si>
  <si>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</si>
  <si>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</si>
  <si>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</si>
  <si>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</si>
  <si>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</si>
  <si>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</si>
  <si>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</si>
  <si>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</si>
  <si>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</si>
  <si>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</si>
  <si>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</si>
  <si>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</si>
  <si>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</si>
  <si>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</si>
  <si>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</si>
  <si>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</si>
  <si>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</si>
  <si>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</si>
  <si>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</si>
  <si>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</si>
  <si>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</si>
  <si>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</si>
  <si>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</si>
  <si>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</si>
  <si>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</si>
  <si>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</si>
  <si>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</si>
  <si>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</si>
  <si>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</si>
  <si>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</si>
  <si>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</si>
  <si>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</si>
  <si>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</si>
  <si>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</si>
  <si>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</si>
  <si>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</si>
  <si>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</si>
  <si>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</si>
  <si>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</si>
  <si>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</si>
  <si>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</si>
  <si>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</si>
  <si>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</si>
  <si>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</si>
  <si>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</si>
  <si>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</si>
  <si>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</si>
  <si>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</si>
  <si>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</si>
  <si>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</si>
  <si>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</si>
  <si>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</si>
  <si>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</si>
  <si>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</si>
  <si>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</si>
  <si>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</si>
  <si>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</si>
  <si>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</si>
  <si>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</si>
  <si>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</si>
  <si>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</si>
  <si>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</si>
  <si>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</si>
  <si>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</si>
  <si>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</si>
  <si>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</si>
  <si>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</si>
  <si>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</si>
  <si>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</si>
  <si>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</si>
  <si>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</si>
  <si>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</si>
  <si>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</si>
  <si>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</si>
  <si>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</si>
  <si>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</si>
  <si>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</si>
  <si>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</si>
  <si>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</si>
  <si>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</si>
  <si>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</si>
  <si>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</si>
  <si>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</si>
  <si>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</si>
  <si>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</si>
  <si>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</si>
  <si>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</si>
  <si>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</si>
  <si>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</si>
  <si>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</si>
  <si>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</si>
  <si>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</si>
  <si>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</si>
  <si>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</si>
  <si>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</si>
  <si>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</si>
  <si>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</si>
  <si>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</si>
  <si>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</si>
  <si>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</si>
  <si>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</si>
  <si>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</si>
  <si>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</si>
  <si>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</si>
  <si>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</si>
  <si>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</si>
  <si>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</si>
  <si>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</si>
  <si>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</si>
  <si>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</si>
  <si>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</si>
  <si>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</si>
  <si>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</si>
  <si>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</si>
  <si>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</si>
  <si>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</si>
  <si>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</si>
  <si>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</si>
  <si>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</si>
  <si>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</si>
  <si>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</si>
  <si>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</si>
  <si>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</si>
  <si>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</si>
  <si>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</si>
  <si>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</si>
  <si>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</si>
  <si>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</si>
  <si>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</si>
  <si>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</si>
  <si>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</si>
  <si>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</si>
  <si>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</si>
  <si>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</si>
  <si>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</si>
  <si>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</si>
  <si>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</si>
  <si>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</si>
  <si>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</si>
  <si>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</si>
  <si>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</si>
  <si>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</si>
  <si>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</si>
  <si>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</si>
  <si>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</si>
  <si>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</si>
  <si>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</si>
  <si>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</si>
  <si>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</si>
  <si>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</si>
  <si>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</si>
  <si>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</si>
  <si>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</si>
  <si>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</si>
  <si>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</si>
  <si>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</si>
  <si>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</si>
  <si>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</si>
  <si>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</si>
  <si>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</si>
  <si>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</si>
  <si>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</si>
  <si>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</si>
  <si>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</si>
  <si>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</si>
  <si>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</si>
  <si>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</si>
  <si>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</si>
  <si>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</si>
  <si>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</si>
  <si>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</si>
  <si>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</si>
  <si>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</si>
  <si>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</si>
  <si>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</si>
  <si>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</si>
  <si>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</si>
  <si>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</si>
  <si>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</si>
  <si>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</si>
  <si>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</si>
  <si>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</si>
  <si>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</si>
  <si>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</si>
  <si>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</si>
  <si>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</si>
  <si>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</si>
  <si>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</si>
  <si>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</si>
  <si>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</si>
  <si>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</si>
  <si>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</si>
  <si>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</si>
  <si>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</si>
  <si>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</si>
  <si>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</si>
  <si>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</si>
  <si>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</si>
  <si>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</si>
  <si>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</si>
  <si>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</si>
  <si>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</si>
  <si>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</si>
  <si>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</si>
  <si>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</si>
  <si>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</si>
  <si>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</si>
  <si>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</si>
  <si>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</si>
  <si>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</si>
  <si>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</si>
  <si>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</si>
  <si>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</si>
  <si>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</si>
  <si>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</si>
  <si>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</si>
  <si>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</si>
  <si>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</si>
  <si>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</si>
  <si>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</si>
  <si>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</si>
  <si>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</si>
  <si>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</si>
  <si>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</si>
  <si>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</si>
  <si>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</si>
  <si>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</si>
  <si>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</si>
  <si>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</si>
  <si>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</si>
  <si>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</si>
  <si>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</si>
  <si>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</si>
  <si>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</si>
  <si>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</si>
  <si>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</si>
  <si>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</si>
  <si>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</si>
  <si>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</si>
  <si>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</si>
  <si>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</si>
  <si>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</si>
  <si>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</si>
  <si>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</si>
  <si>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</si>
  <si>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</si>
  <si>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</si>
  <si>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</si>
  <si>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</si>
  <si>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</si>
  <si>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</si>
  <si>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</si>
  <si>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</si>
  <si>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</si>
  <si>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</si>
  <si>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</si>
  <si>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</si>
  <si>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</si>
  <si>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</si>
  <si>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</si>
  <si>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</si>
  <si>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</si>
  <si>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</si>
  <si>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</si>
  <si>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</si>
  <si>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</si>
  <si>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</si>
  <si>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</si>
  <si>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</si>
  <si>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</si>
  <si>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</si>
  <si>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</si>
  <si>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</si>
  <si>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</si>
  <si>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</si>
  <si>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</si>
  <si>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</si>
  <si>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</si>
  <si>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</si>
  <si>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</si>
  <si>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</si>
  <si>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</si>
  <si>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</si>
  <si>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</si>
  <si>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</si>
  <si>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</si>
  <si>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</si>
  <si>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</si>
  <si>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</si>
  <si>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</si>
  <si>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</si>
  <si>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</si>
  <si>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</si>
  <si>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</si>
  <si>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</si>
  <si>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</si>
  <si>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</si>
  <si>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</si>
  <si>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</si>
  <si>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</si>
  <si>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</si>
  <si>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</si>
  <si>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</si>
  <si>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</si>
  <si>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</si>
  <si>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</si>
  <si>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</si>
  <si>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</si>
  <si>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</si>
  <si>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</si>
  <si>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</si>
  <si>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</si>
  <si>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</si>
  <si>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</si>
  <si>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</si>
  <si>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</si>
  <si>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</si>
  <si>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</si>
  <si>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</si>
  <si>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</si>
  <si>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</si>
  <si>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</si>
  <si>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</si>
  <si>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</si>
  <si>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</si>
  <si>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</si>
  <si>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</si>
  <si>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</si>
  <si>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</si>
  <si>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</si>
  <si>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</si>
  <si>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</si>
  <si>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</si>
  <si>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</si>
  <si>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</si>
  <si>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</si>
  <si>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</si>
  <si>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</si>
  <si>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</si>
  <si>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</si>
  <si>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</si>
  <si>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</si>
  <si>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</si>
  <si>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</si>
  <si>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</si>
  <si>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</si>
  <si>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</si>
  <si>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</si>
  <si>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</si>
  <si>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</si>
  <si>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</si>
  <si>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</si>
  <si>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</si>
  <si>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</si>
  <si>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</si>
  <si>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</si>
  <si>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</si>
  <si>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</si>
  <si>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</si>
  <si>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</si>
  <si>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</si>
  <si>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</si>
  <si>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</si>
  <si>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</si>
  <si>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</si>
  <si>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</si>
  <si>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</si>
  <si>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</si>
  <si>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</si>
  <si>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</si>
  <si>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</si>
  <si>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</si>
  <si>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</si>
  <si>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</si>
  <si>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</si>
  <si>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</si>
  <si>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</si>
  <si>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</si>
  <si>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</si>
  <si>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</si>
  <si>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</si>
  <si>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</si>
  <si>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</si>
  <si>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</si>
  <si>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</si>
  <si>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</si>
  <si>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</si>
  <si>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</si>
  <si>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</si>
  <si>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</si>
  <si>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</si>
  <si>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</si>
  <si>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</si>
  <si>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</si>
  <si>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</si>
  <si>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</si>
  <si>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</si>
  <si>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</si>
  <si>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</si>
  <si>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</si>
  <si>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</si>
  <si>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</si>
  <si>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</si>
  <si>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</si>
  <si>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</si>
  <si>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</si>
  <si>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</si>
  <si>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</si>
  <si>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</si>
  <si>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</si>
  <si>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</si>
  <si>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</si>
  <si>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</si>
  <si>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</si>
  <si>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</si>
  <si>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</si>
  <si>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</si>
  <si>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</si>
  <si>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</si>
  <si>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</si>
  <si>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</si>
  <si>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</si>
  <si>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</si>
  <si>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</si>
  <si>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</si>
  <si>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</si>
  <si>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</si>
  <si>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</si>
  <si>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</si>
  <si>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</si>
  <si>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</si>
  <si>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</si>
  <si>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</si>
  <si>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</si>
  <si>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</si>
  <si>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</si>
  <si>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</si>
  <si>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</si>
  <si>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</si>
  <si>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</si>
  <si>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</si>
  <si>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</si>
  <si>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</si>
  <si>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</si>
  <si>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</si>
  <si>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</si>
  <si>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</si>
  <si>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</si>
  <si>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</si>
  <si>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</si>
  <si>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</si>
  <si>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</si>
  <si>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</si>
  <si>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</si>
  <si>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</si>
  <si>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</si>
  <si>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</si>
  <si>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</si>
  <si>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</si>
  <si>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</si>
  <si>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</si>
  <si>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</si>
  <si>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</si>
  <si>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</si>
  <si>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</si>
  <si>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</si>
  <si>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</si>
  <si>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</si>
  <si>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</si>
  <si>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</si>
  <si>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</si>
  <si>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</si>
  <si>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</si>
  <si>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</si>
  <si>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</si>
  <si>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</si>
  <si>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</si>
  <si>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</si>
  <si>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</si>
  <si>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</si>
  <si>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</si>
  <si>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</si>
  <si>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</si>
  <si>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</si>
  <si>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</si>
  <si>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</si>
  <si>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</si>
  <si>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</si>
  <si>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</si>
  <si>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</si>
  <si>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</si>
  <si>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</si>
  <si>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</si>
  <si>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</si>
  <si>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</si>
  <si>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</si>
  <si>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</si>
  <si>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</si>
  <si>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</si>
  <si>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</si>
  <si>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</si>
  <si>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</si>
  <si>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</si>
  <si>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</si>
  <si>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</si>
  <si>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</si>
  <si>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</si>
  <si>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</si>
  <si>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</si>
  <si>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</si>
  <si>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</si>
  <si>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</si>
  <si>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</si>
  <si>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</si>
  <si>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</si>
  <si>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</si>
  <si>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</si>
  <si>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</si>
  <si>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</si>
  <si>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</si>
  <si>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</si>
  <si>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</si>
  <si>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</si>
  <si>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</si>
  <si>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</si>
  <si>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</si>
  <si>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</si>
  <si>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</si>
  <si>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</si>
  <si>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</si>
  <si>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</si>
  <si>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</si>
  <si>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</si>
  <si>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</si>
  <si>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</si>
  <si>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</si>
  <si>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</si>
  <si>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</si>
  <si>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</si>
  <si>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</si>
  <si>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</si>
  <si>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</si>
  <si>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</si>
  <si>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</si>
  <si>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</si>
  <si>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</si>
  <si>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</si>
  <si>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</si>
  <si>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</si>
  <si>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</si>
  <si>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</si>
  <si>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</si>
  <si>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</si>
  <si>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</si>
  <si>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</si>
  <si>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</si>
  <si>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</si>
  <si>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</si>
  <si>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</si>
  <si>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</si>
  <si>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</si>
  <si>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</si>
  <si>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</si>
  <si>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</si>
  <si>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</si>
  <si>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</si>
  <si>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</si>
  <si>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</si>
  <si>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</si>
  <si>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</si>
  <si>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</si>
  <si>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</si>
  <si>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</si>
  <si>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</si>
  <si>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</si>
  <si>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</si>
  <si>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</si>
  <si>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</si>
  <si>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</si>
  <si>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</si>
  <si>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</si>
  <si>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</si>
  <si>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</si>
  <si>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</si>
  <si>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</si>
  <si>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</si>
  <si>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</si>
  <si>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</si>
  <si>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</si>
  <si>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</si>
  <si>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</si>
  <si>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</si>
  <si>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</si>
  <si>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</si>
  <si>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</si>
  <si>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</si>
  <si>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</si>
  <si>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</si>
  <si>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</si>
  <si>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</si>
  <si>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</si>
  <si>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</si>
  <si>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</si>
  <si>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</si>
  <si>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</si>
  <si>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</si>
  <si>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</si>
  <si>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</si>
  <si>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</si>
  <si>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</si>
  <si>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</si>
  <si>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</si>
  <si>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</si>
  <si>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</si>
  <si>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</si>
  <si>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</si>
  <si>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</si>
  <si>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</si>
  <si>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</si>
  <si>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</si>
  <si>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</si>
  <si>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</si>
  <si>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</si>
  <si>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</si>
  <si>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</si>
  <si>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</si>
  <si>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</si>
  <si>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</si>
  <si>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</si>
  <si>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</si>
  <si>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</si>
  <si>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</si>
  <si>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</si>
  <si>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</si>
  <si>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</si>
  <si>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</si>
  <si>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</si>
  <si>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</si>
  <si>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</si>
  <si>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</si>
  <si>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</si>
  <si>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</si>
  <si>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さいたま市</t>
    <rPh sb="4" eb="5">
      <t>シ</t>
    </rPh>
    <phoneticPr fontId="6"/>
  </si>
  <si>
    <t>さいたま市</t>
    <rPh sb="4" eb="5">
      <t>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</si>
</sst>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031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559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6867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129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43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427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604200"/>
              <a:ext cx="17780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81275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9885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559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4"/>
              <a:ext cx="304800" cy="714379"/>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6"/>
              <a:ext cx="304800" cy="698091"/>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9"/>
              <a:ext cx="304800" cy="371486"/>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9"/>
              <a:ext cx="304800" cy="638177"/>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1" y="8154120"/>
              <a:ext cx="220581" cy="694583"/>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1"/>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77"/>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5"/>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5"/>
              <a:ext cx="304800" cy="371461"/>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28"/>
              <a:ext cx="220559" cy="694572"/>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4"/>
              <a:ext cx="304800" cy="714379"/>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6"/>
              <a:ext cx="304800" cy="698091"/>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9"/>
              <a:ext cx="304800" cy="371486"/>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9"/>
              <a:ext cx="304800" cy="638177"/>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1" y="8154120"/>
              <a:ext cx="220581" cy="694583"/>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7"/>
              <a:ext cx="200248" cy="744721"/>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4"/>
              <a:ext cx="304800" cy="714379"/>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6"/>
              <a:ext cx="304800" cy="698091"/>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9"/>
              <a:ext cx="304800" cy="371486"/>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9"/>
              <a:ext cx="304800" cy="638177"/>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1" y="8154120"/>
              <a:ext cx="220581" cy="694583"/>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7"/>
              <a:ext cx="200248" cy="744721"/>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4"/>
              <a:ext cx="304800" cy="714379"/>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6"/>
              <a:ext cx="304800" cy="698091"/>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9"/>
              <a:ext cx="304800" cy="371486"/>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9"/>
              <a:ext cx="304800" cy="638177"/>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1" y="8154120"/>
              <a:ext cx="220581" cy="694583"/>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1"/>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2374</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2437</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2375</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2375</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2376</v>
      </c>
      <c r="I8" s="968">
        <v>100</v>
      </c>
      <c r="J8" s="968"/>
      <c r="K8" s="268" t="s">
        <v>2384</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2377</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2378</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2379</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2380</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2381</v>
      </c>
      <c r="M13" s="567"/>
      <c r="N13" s="567"/>
      <c r="O13" s="567"/>
      <c r="P13" s="567"/>
      <c r="Q13" s="567"/>
      <c r="R13" s="567"/>
      <c r="S13" s="567"/>
      <c r="T13" s="567"/>
      <c r="U13" s="568"/>
      <c r="V13" s="569" t="s">
        <v>2382</v>
      </c>
      <c r="W13" s="570"/>
      <c r="X13" s="570"/>
      <c r="Y13" s="565"/>
      <c r="Z13" s="566" t="s">
        <v>2383</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15602240</v>
      </c>
      <c r="R18" s="975"/>
      <c r="S18" s="975"/>
      <c r="T18" s="975"/>
      <c r="U18" s="975"/>
      <c r="V18" s="976"/>
      <c r="W18" s="277" t="s">
        <v>2420</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7172796</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13402240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2328</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4972796</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2329</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2330</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2394</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2331</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2332</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2333</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5255715</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2334</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2335</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2336</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2337</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2338</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2339</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2340</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2341</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2342</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2343</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228326</v>
      </c>
      <c r="V79" s="709"/>
      <c r="W79" s="709"/>
      <c r="X79" s="709"/>
      <c r="Y79" s="709"/>
      <c r="Z79" s="357" t="s">
        <v>36</v>
      </c>
      <c r="AA79" s="275" t="s">
        <v>43</v>
      </c>
      <c r="AB79" s="589" t="s">
        <v>2421</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2421</v>
      </c>
      <c r="AJ82" s="322"/>
      <c r="AK82" s="256"/>
      <c r="AL82" s="322"/>
      <c r="AM82" s="735" t="s">
        <v>2344</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2345</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2421</v>
      </c>
      <c r="AJ87" s="322"/>
      <c r="AK87" s="322"/>
      <c r="AL87" s="322"/>
      <c r="AM87" s="735" t="s">
        <v>2346</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2347</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2348</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2349</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2350</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2351</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2352</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2353</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2354</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2369</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2371</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2370</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2355</v>
      </c>
      <c r="C131" s="850"/>
      <c r="D131" s="850"/>
      <c r="E131" s="850"/>
      <c r="F131" s="850"/>
      <c r="G131" s="850"/>
      <c r="H131" s="850"/>
      <c r="I131" s="850"/>
      <c r="J131" s="850"/>
      <c r="K131" s="850"/>
      <c r="L131" s="550" t="s">
        <v>2369</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2371</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2370</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2356</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2357</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2358</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2359</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2360</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2372</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2373</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2393</v>
      </c>
      <c r="AL204" s="256"/>
      <c r="AM204" s="258"/>
    </row>
    <row r="205" spans="1:59" ht="17.25" customHeight="1">
      <c r="A205" s="256"/>
      <c r="B205" s="514" t="s">
        <v>32</v>
      </c>
      <c r="C205" s="515" t="s">
        <v>2361</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2362</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2363</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2" ht="15.9"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203" t="s">
        <v>2282</v>
      </c>
      <c r="F15" s="147">
        <v>4</v>
      </c>
      <c r="G15" s="203" t="s">
        <v>2283</v>
      </c>
      <c r="H15" s="1116" t="s">
        <v>2284</v>
      </c>
      <c r="I15" s="1116"/>
      <c r="J15" s="1129"/>
      <c r="K15" s="147">
        <v>7</v>
      </c>
      <c r="L15" s="203" t="s">
        <v>2282</v>
      </c>
      <c r="M15" s="147">
        <v>3</v>
      </c>
      <c r="N15" s="203" t="s">
        <v>2283</v>
      </c>
      <c r="O15" s="203" t="s">
        <v>2285</v>
      </c>
      <c r="P15" s="204">
        <f>(K15*12+M15)-(D15*12+F15)+1</f>
        <v>12</v>
      </c>
      <c r="Q15" s="1116" t="s">
        <v>2286</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8" ht="15.9"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137160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30480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247</v>
      </c>
      <c r="B1" s="5"/>
      <c r="C1" s="5"/>
      <c r="D1" s="5"/>
      <c r="E1" s="5"/>
      <c r="AD1" s="7"/>
      <c r="AE1" s="5" t="s">
        <v>2280</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2268</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2269</v>
      </c>
      <c r="AG5" s="28" t="s">
        <v>2270</v>
      </c>
      <c r="AH5" s="143"/>
      <c r="AJ5" s="13" t="s">
        <v>278</v>
      </c>
      <c r="AK5" s="14" t="s">
        <v>279</v>
      </c>
      <c r="AM5" s="11" t="s">
        <v>204</v>
      </c>
      <c r="AQ5" s="16" t="s">
        <v>275</v>
      </c>
      <c r="AS5" s="164" t="s">
        <v>260</v>
      </c>
      <c r="AT5" s="167" t="s">
        <v>2147</v>
      </c>
    </row>
    <row r="6" spans="1:46" ht="18.600000000000001"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2271</v>
      </c>
      <c r="AG6" s="30" t="s">
        <v>2272</v>
      </c>
      <c r="AH6" s="144"/>
      <c r="AJ6" s="13" t="s">
        <v>281</v>
      </c>
      <c r="AK6" s="14" t="s">
        <v>281</v>
      </c>
      <c r="AM6" s="38" t="s">
        <v>282</v>
      </c>
      <c r="AQ6" s="39"/>
      <c r="AS6" s="165" t="s">
        <v>280</v>
      </c>
      <c r="AT6" s="168" t="s">
        <v>2148</v>
      </c>
    </row>
    <row r="7" spans="1:46" ht="18.600000000000001"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2271</v>
      </c>
      <c r="AG7" s="30" t="s">
        <v>2272</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2271</v>
      </c>
      <c r="AG8" s="30" t="s">
        <v>2272</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2271</v>
      </c>
      <c r="AG9" s="30" t="s">
        <v>2272</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2271</v>
      </c>
      <c r="AG10" s="30" t="s">
        <v>2272</v>
      </c>
      <c r="AH10" s="32" t="s">
        <v>2273</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2271</v>
      </c>
      <c r="AG11" s="30" t="s">
        <v>2272</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2271</v>
      </c>
      <c r="AG12" s="30" t="s">
        <v>2272</v>
      </c>
      <c r="AH12" s="32" t="s">
        <v>2274</v>
      </c>
      <c r="AJ12" s="13" t="s">
        <v>292</v>
      </c>
      <c r="AK12" s="14" t="s">
        <v>293</v>
      </c>
      <c r="AS12" s="165" t="s">
        <v>287</v>
      </c>
      <c r="AT12" s="168" t="s">
        <v>2397</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2271</v>
      </c>
      <c r="AG13" s="30" t="s">
        <v>2272</v>
      </c>
      <c r="AH13" s="32" t="s">
        <v>2274</v>
      </c>
      <c r="AJ13" s="13" t="s">
        <v>294</v>
      </c>
      <c r="AK13" s="14" t="s">
        <v>294</v>
      </c>
      <c r="AS13" s="165" t="s">
        <v>289</v>
      </c>
      <c r="AT13" s="168" t="s">
        <v>2397</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2271</v>
      </c>
      <c r="AG14" s="30" t="s">
        <v>2272</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2271</v>
      </c>
      <c r="AG15" s="30" t="s">
        <v>2272</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2271</v>
      </c>
      <c r="AG16" s="30" t="s">
        <v>2272</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2271</v>
      </c>
      <c r="AG17" s="30" t="s">
        <v>2272</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2271</v>
      </c>
      <c r="AG18" s="30" t="s">
        <v>2272</v>
      </c>
      <c r="AH18" s="32" t="s">
        <v>2275</v>
      </c>
      <c r="AJ18" s="13" t="s">
        <v>301</v>
      </c>
      <c r="AK18" s="14" t="s">
        <v>301</v>
      </c>
      <c r="AS18" s="165" t="s">
        <v>297</v>
      </c>
      <c r="AT18" s="168" t="s">
        <v>2397</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2271</v>
      </c>
      <c r="AG19" s="30" t="s">
        <v>2272</v>
      </c>
      <c r="AH19" s="32" t="s">
        <v>2275</v>
      </c>
      <c r="AJ19" s="13" t="s">
        <v>302</v>
      </c>
      <c r="AK19" s="14" t="s">
        <v>303</v>
      </c>
      <c r="AS19" s="165" t="s">
        <v>298</v>
      </c>
      <c r="AT19" s="168" t="s">
        <v>2397</v>
      </c>
    </row>
    <row r="20" spans="1:46" ht="32.4">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2271</v>
      </c>
      <c r="AG20" s="30" t="s">
        <v>2272</v>
      </c>
      <c r="AH20" s="45" t="s">
        <v>2364</v>
      </c>
      <c r="AJ20" s="13" t="s">
        <v>304</v>
      </c>
      <c r="AK20" s="14" t="s">
        <v>305</v>
      </c>
      <c r="AS20" s="165" t="s">
        <v>299</v>
      </c>
      <c r="AT20" s="168" t="s">
        <v>2395</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2271</v>
      </c>
      <c r="AG21" s="30" t="s">
        <v>2272</v>
      </c>
      <c r="AH21" s="144"/>
      <c r="AJ21" s="13" t="s">
        <v>306</v>
      </c>
      <c r="AK21" s="14" t="s">
        <v>306</v>
      </c>
      <c r="AS21" s="165" t="s">
        <v>301</v>
      </c>
      <c r="AT21" s="168" t="s">
        <v>2148</v>
      </c>
    </row>
    <row r="22" spans="1:46" ht="18.600000000000001"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2271</v>
      </c>
      <c r="AG22" s="30" t="s">
        <v>2272</v>
      </c>
      <c r="AH22" s="45" t="s">
        <v>2364</v>
      </c>
      <c r="AJ22" s="40" t="s">
        <v>307</v>
      </c>
      <c r="AK22" s="41" t="s">
        <v>308</v>
      </c>
      <c r="AS22" s="165" t="s">
        <v>302</v>
      </c>
      <c r="AT22" s="168" t="s">
        <v>2398</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2271</v>
      </c>
      <c r="AG23" s="30" t="s">
        <v>2272</v>
      </c>
      <c r="AH23" s="32"/>
      <c r="AJ23" s="9" t="s">
        <v>309</v>
      </c>
      <c r="AK23" s="10" t="s">
        <v>310</v>
      </c>
      <c r="AS23" s="165" t="s">
        <v>304</v>
      </c>
      <c r="AT23" s="168" t="s">
        <v>2398</v>
      </c>
    </row>
    <row r="24" spans="1:46" ht="18.600000000000001"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2271</v>
      </c>
      <c r="AG24" s="30" t="s">
        <v>2272</v>
      </c>
      <c r="AH24" s="144"/>
      <c r="AJ24" s="40" t="s">
        <v>311</v>
      </c>
      <c r="AK24" s="41" t="s">
        <v>312</v>
      </c>
      <c r="AS24" s="165" t="s">
        <v>306</v>
      </c>
      <c r="AT24" s="168" t="s">
        <v>2148</v>
      </c>
    </row>
    <row r="25" spans="1:46" ht="18.600000000000001"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2271</v>
      </c>
      <c r="AG25" s="139" t="s">
        <v>2272</v>
      </c>
      <c r="AH25" s="45" t="s">
        <v>2364</v>
      </c>
      <c r="AS25" s="165" t="s">
        <v>307</v>
      </c>
      <c r="AT25" s="168" t="s">
        <v>2398</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2365</v>
      </c>
      <c r="AG26" s="140" t="s">
        <v>2366</v>
      </c>
      <c r="AH26" s="143"/>
      <c r="AS26" s="165" t="s">
        <v>309</v>
      </c>
      <c r="AT26" s="168" t="s">
        <v>2399</v>
      </c>
    </row>
    <row r="27" spans="1:46" ht="18.600000000000001"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2276</v>
      </c>
      <c r="AG27" s="64" t="s">
        <v>2277</v>
      </c>
      <c r="AH27" s="146" t="s">
        <v>2367</v>
      </c>
      <c r="AS27" s="166" t="s">
        <v>311</v>
      </c>
      <c r="AT27" s="169" t="s">
        <v>2396</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2278</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2279</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2319</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2295</v>
      </c>
      <c r="I7" s="109" t="s">
        <v>2171</v>
      </c>
      <c r="J7" s="111" t="s">
        <v>2298</v>
      </c>
      <c r="K7" s="113"/>
      <c r="L7" s="114"/>
      <c r="M7" s="159" t="s">
        <v>2323</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2411</v>
      </c>
      <c r="I8" s="109" t="s">
        <v>2172</v>
      </c>
      <c r="J8" s="115" t="s">
        <v>2300</v>
      </c>
      <c r="K8" s="161"/>
      <c r="L8" s="158"/>
      <c r="M8" s="160" t="s">
        <v>2169</v>
      </c>
      <c r="N8" s="159" t="s">
        <v>2169</v>
      </c>
      <c r="O8" s="159" t="s">
        <v>2169</v>
      </c>
      <c r="P8" s="159" t="s">
        <v>2322</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2410</v>
      </c>
      <c r="I9" s="109" t="s">
        <v>2171</v>
      </c>
      <c r="J9" s="116" t="s">
        <v>2409</v>
      </c>
      <c r="K9" s="117" t="s">
        <v>2175</v>
      </c>
      <c r="L9" s="118" t="s">
        <v>2315</v>
      </c>
      <c r="M9" s="159" t="s">
        <v>2323</v>
      </c>
      <c r="N9" s="159" t="s">
        <v>2169</v>
      </c>
      <c r="O9" s="159" t="s">
        <v>2169</v>
      </c>
      <c r="P9" s="159" t="s">
        <v>2322</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2412</v>
      </c>
      <c r="I10" s="109" t="s">
        <v>2177</v>
      </c>
      <c r="J10" s="115" t="s">
        <v>2301</v>
      </c>
      <c r="K10" s="161"/>
      <c r="L10" s="158"/>
      <c r="M10" s="160" t="s">
        <v>2169</v>
      </c>
      <c r="N10" s="159" t="s">
        <v>2324</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2408</v>
      </c>
      <c r="I11" s="109" t="s">
        <v>2171</v>
      </c>
      <c r="J11" s="116" t="s">
        <v>2407</v>
      </c>
      <c r="K11" s="117" t="s">
        <v>2180</v>
      </c>
      <c r="L11" s="153" t="s">
        <v>2302</v>
      </c>
      <c r="M11" s="159" t="s">
        <v>2323</v>
      </c>
      <c r="N11" s="159" t="s">
        <v>2324</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2318</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2266</v>
      </c>
      <c r="G13" s="109" t="s">
        <v>2213</v>
      </c>
      <c r="H13" s="110" t="s">
        <v>2296</v>
      </c>
      <c r="I13" s="109" t="s">
        <v>2173</v>
      </c>
      <c r="J13" s="154" t="s">
        <v>2299</v>
      </c>
      <c r="K13" s="117"/>
      <c r="L13" s="118"/>
      <c r="M13" s="159" t="s">
        <v>2323</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2413</v>
      </c>
      <c r="I14" s="109" t="s">
        <v>2174</v>
      </c>
      <c r="J14" s="115" t="s">
        <v>2303</v>
      </c>
      <c r="K14" s="161"/>
      <c r="L14" s="158"/>
      <c r="M14" s="159" t="s">
        <v>2169</v>
      </c>
      <c r="N14" s="159" t="s">
        <v>2169</v>
      </c>
      <c r="O14" s="159" t="s">
        <v>2169</v>
      </c>
      <c r="P14" s="159" t="s">
        <v>2322</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2404</v>
      </c>
      <c r="I15" s="109" t="s">
        <v>2173</v>
      </c>
      <c r="J15" s="116" t="s">
        <v>2403</v>
      </c>
      <c r="K15" s="117" t="s">
        <v>2176</v>
      </c>
      <c r="L15" s="118" t="s">
        <v>2304</v>
      </c>
      <c r="M15" s="159" t="s">
        <v>2323</v>
      </c>
      <c r="N15" s="159" t="s">
        <v>2169</v>
      </c>
      <c r="O15" s="159" t="s">
        <v>2169</v>
      </c>
      <c r="P15" s="159" t="s">
        <v>2322</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2414</v>
      </c>
      <c r="I16" s="109" t="s">
        <v>2179</v>
      </c>
      <c r="J16" s="154" t="s">
        <v>2306</v>
      </c>
      <c r="K16" s="161"/>
      <c r="L16" s="158"/>
      <c r="M16" s="160" t="s">
        <v>2169</v>
      </c>
      <c r="N16" s="159" t="s">
        <v>2324</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2405</v>
      </c>
      <c r="I17" s="109" t="s">
        <v>2179</v>
      </c>
      <c r="J17" s="111" t="s">
        <v>2402</v>
      </c>
      <c r="K17" s="119" t="s">
        <v>2182</v>
      </c>
      <c r="L17" s="155" t="s">
        <v>2305</v>
      </c>
      <c r="M17" s="159" t="s">
        <v>2323</v>
      </c>
      <c r="N17" s="159" t="s">
        <v>2324</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2307</v>
      </c>
      <c r="I18" s="123" t="s">
        <v>2214</v>
      </c>
      <c r="J18" s="110" t="s">
        <v>2308</v>
      </c>
      <c r="K18" s="109"/>
      <c r="L18" s="112"/>
      <c r="M18" s="160" t="s">
        <v>2169</v>
      </c>
      <c r="N18" s="159" t="s">
        <v>2169</v>
      </c>
      <c r="O18" s="159" t="s">
        <v>2169</v>
      </c>
      <c r="P18" s="159" t="s">
        <v>2169</v>
      </c>
      <c r="Q18" s="159" t="s">
        <v>2325</v>
      </c>
      <c r="R18" s="159" t="s">
        <v>2169</v>
      </c>
      <c r="S18" s="159" t="s">
        <v>2326</v>
      </c>
    </row>
    <row r="19" spans="2:19" ht="48" customHeight="1">
      <c r="B19" s="94" t="s">
        <v>9</v>
      </c>
      <c r="C19" s="107" t="s">
        <v>13</v>
      </c>
      <c r="D19" s="108" t="s">
        <v>11</v>
      </c>
      <c r="E19" s="108" t="str">
        <f t="shared" si="0"/>
        <v>処遇加算Ⅰ特定加算なしベア加算なし</v>
      </c>
      <c r="F19" s="121" t="s">
        <v>2267</v>
      </c>
      <c r="G19" s="117" t="s">
        <v>2213</v>
      </c>
      <c r="H19" s="124" t="s">
        <v>2297</v>
      </c>
      <c r="I19" s="123" t="s">
        <v>2214</v>
      </c>
      <c r="J19" s="110" t="s">
        <v>2312</v>
      </c>
      <c r="K19" s="109" t="s">
        <v>2178</v>
      </c>
      <c r="L19" s="111" t="s">
        <v>2309</v>
      </c>
      <c r="M19" s="159" t="s">
        <v>2323</v>
      </c>
      <c r="N19" s="159" t="s">
        <v>2169</v>
      </c>
      <c r="O19" s="159" t="s">
        <v>2169</v>
      </c>
      <c r="P19" s="159" t="s">
        <v>2169</v>
      </c>
      <c r="Q19" s="159" t="s">
        <v>2325</v>
      </c>
      <c r="R19" s="159" t="s">
        <v>2169</v>
      </c>
      <c r="S19" s="159" t="s">
        <v>2326</v>
      </c>
    </row>
    <row r="20" spans="2:19" ht="48" customHeight="1">
      <c r="B20" s="94" t="s">
        <v>267</v>
      </c>
      <c r="C20" s="107" t="s">
        <v>13</v>
      </c>
      <c r="D20" s="108" t="s">
        <v>15</v>
      </c>
      <c r="E20" s="108" t="str">
        <f t="shared" si="0"/>
        <v>処遇加算Ⅱ特定加算なしベア加算</v>
      </c>
      <c r="F20" s="109" t="s">
        <v>276</v>
      </c>
      <c r="G20" s="119" t="s">
        <v>272</v>
      </c>
      <c r="H20" s="120" t="s">
        <v>2310</v>
      </c>
      <c r="I20" s="123" t="s">
        <v>2214</v>
      </c>
      <c r="J20" s="156" t="s">
        <v>2415</v>
      </c>
      <c r="K20" s="109" t="s">
        <v>276</v>
      </c>
      <c r="L20" s="110" t="s">
        <v>2321</v>
      </c>
      <c r="M20" s="160" t="s">
        <v>2169</v>
      </c>
      <c r="N20" s="159" t="s">
        <v>2169</v>
      </c>
      <c r="O20" s="159" t="s">
        <v>2169</v>
      </c>
      <c r="P20" s="159" t="s">
        <v>2169</v>
      </c>
      <c r="Q20" s="159" t="s">
        <v>2325</v>
      </c>
      <c r="R20" s="159" t="s">
        <v>2169</v>
      </c>
      <c r="S20" s="159" t="s">
        <v>2326</v>
      </c>
    </row>
    <row r="21" spans="2:19" ht="48" customHeight="1">
      <c r="B21" s="94" t="s">
        <v>267</v>
      </c>
      <c r="C21" s="107" t="s">
        <v>13</v>
      </c>
      <c r="D21" s="108" t="s">
        <v>11</v>
      </c>
      <c r="E21" s="108" t="str">
        <f t="shared" si="0"/>
        <v>処遇加算Ⅱ特定加算なしベア加算なし</v>
      </c>
      <c r="F21" s="109" t="s">
        <v>2181</v>
      </c>
      <c r="G21" s="109" t="s">
        <v>274</v>
      </c>
      <c r="H21" s="110" t="s">
        <v>2400</v>
      </c>
      <c r="I21" s="109" t="s">
        <v>276</v>
      </c>
      <c r="J21" s="156" t="s">
        <v>2320</v>
      </c>
      <c r="K21" s="109" t="s">
        <v>2181</v>
      </c>
      <c r="L21" s="157" t="s">
        <v>2311</v>
      </c>
      <c r="M21" s="159" t="s">
        <v>2323</v>
      </c>
      <c r="N21" s="159" t="s">
        <v>2169</v>
      </c>
      <c r="O21" s="159" t="s">
        <v>2169</v>
      </c>
      <c r="P21" s="159" t="s">
        <v>2169</v>
      </c>
      <c r="Q21" s="159" t="s">
        <v>2325</v>
      </c>
      <c r="R21" s="159" t="s">
        <v>2169</v>
      </c>
      <c r="S21" s="159" t="s">
        <v>2326</v>
      </c>
    </row>
    <row r="22" spans="2:19" ht="48" customHeight="1">
      <c r="B22" s="94" t="s">
        <v>268</v>
      </c>
      <c r="C22" s="107" t="s">
        <v>13</v>
      </c>
      <c r="D22" s="108" t="s">
        <v>15</v>
      </c>
      <c r="E22" s="108" t="str">
        <f t="shared" si="0"/>
        <v>処遇加算Ⅲ特定加算なしベア加算</v>
      </c>
      <c r="F22" s="109" t="s">
        <v>2183</v>
      </c>
      <c r="G22" s="109" t="s">
        <v>274</v>
      </c>
      <c r="H22" s="110" t="s">
        <v>2417</v>
      </c>
      <c r="I22" s="109" t="s">
        <v>276</v>
      </c>
      <c r="J22" s="156" t="s">
        <v>2416</v>
      </c>
      <c r="K22" s="109" t="s">
        <v>2183</v>
      </c>
      <c r="L22" s="112" t="s">
        <v>2313</v>
      </c>
      <c r="M22" s="159" t="s">
        <v>2169</v>
      </c>
      <c r="N22" s="159" t="s">
        <v>2324</v>
      </c>
      <c r="O22" s="159" t="s">
        <v>2256</v>
      </c>
      <c r="P22" s="159" t="s">
        <v>2169</v>
      </c>
      <c r="Q22" s="159" t="s">
        <v>2325</v>
      </c>
      <c r="R22" s="159" t="s">
        <v>2169</v>
      </c>
      <c r="S22" s="159" t="s">
        <v>2326</v>
      </c>
    </row>
    <row r="23" spans="2:19" ht="48" customHeight="1">
      <c r="B23" s="94" t="s">
        <v>268</v>
      </c>
      <c r="C23" s="107" t="s">
        <v>13</v>
      </c>
      <c r="D23" s="108" t="s">
        <v>11</v>
      </c>
      <c r="E23" s="108" t="str">
        <f t="shared" si="0"/>
        <v>処遇加算Ⅲ特定加算なしベア加算なし</v>
      </c>
      <c r="F23" s="109" t="s">
        <v>2184</v>
      </c>
      <c r="G23" s="109" t="s">
        <v>276</v>
      </c>
      <c r="H23" s="110" t="s">
        <v>2406</v>
      </c>
      <c r="I23" s="109" t="s">
        <v>2181</v>
      </c>
      <c r="J23" s="111" t="s">
        <v>2401</v>
      </c>
      <c r="K23" s="109" t="s">
        <v>2184</v>
      </c>
      <c r="L23" s="112" t="s">
        <v>2314</v>
      </c>
      <c r="M23" s="159" t="s">
        <v>2323</v>
      </c>
      <c r="N23" s="159" t="s">
        <v>2324</v>
      </c>
      <c r="O23" s="159" t="s">
        <v>2256</v>
      </c>
      <c r="P23" s="159" t="s">
        <v>2169</v>
      </c>
      <c r="Q23" s="159" t="s">
        <v>2325</v>
      </c>
      <c r="R23" s="159" t="s">
        <v>2169</v>
      </c>
      <c r="S23" s="159" t="s">
        <v>2326</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313</v>
      </c>
      <c r="C1" s="1" t="s">
        <v>314</v>
      </c>
      <c r="F1" s="1" t="s">
        <v>315</v>
      </c>
    </row>
    <row r="2" spans="1:14" ht="18.600000000000001"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600000000000001"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600000000000001" thickBot="1">
      <c r="A26" s="16" t="s">
        <v>391</v>
      </c>
      <c r="C26" s="77" t="s">
        <v>322</v>
      </c>
      <c r="D26" s="78" t="s">
        <v>392</v>
      </c>
      <c r="F26" s="77" t="s">
        <v>393</v>
      </c>
      <c r="G26" s="82">
        <v>11.12</v>
      </c>
      <c r="H26" s="82">
        <v>10.88</v>
      </c>
      <c r="I26" s="83">
        <v>10.72</v>
      </c>
      <c r="J26" s="84" t="s">
        <v>311</v>
      </c>
      <c r="K26" s="138">
        <v>0.45</v>
      </c>
    </row>
    <row r="27" spans="1:11" ht="16.2">
      <c r="A27" s="16" t="s">
        <v>394</v>
      </c>
      <c r="C27" s="77" t="s">
        <v>322</v>
      </c>
      <c r="D27" s="78" t="s">
        <v>395</v>
      </c>
      <c r="F27" s="86" t="s">
        <v>396</v>
      </c>
      <c r="G27" s="2">
        <v>11.12</v>
      </c>
      <c r="H27" s="2">
        <v>10.88</v>
      </c>
      <c r="I27" s="87">
        <v>10.72</v>
      </c>
    </row>
    <row r="28" spans="1:11" ht="16.2">
      <c r="A28" s="16" t="s">
        <v>397</v>
      </c>
      <c r="C28" s="77" t="s">
        <v>322</v>
      </c>
      <c r="D28" s="78" t="s">
        <v>398</v>
      </c>
      <c r="F28" s="77" t="s">
        <v>399</v>
      </c>
      <c r="G28" s="82">
        <v>11.12</v>
      </c>
      <c r="H28" s="82">
        <v>10.88</v>
      </c>
      <c r="I28" s="78">
        <v>10.72</v>
      </c>
    </row>
    <row r="29" spans="1:11" ht="16.2">
      <c r="A29" s="16" t="s">
        <v>400</v>
      </c>
      <c r="C29" s="77" t="s">
        <v>322</v>
      </c>
      <c r="D29" s="78" t="s">
        <v>401</v>
      </c>
      <c r="F29" s="77" t="s">
        <v>402</v>
      </c>
      <c r="G29" s="82">
        <v>11.12</v>
      </c>
      <c r="H29" s="82">
        <v>10.88</v>
      </c>
      <c r="I29" s="78">
        <v>10.72</v>
      </c>
    </row>
    <row r="30" spans="1:11" ht="16.2">
      <c r="A30" s="16" t="s">
        <v>403</v>
      </c>
      <c r="C30" s="77" t="s">
        <v>322</v>
      </c>
      <c r="D30" s="78" t="s">
        <v>404</v>
      </c>
      <c r="F30" s="77" t="s">
        <v>405</v>
      </c>
      <c r="G30" s="82">
        <v>11.12</v>
      </c>
      <c r="H30" s="82">
        <v>10.88</v>
      </c>
      <c r="I30" s="78">
        <v>10.72</v>
      </c>
    </row>
    <row r="31" spans="1:11" ht="16.2">
      <c r="A31" s="16" t="s">
        <v>406</v>
      </c>
      <c r="C31" s="77" t="s">
        <v>322</v>
      </c>
      <c r="D31" s="78" t="s">
        <v>407</v>
      </c>
      <c r="F31" s="77" t="s">
        <v>408</v>
      </c>
      <c r="G31" s="82">
        <v>11.12</v>
      </c>
      <c r="H31" s="82">
        <v>10.88</v>
      </c>
      <c r="I31" s="78">
        <v>10.72</v>
      </c>
    </row>
    <row r="32" spans="1:11" ht="16.2">
      <c r="A32" s="16" t="s">
        <v>409</v>
      </c>
      <c r="C32" s="77" t="s">
        <v>322</v>
      </c>
      <c r="D32" s="78" t="s">
        <v>410</v>
      </c>
      <c r="F32" s="77" t="s">
        <v>411</v>
      </c>
      <c r="G32" s="82">
        <v>11.12</v>
      </c>
      <c r="H32" s="82">
        <v>10.88</v>
      </c>
      <c r="I32" s="78">
        <v>10.72</v>
      </c>
    </row>
    <row r="33" spans="1:9" ht="16.2">
      <c r="A33" s="16" t="s">
        <v>412</v>
      </c>
      <c r="C33" s="77" t="s">
        <v>322</v>
      </c>
      <c r="D33" s="78" t="s">
        <v>413</v>
      </c>
      <c r="F33" s="77" t="s">
        <v>414</v>
      </c>
      <c r="G33" s="82">
        <v>11.05</v>
      </c>
      <c r="H33" s="82">
        <v>10.83</v>
      </c>
      <c r="I33" s="78">
        <v>10.68</v>
      </c>
    </row>
    <row r="34" spans="1:9" ht="16.2">
      <c r="A34" s="16" t="s">
        <v>415</v>
      </c>
      <c r="C34" s="77" t="s">
        <v>322</v>
      </c>
      <c r="D34" s="78" t="s">
        <v>416</v>
      </c>
      <c r="F34" s="77" t="s">
        <v>417</v>
      </c>
      <c r="G34" s="82">
        <v>11.05</v>
      </c>
      <c r="H34" s="82">
        <v>10.83</v>
      </c>
      <c r="I34" s="78">
        <v>10.68</v>
      </c>
    </row>
    <row r="35" spans="1:9" ht="16.2">
      <c r="A35" s="16" t="s">
        <v>418</v>
      </c>
      <c r="C35" s="77" t="s">
        <v>322</v>
      </c>
      <c r="D35" s="78" t="s">
        <v>419</v>
      </c>
      <c r="F35" s="77" t="s">
        <v>420</v>
      </c>
      <c r="G35" s="82">
        <v>11.05</v>
      </c>
      <c r="H35" s="82">
        <v>10.83</v>
      </c>
      <c r="I35" s="78">
        <v>10.68</v>
      </c>
    </row>
    <row r="36" spans="1:9" ht="16.2">
      <c r="A36" s="16" t="s">
        <v>421</v>
      </c>
      <c r="C36" s="77" t="s">
        <v>322</v>
      </c>
      <c r="D36" s="78" t="s">
        <v>422</v>
      </c>
      <c r="F36" s="77" t="s">
        <v>423</v>
      </c>
      <c r="G36" s="82">
        <v>11.05</v>
      </c>
      <c r="H36" s="82">
        <v>10.83</v>
      </c>
      <c r="I36" s="78">
        <v>10.68</v>
      </c>
    </row>
    <row r="37" spans="1:9" ht="16.2">
      <c r="A37" s="16" t="s">
        <v>424</v>
      </c>
      <c r="C37" s="77" t="s">
        <v>322</v>
      </c>
      <c r="D37" s="78" t="s">
        <v>425</v>
      </c>
      <c r="F37" s="77" t="s">
        <v>426</v>
      </c>
      <c r="G37" s="82">
        <v>11.05</v>
      </c>
      <c r="H37" s="82">
        <v>10.83</v>
      </c>
      <c r="I37" s="78">
        <v>10.68</v>
      </c>
    </row>
    <row r="38" spans="1:9" ht="16.2">
      <c r="A38" s="16" t="s">
        <v>427</v>
      </c>
      <c r="C38" s="77" t="s">
        <v>322</v>
      </c>
      <c r="D38" s="78" t="s">
        <v>428</v>
      </c>
      <c r="F38" s="77" t="s">
        <v>429</v>
      </c>
      <c r="G38" s="82">
        <v>11.05</v>
      </c>
      <c r="H38" s="82">
        <v>10.83</v>
      </c>
      <c r="I38" s="78">
        <v>10.68</v>
      </c>
    </row>
    <row r="39" spans="1:9" ht="16.2">
      <c r="A39" s="16" t="s">
        <v>430</v>
      </c>
      <c r="C39" s="77" t="s">
        <v>322</v>
      </c>
      <c r="D39" s="78" t="s">
        <v>431</v>
      </c>
      <c r="F39" s="77" t="s">
        <v>432</v>
      </c>
      <c r="G39" s="82">
        <v>11.05</v>
      </c>
      <c r="H39" s="82">
        <v>10.83</v>
      </c>
      <c r="I39" s="78">
        <v>10.68</v>
      </c>
    </row>
    <row r="40" spans="1:9" ht="16.2">
      <c r="A40" s="16" t="s">
        <v>433</v>
      </c>
      <c r="C40" s="77" t="s">
        <v>322</v>
      </c>
      <c r="D40" s="78" t="s">
        <v>434</v>
      </c>
      <c r="F40" s="77" t="s">
        <v>435</v>
      </c>
      <c r="G40" s="82">
        <v>11.05</v>
      </c>
      <c r="H40" s="82">
        <v>10.83</v>
      </c>
      <c r="I40" s="78">
        <v>10.68</v>
      </c>
    </row>
    <row r="41" spans="1:9" ht="16.2">
      <c r="A41" s="16" t="s">
        <v>436</v>
      </c>
      <c r="C41" s="77" t="s">
        <v>322</v>
      </c>
      <c r="D41" s="78" t="s">
        <v>437</v>
      </c>
      <c r="F41" s="77" t="s">
        <v>438</v>
      </c>
      <c r="G41" s="82">
        <v>11.05</v>
      </c>
      <c r="H41" s="82">
        <v>10.83</v>
      </c>
      <c r="I41" s="78">
        <v>10.68</v>
      </c>
    </row>
    <row r="42" spans="1:9" ht="16.2">
      <c r="A42" s="16" t="s">
        <v>439</v>
      </c>
      <c r="C42" s="77" t="s">
        <v>322</v>
      </c>
      <c r="D42" s="78" t="s">
        <v>440</v>
      </c>
      <c r="F42" s="77" t="s">
        <v>441</v>
      </c>
      <c r="G42" s="82">
        <v>11.05</v>
      </c>
      <c r="H42" s="82">
        <v>10.83</v>
      </c>
      <c r="I42" s="78">
        <v>10.68</v>
      </c>
    </row>
    <row r="43" spans="1:9" ht="16.2">
      <c r="A43" s="16" t="s">
        <v>442</v>
      </c>
      <c r="C43" s="77" t="s">
        <v>322</v>
      </c>
      <c r="D43" s="78" t="s">
        <v>443</v>
      </c>
      <c r="F43" s="77" t="s">
        <v>444</v>
      </c>
      <c r="G43" s="82">
        <v>11.05</v>
      </c>
      <c r="H43" s="82">
        <v>10.83</v>
      </c>
      <c r="I43" s="78">
        <v>10.68</v>
      </c>
    </row>
    <row r="44" spans="1:9" ht="16.2">
      <c r="A44" s="16" t="s">
        <v>445</v>
      </c>
      <c r="C44" s="77" t="s">
        <v>322</v>
      </c>
      <c r="D44" s="78" t="s">
        <v>446</v>
      </c>
      <c r="F44" s="77" t="s">
        <v>447</v>
      </c>
      <c r="G44" s="82">
        <v>11.05</v>
      </c>
      <c r="H44" s="82">
        <v>10.83</v>
      </c>
      <c r="I44" s="78">
        <v>10.68</v>
      </c>
    </row>
    <row r="45" spans="1:9" ht="16.2">
      <c r="A45" s="16" t="s">
        <v>448</v>
      </c>
      <c r="C45" s="77" t="s">
        <v>322</v>
      </c>
      <c r="D45" s="78" t="s">
        <v>449</v>
      </c>
      <c r="F45" s="77" t="s">
        <v>450</v>
      </c>
      <c r="G45" s="82">
        <v>11.05</v>
      </c>
      <c r="H45" s="82">
        <v>10.83</v>
      </c>
      <c r="I45" s="78">
        <v>10.68</v>
      </c>
    </row>
    <row r="46" spans="1:9" ht="16.2">
      <c r="A46" s="16" t="s">
        <v>451</v>
      </c>
      <c r="C46" s="77" t="s">
        <v>322</v>
      </c>
      <c r="D46" s="78" t="s">
        <v>452</v>
      </c>
      <c r="F46" s="77" t="s">
        <v>453</v>
      </c>
      <c r="G46" s="82">
        <v>11.05</v>
      </c>
      <c r="H46" s="82">
        <v>10.83</v>
      </c>
      <c r="I46" s="78">
        <v>10.68</v>
      </c>
    </row>
    <row r="47" spans="1:9" ht="16.2">
      <c r="A47" s="16" t="s">
        <v>454</v>
      </c>
      <c r="C47" s="77" t="s">
        <v>322</v>
      </c>
      <c r="D47" s="78" t="s">
        <v>455</v>
      </c>
      <c r="F47" s="77" t="s">
        <v>456</v>
      </c>
      <c r="G47" s="82">
        <v>11.05</v>
      </c>
      <c r="H47" s="82">
        <v>10.83</v>
      </c>
      <c r="I47" s="78">
        <v>10.68</v>
      </c>
    </row>
    <row r="48" spans="1:9" ht="16.2">
      <c r="A48" s="16" t="s">
        <v>457</v>
      </c>
      <c r="C48" s="77" t="s">
        <v>322</v>
      </c>
      <c r="D48" s="78" t="s">
        <v>458</v>
      </c>
      <c r="F48" s="77" t="s">
        <v>459</v>
      </c>
      <c r="G48" s="82">
        <v>11.05</v>
      </c>
      <c r="H48" s="82">
        <v>10.83</v>
      </c>
      <c r="I48" s="78">
        <v>10.68</v>
      </c>
    </row>
    <row r="49" spans="1:9" ht="16.8"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8"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8"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2290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さいたま市</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2436</v>
      </c>
      <c r="H5" s="1084"/>
      <c r="I5" s="1084"/>
      <c r="J5" s="1085" t="s">
        <v>352</v>
      </c>
      <c r="K5" s="1085"/>
      <c r="L5" s="1085"/>
      <c r="M5" s="1086" t="s">
        <v>414</v>
      </c>
      <c r="N5" s="1086"/>
      <c r="O5" s="1086"/>
      <c r="P5" s="1087">
        <f>IF(Y5="","",IFERROR(INDEX(【参考】数式用3!$G$3:$I$451,MATCH(M5,【参考】数式用3!$F$3:$F$451,0),MATCH(VLOOKUP(Y5,【参考】数式用3!$J$2:$K$26,2,FALSE),【参考】数式用3!$G$2:$I$2,0)),10))</f>
        <v>11.05</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2385</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2387</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203" t="s">
        <v>2282</v>
      </c>
      <c r="F15" s="147">
        <v>4</v>
      </c>
      <c r="G15" s="203" t="s">
        <v>2283</v>
      </c>
      <c r="H15" s="1116" t="s">
        <v>2284</v>
      </c>
      <c r="I15" s="1116"/>
      <c r="J15" s="1129"/>
      <c r="K15" s="147">
        <v>7</v>
      </c>
      <c r="L15" s="203" t="s">
        <v>2282</v>
      </c>
      <c r="M15" s="147">
        <v>3</v>
      </c>
      <c r="N15" s="203" t="s">
        <v>2283</v>
      </c>
      <c r="O15" s="203" t="s">
        <v>2285</v>
      </c>
      <c r="P15" s="204">
        <f>(K15*12+M15)-(D15*12+F15)+1</f>
        <v>12</v>
      </c>
      <c r="Q15" s="1116" t="s">
        <v>2286</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2368</v>
      </c>
      <c r="AD37" s="982"/>
      <c r="AE37" s="982"/>
      <c r="AF37" s="982"/>
      <c r="AG37" s="983">
        <v>1</v>
      </c>
      <c r="AH37" s="984"/>
      <c r="AI37" s="998"/>
      <c r="AJ37" s="999"/>
      <c r="AK37" s="981" t="s">
        <v>2368</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2293</v>
      </c>
      <c r="C51" s="1151"/>
      <c r="D51" s="1151"/>
      <c r="E51" s="1151"/>
      <c r="F51" s="1152"/>
      <c r="G51" s="1023">
        <f>IFERROR(ROUNDDOWN(ROUND(AM5*G50,0)*P5,0)*H53,"")</f>
        <v>560124</v>
      </c>
      <c r="H51" s="1023"/>
      <c r="I51" s="1023"/>
      <c r="J51" s="1023"/>
      <c r="K51" s="148" t="s">
        <v>2288</v>
      </c>
      <c r="L51" s="1022">
        <f>IFERROR(ROUNDDOWN(ROUND(AM5*L50,0)*P5,0)*H53,"")</f>
        <v>171716</v>
      </c>
      <c r="M51" s="1023"/>
      <c r="N51" s="1023"/>
      <c r="O51" s="1023"/>
      <c r="P51" s="148" t="s">
        <v>2288</v>
      </c>
      <c r="Q51" s="1022">
        <f>IFERROR(ROUNDDOWN(ROUND(AM5*Q50,0)*P5,0)*H53,"")</f>
        <v>98124</v>
      </c>
      <c r="R51" s="1023"/>
      <c r="S51" s="1023"/>
      <c r="T51" s="1023"/>
      <c r="U51" s="149" t="s">
        <v>2288</v>
      </c>
      <c r="V51" s="1130">
        <f>IFERROR(SUM(G51,L51,Q51),"")</f>
        <v>829964</v>
      </c>
      <c r="W51" s="1131"/>
      <c r="X51" s="1131"/>
      <c r="Y51" s="1131"/>
      <c r="Z51" s="150" t="s">
        <v>2288</v>
      </c>
      <c r="AB51" s="151"/>
      <c r="AC51" s="1022">
        <f>IFERROR(ROUNDDOWN(ROUND(AM5*AC50,0)*P5,0)*AD53,"")</f>
        <v>4579120</v>
      </c>
      <c r="AD51" s="1023"/>
      <c r="AE51" s="1023"/>
      <c r="AF51" s="1023"/>
      <c r="AG51" s="1023"/>
      <c r="AH51" s="149" t="s">
        <v>2288</v>
      </c>
      <c r="AS51" s="1010">
        <f>IFERROR(ROUNDDOWN(ROUND(AM5*(G50-B10),0)*P5,0)*H53,"")</f>
        <v>0</v>
      </c>
      <c r="AT51" s="1010"/>
      <c r="AU51" s="1010"/>
      <c r="AV51" s="1010"/>
      <c r="AW51" s="1010">
        <f>IFERROR(ROUNDDOWN(ROUND(AM5*(L50-G10),0)*P5,0)*H53,"")</f>
        <v>0</v>
      </c>
      <c r="AX51" s="1010"/>
      <c r="AY51" s="1010"/>
      <c r="AZ51" s="1010"/>
      <c r="BA51" s="1010">
        <f>IFERROR(ROUNDDOWN(ROUND(AM5*(Q50-L10),0)*P5,0)*H53,"")</f>
        <v>98124</v>
      </c>
      <c r="BB51" s="1010"/>
      <c r="BC51" s="1010"/>
      <c r="BD51" s="1010"/>
      <c r="BE51" s="1010">
        <f>IFERROR(ROUNDDOWN(ROUND(AM5*(AC50-Q10),0)*P5,0)*AD53,"")</f>
        <v>919910</v>
      </c>
      <c r="BF51" s="1010"/>
      <c r="BG51" s="1010"/>
      <c r="BH51" s="1010"/>
      <c r="BI51" s="1010">
        <f>SUM(AS51:BH51)</f>
        <v>1018034</v>
      </c>
      <c r="BJ51" s="1010"/>
      <c r="BK51" s="1010"/>
      <c r="BL51" s="1010"/>
      <c r="BM51" s="241"/>
      <c r="BN51" s="1010">
        <f>IFERROR(ROUNDDOWN(ROUNDDOWN(ROUND(AM5*(VLOOKUP(Y5,【参考】数式用!$A$5:$AB$27,14,FALSE)),0)*P5,0)*AD53*0.5,0),"")</f>
        <v>1482080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(280,062円/月)</v>
      </c>
      <c r="H52" s="1021"/>
      <c r="I52" s="1021"/>
      <c r="J52" s="1021"/>
      <c r="K52" s="1021"/>
      <c r="L52" s="1021" t="str">
        <f>IFERROR("("&amp;TEXT(L51/H53,"#,##0円")&amp;"/月)","")</f>
        <v>(85,858円/月)</v>
      </c>
      <c r="M52" s="1021"/>
      <c r="N52" s="1021"/>
      <c r="O52" s="1021"/>
      <c r="P52" s="1021"/>
      <c r="Q52" s="1021" t="str">
        <f>IFERROR("("&amp;TEXT(Q51/H53,"#,##0円")&amp;"/月)","")</f>
        <v>(49,062円/月)</v>
      </c>
      <c r="R52" s="1021"/>
      <c r="S52" s="1021"/>
      <c r="T52" s="1021"/>
      <c r="U52" s="1021"/>
      <c r="V52" s="1021" t="str">
        <f>IFERROR("("&amp;TEXT(V51/H53,"#,##0円")&amp;"/月)","")</f>
        <v>(414,982円/月)</v>
      </c>
      <c r="W52" s="1021"/>
      <c r="X52" s="1021"/>
      <c r="Y52" s="1021"/>
      <c r="Z52" s="1021"/>
      <c r="AB52" s="151"/>
      <c r="AC52" s="1024" t="str">
        <f>IFERROR("("&amp;TEXT(AC51/AD53,"#,##0円")&amp;"/月)","")</f>
        <v>(457,912円/月)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6" ht="15.9"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9" sqref="BA4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f>IF(AND(L9="ベア加算",Q49="ベア加算"),1,"")</f>
        <v>1</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2430</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2385</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2387</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2368</v>
      </c>
      <c r="AD37" s="982"/>
      <c r="AE37" s="982"/>
      <c r="AF37" s="982"/>
      <c r="AG37" s="983">
        <v>1</v>
      </c>
      <c r="AH37" s="984"/>
      <c r="AI37" s="998"/>
      <c r="AJ37" s="999"/>
      <c r="AK37" s="981" t="s">
        <v>2368</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2270</v>
      </c>
      <c r="AE41" s="1028"/>
      <c r="AF41" s="1028"/>
      <c r="AG41" s="1028"/>
      <c r="AH41" s="1029"/>
      <c r="AI41" s="998"/>
      <c r="AJ41" s="999"/>
      <c r="AK41" s="234" t="s">
        <v>90</v>
      </c>
      <c r="AL41" s="1027" t="s">
        <v>2270</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2293</v>
      </c>
      <c r="C51" s="1151"/>
      <c r="D51" s="1151"/>
      <c r="E51" s="1151"/>
      <c r="F51" s="1152"/>
      <c r="G51" s="1023">
        <f>IFERROR(ROUNDDOWN(ROUND(AM5*G50,0)*P5,0)*H53,"")</f>
        <v>392290</v>
      </c>
      <c r="H51" s="1023"/>
      <c r="I51" s="1023"/>
      <c r="J51" s="1023"/>
      <c r="K51" s="148" t="s">
        <v>2288</v>
      </c>
      <c r="L51" s="1022">
        <f>IFERROR(ROUNDDOWN(ROUND(AM5*L50,0)*P5,0)*H53,"")</f>
        <v>66490</v>
      </c>
      <c r="M51" s="1023"/>
      <c r="N51" s="1023"/>
      <c r="O51" s="1023"/>
      <c r="P51" s="148" t="s">
        <v>2288</v>
      </c>
      <c r="Q51" s="1022">
        <f>IFERROR(ROUNDDOWN(ROUND(AM5*Q50,0)*P5,0)*H53,"")</f>
        <v>73138</v>
      </c>
      <c r="R51" s="1023"/>
      <c r="S51" s="1023"/>
      <c r="T51" s="1023"/>
      <c r="U51" s="149" t="s">
        <v>2288</v>
      </c>
      <c r="V51" s="1130">
        <f>IFERROR(SUM(G51,L51,Q51),"")</f>
        <v>531918</v>
      </c>
      <c r="W51" s="1131"/>
      <c r="X51" s="1131"/>
      <c r="Y51" s="1131"/>
      <c r="Z51" s="150" t="s">
        <v>2288</v>
      </c>
      <c r="AB51" s="151"/>
      <c r="AC51" s="1022">
        <f>IFERROR(ROUNDDOWN(ROUND(AM5*AC50,0)*P5,0)*AD53,"")</f>
        <v>2992050</v>
      </c>
      <c r="AD51" s="1023"/>
      <c r="AE51" s="1023"/>
      <c r="AF51" s="1023"/>
      <c r="AG51" s="1023"/>
      <c r="AH51" s="149" t="s">
        <v>2288</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6" ht="15.9"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9" sqref="BA4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2431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2435</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2434</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2385</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533">
        <v>10</v>
      </c>
      <c r="G15" s="530" t="s">
        <v>2283</v>
      </c>
      <c r="H15" s="1116" t="s">
        <v>2284</v>
      </c>
      <c r="I15" s="1116"/>
      <c r="J15" s="1129"/>
      <c r="K15" s="147">
        <v>7</v>
      </c>
      <c r="L15" s="530" t="s">
        <v>2282</v>
      </c>
      <c r="M15" s="147">
        <v>3</v>
      </c>
      <c r="N15" s="530" t="s">
        <v>2283</v>
      </c>
      <c r="O15" s="530" t="s">
        <v>2285</v>
      </c>
      <c r="P15" s="204">
        <f>(K15*12+M15)-(D15*12+F15)+1</f>
        <v>6</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v>1</v>
      </c>
      <c r="AH37" s="984"/>
      <c r="AI37" s="998"/>
      <c r="AJ37" s="999"/>
      <c r="AK37" s="981" t="s">
        <v>2368</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2270</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f>IFERROR(ROUNDDOWN(ROUND(AM5*AC50,0)*P5,0)*AD53,"")</f>
        <v>1912950</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2289</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2419</v>
      </c>
      <c r="AT56" s="1011"/>
      <c r="AU56" s="1011"/>
      <c r="AV56" s="1011"/>
      <c r="AW56" s="1011" t="s">
        <v>2418</v>
      </c>
      <c r="AX56" s="1011"/>
      <c r="AY56" s="1011"/>
      <c r="AZ56" s="1011"/>
    </row>
    <row r="57" spans="2:86" ht="15.9"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9" sqref="BA4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2432</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2433</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2293</v>
      </c>
      <c r="C51" s="1151"/>
      <c r="D51" s="1151"/>
      <c r="E51" s="1151"/>
      <c r="F51" s="1152"/>
      <c r="G51" s="1023">
        <f>IFERROR(ROUNDDOWN(ROUND(AM5*G50,0)*P5,0)*H53,"")</f>
        <v>566766</v>
      </c>
      <c r="H51" s="1023"/>
      <c r="I51" s="1023"/>
      <c r="J51" s="1023"/>
      <c r="K51" s="148" t="s">
        <v>2288</v>
      </c>
      <c r="L51" s="1022">
        <f>IFERROR(ROUNDDOWN(ROUND(AM5*L50,0)*P5,0)*H53,"")</f>
        <v>0</v>
      </c>
      <c r="M51" s="1023"/>
      <c r="N51" s="1023"/>
      <c r="O51" s="1023"/>
      <c r="P51" s="148" t="s">
        <v>2288</v>
      </c>
      <c r="Q51" s="1022">
        <f>IFERROR(ROUNDDOWN(ROUND(AM5*Q50,0)*P5,0)*H53,"")</f>
        <v>130202</v>
      </c>
      <c r="R51" s="1023"/>
      <c r="S51" s="1023"/>
      <c r="T51" s="1023"/>
      <c r="U51" s="149" t="s">
        <v>2288</v>
      </c>
      <c r="V51" s="1130">
        <f>IFERROR(SUM(G51,L51,Q51),"")</f>
        <v>696968</v>
      </c>
      <c r="W51" s="1131"/>
      <c r="X51" s="1131"/>
      <c r="Y51" s="1131"/>
      <c r="Z51" s="150" t="s">
        <v>2288</v>
      </c>
      <c r="AB51" s="151"/>
      <c r="AC51" s="1022">
        <f>IFERROR(ROUNDDOWN(ROUND(AM5*AC50,0)*P5,0)*AD53,"")</f>
        <v>4059270</v>
      </c>
      <c r="AD51" s="1023"/>
      <c r="AE51" s="1023"/>
      <c r="AF51" s="1023"/>
      <c r="AG51" s="1023"/>
      <c r="AH51" s="149" t="s">
        <v>2288</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4" ht="15.9"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4" ht="15.9"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4" ht="15.9"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2" ht="15.9"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2291</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2" ht="15.9"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7620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30480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2024-03-11T13:42:51Z</cp:lastPrinted>
  <dcterms:created xsi:type="dcterms:W3CDTF">2015-06-05T18:19:34Z</dcterms:created>
  <dcterms:modified xsi:type="dcterms:W3CDTF">2024-03-27T00:03:43Z</dcterms:modified>
</cp:coreProperties>
</file>