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becsv2\環境部\⑪省エネ委員会\第四面別紙の変更\"/>
    </mc:Choice>
  </mc:AlternateContent>
  <bookViews>
    <workbookView xWindow="0" yWindow="0" windowWidth="18555" windowHeight="10335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<sst xmlns="http://schemas.openxmlformats.org/spreadsheetml/2006/main" count="146" uniqueCount="116">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</sst>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topLeftCell="F1" zoomScaleNormal="100" zoomScaleSheetLayoutView="100" workbookViewId="0">
      <selection activeCell="O5" sqref="O5:S5"/>
    </sheetView>
  </sheetViews>
  <sheetFormatPr defaultColWidth="8.875" defaultRowHeight="14.25" customHeight="1" x14ac:dyDescent="0.15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3" ht="27" customHeight="1" x14ac:dyDescent="0.15"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2:33" ht="27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 x14ac:dyDescent="0.15">
      <c r="B3" s="171" t="s">
        <v>31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2:33" ht="50.25" customHeight="1" x14ac:dyDescent="0.15">
      <c r="B4" s="172" t="s">
        <v>32</v>
      </c>
      <c r="C4" s="173"/>
      <c r="D4" s="174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W4" s="99"/>
    </row>
    <row r="5" spans="2:33" ht="50.25" customHeight="1" x14ac:dyDescent="0.15">
      <c r="B5" s="172" t="s">
        <v>35</v>
      </c>
      <c r="C5" s="173"/>
      <c r="D5" s="174"/>
      <c r="E5" s="178">
        <f>COUNT('第四面（別紙） 各戸'!P7:P106)</f>
        <v>0</v>
      </c>
      <c r="F5" s="179"/>
      <c r="G5" s="179"/>
      <c r="H5" s="179"/>
      <c r="I5" s="180" t="s">
        <v>34</v>
      </c>
      <c r="J5" s="181"/>
      <c r="K5" s="189" t="s">
        <v>33</v>
      </c>
      <c r="L5" s="190"/>
      <c r="M5" s="190"/>
      <c r="N5" s="191"/>
      <c r="O5" s="175"/>
      <c r="P5" s="176"/>
      <c r="Q5" s="176"/>
      <c r="R5" s="176"/>
      <c r="S5" s="177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 x14ac:dyDescent="0.15">
      <c r="B6" s="172" t="s">
        <v>108</v>
      </c>
      <c r="C6" s="173"/>
      <c r="D6" s="174"/>
      <c r="E6" s="207" t="s">
        <v>113</v>
      </c>
      <c r="F6" s="207"/>
      <c r="G6" s="207"/>
      <c r="H6" s="208" t="s">
        <v>111</v>
      </c>
      <c r="I6" s="208"/>
      <c r="J6" s="208"/>
      <c r="K6" s="209"/>
      <c r="L6" s="209"/>
      <c r="M6" s="209"/>
      <c r="N6" s="210" t="s">
        <v>112</v>
      </c>
      <c r="O6" s="210"/>
      <c r="P6" s="210"/>
      <c r="Q6" s="211"/>
      <c r="R6" s="211"/>
      <c r="S6" s="211"/>
      <c r="V6" s="1" t="s">
        <v>109</v>
      </c>
      <c r="W6" s="1" t="s">
        <v>110</v>
      </c>
    </row>
    <row r="7" spans="2:33" ht="27" customHeight="1" x14ac:dyDescent="0.15">
      <c r="B7" s="15"/>
      <c r="C7" s="15"/>
      <c r="D7" s="15"/>
      <c r="E7" s="170" t="str">
        <f>IF(E5="","",IF(E5=COUNT('第四面（別紙） 各戸'!D7:D106),"","↑「第四面（別紙）各戸」に入力した数と一致していません"))</f>
        <v/>
      </c>
      <c r="F7" s="170"/>
      <c r="G7" s="170"/>
      <c r="H7" s="170"/>
      <c r="I7" s="170"/>
      <c r="J7" s="170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 x14ac:dyDescent="0.15">
      <c r="B8" s="182" t="s">
        <v>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2:33" s="57" customFormat="1" ht="53.25" customHeight="1" x14ac:dyDescent="0.15">
      <c r="B9" s="124"/>
      <c r="C9" s="125"/>
      <c r="D9" s="126"/>
      <c r="E9" s="145" t="s">
        <v>37</v>
      </c>
      <c r="F9" s="146"/>
      <c r="G9" s="147"/>
      <c r="H9" s="145" t="s">
        <v>38</v>
      </c>
      <c r="I9" s="146"/>
      <c r="J9" s="147"/>
      <c r="K9" s="145" t="s">
        <v>73</v>
      </c>
      <c r="L9" s="146"/>
      <c r="M9" s="147"/>
      <c r="N9" s="145" t="s">
        <v>74</v>
      </c>
      <c r="O9" s="146"/>
      <c r="P9" s="147"/>
      <c r="Q9" s="145" t="s">
        <v>12</v>
      </c>
      <c r="R9" s="146"/>
      <c r="S9" s="166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 x14ac:dyDescent="0.15">
      <c r="B10" s="52"/>
      <c r="C10" s="53"/>
      <c r="D10" s="54"/>
      <c r="E10" s="148" t="s">
        <v>70</v>
      </c>
      <c r="F10" s="149"/>
      <c r="G10" s="150"/>
      <c r="H10" s="148" t="s">
        <v>71</v>
      </c>
      <c r="I10" s="149"/>
      <c r="J10" s="150"/>
      <c r="K10" s="148" t="s">
        <v>72</v>
      </c>
      <c r="L10" s="149"/>
      <c r="M10" s="150"/>
      <c r="N10" s="148" t="s">
        <v>64</v>
      </c>
      <c r="O10" s="149"/>
      <c r="P10" s="150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 x14ac:dyDescent="0.15">
      <c r="B11" s="70" t="s">
        <v>77</v>
      </c>
      <c r="C11" s="151" t="s">
        <v>78</v>
      </c>
      <c r="D11" s="152"/>
      <c r="E11" s="138">
        <f>SUM('第四面（別紙） 各戸'!J$7:J$106)</f>
        <v>0</v>
      </c>
      <c r="F11" s="139"/>
      <c r="G11" s="140"/>
      <c r="H11" s="138">
        <f>SUM('第四面（別紙） 各戸'!K$7:K$106)</f>
        <v>0</v>
      </c>
      <c r="I11" s="139"/>
      <c r="J11" s="140"/>
      <c r="K11" s="138">
        <f>SUM('第四面（別紙） 各戸'!L$7:L$106)</f>
        <v>0</v>
      </c>
      <c r="L11" s="139"/>
      <c r="M11" s="140"/>
      <c r="N11" s="138">
        <f>SUM('第四面（別紙） 各戸'!M$7:M$106)</f>
        <v>0</v>
      </c>
      <c r="O11" s="139"/>
      <c r="P11" s="140"/>
      <c r="Q11" s="167" t="str">
        <f>IFERROR(IF(N11="","",ROUNDUP(K11/N11,2)),"")</f>
        <v/>
      </c>
      <c r="R11" s="168"/>
      <c r="S11" s="169"/>
      <c r="T11" s="2"/>
      <c r="V11" s="68"/>
      <c r="W11" s="69"/>
      <c r="X11" s="102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 x14ac:dyDescent="0.15">
      <c r="B12" s="71" t="s">
        <v>79</v>
      </c>
      <c r="C12" s="136" t="s">
        <v>82</v>
      </c>
      <c r="D12" s="137"/>
      <c r="E12" s="111"/>
      <c r="F12" s="112"/>
      <c r="G12" s="113"/>
      <c r="H12" s="111"/>
      <c r="I12" s="112"/>
      <c r="J12" s="113"/>
      <c r="K12" s="112"/>
      <c r="L12" s="112"/>
      <c r="M12" s="113"/>
      <c r="N12" s="111"/>
      <c r="O12" s="112"/>
      <c r="P12" s="113"/>
      <c r="Q12" s="167" t="str">
        <f t="shared" ref="Q12:Q14" si="0">IF(N12="","",ROUNDUP(K12/N12,2))</f>
        <v/>
      </c>
      <c r="R12" s="168"/>
      <c r="S12" s="169"/>
      <c r="V12" s="100" t="s">
        <v>91</v>
      </c>
      <c r="W12" s="101"/>
      <c r="X12" s="103"/>
      <c r="Y12" s="73" t="s">
        <v>85</v>
      </c>
      <c r="Z12" s="17"/>
      <c r="AA12" s="2"/>
      <c r="AB12" s="11"/>
      <c r="AC12" s="11"/>
      <c r="AD12" s="5"/>
    </row>
    <row r="13" spans="2:33" ht="48" customHeight="1" x14ac:dyDescent="0.15">
      <c r="B13" s="71" t="s">
        <v>80</v>
      </c>
      <c r="C13" s="136" t="s">
        <v>84</v>
      </c>
      <c r="D13" s="137"/>
      <c r="E13" s="111"/>
      <c r="F13" s="112"/>
      <c r="G13" s="113"/>
      <c r="H13" s="111"/>
      <c r="I13" s="112"/>
      <c r="J13" s="113"/>
      <c r="K13" s="112"/>
      <c r="L13" s="112"/>
      <c r="M13" s="113"/>
      <c r="N13" s="111"/>
      <c r="O13" s="112"/>
      <c r="P13" s="113"/>
      <c r="Q13" s="167" t="str">
        <f t="shared" si="0"/>
        <v/>
      </c>
      <c r="R13" s="168"/>
      <c r="S13" s="169"/>
      <c r="T13" s="2"/>
      <c r="V13" s="100"/>
      <c r="W13" s="101"/>
      <c r="X13" s="103"/>
      <c r="Y13" s="73" t="s">
        <v>86</v>
      </c>
      <c r="Z13" s="17"/>
      <c r="AA13" s="2"/>
      <c r="AB13" s="11"/>
      <c r="AC13" s="11"/>
      <c r="AD13" s="5"/>
    </row>
    <row r="14" spans="2:33" ht="48" customHeight="1" x14ac:dyDescent="0.15">
      <c r="B14" s="72" t="s">
        <v>81</v>
      </c>
      <c r="C14" s="136" t="s">
        <v>87</v>
      </c>
      <c r="D14" s="137"/>
      <c r="E14" s="108"/>
      <c r="F14" s="109"/>
      <c r="G14" s="110"/>
      <c r="H14" s="111"/>
      <c r="I14" s="112"/>
      <c r="J14" s="113"/>
      <c r="K14" s="112"/>
      <c r="L14" s="112"/>
      <c r="M14" s="113"/>
      <c r="N14" s="111"/>
      <c r="O14" s="112"/>
      <c r="P14" s="113"/>
      <c r="Q14" s="105" t="str">
        <f t="shared" si="0"/>
        <v/>
      </c>
      <c r="R14" s="106"/>
      <c r="S14" s="107"/>
      <c r="V14" s="100"/>
      <c r="W14" s="101"/>
      <c r="X14" s="103"/>
      <c r="Y14" s="75" t="s">
        <v>88</v>
      </c>
      <c r="Z14" s="17"/>
      <c r="AA14" s="2"/>
      <c r="AB14" s="11"/>
      <c r="AC14" s="11"/>
      <c r="AD14" s="5"/>
    </row>
    <row r="15" spans="2:33" ht="60.75" customHeight="1" x14ac:dyDescent="0.15">
      <c r="B15" s="127" t="s">
        <v>2</v>
      </c>
      <c r="C15" s="128"/>
      <c r="D15" s="129"/>
      <c r="E15" s="133">
        <f>SUM(E11:G14)</f>
        <v>0</v>
      </c>
      <c r="F15" s="134"/>
      <c r="G15" s="135"/>
      <c r="H15" s="130">
        <f>SUM(H11:J14)</f>
        <v>0</v>
      </c>
      <c r="I15" s="131"/>
      <c r="J15" s="132"/>
      <c r="K15" s="192">
        <f>SUM(K11:M14)</f>
        <v>0</v>
      </c>
      <c r="L15" s="193"/>
      <c r="M15" s="194"/>
      <c r="N15" s="192">
        <f>SUM(N11:P14)</f>
        <v>0</v>
      </c>
      <c r="O15" s="193"/>
      <c r="P15" s="194"/>
      <c r="Q15" s="195" t="str">
        <f>IFERROR(IF(N15="","",ROUNDUP(K15/N15,2)),"")</f>
        <v/>
      </c>
      <c r="R15" s="196"/>
      <c r="S15" s="197"/>
      <c r="V15" s="2"/>
      <c r="W15" s="2"/>
      <c r="X15" s="104"/>
      <c r="Y15" s="76" t="s">
        <v>89</v>
      </c>
      <c r="Z15" s="12"/>
      <c r="AA15" s="2"/>
      <c r="AB15" s="12"/>
      <c r="AC15" s="12"/>
      <c r="AD15" s="5"/>
    </row>
    <row r="16" spans="2:33" ht="23.25" customHeight="1" x14ac:dyDescent="0.15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 x14ac:dyDescent="0.15">
      <c r="B17" s="218" t="s">
        <v>100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 x14ac:dyDescent="0.15">
      <c r="B18" s="172" t="s">
        <v>101</v>
      </c>
      <c r="C18" s="173"/>
      <c r="D18" s="174"/>
      <c r="E18" s="205" t="s">
        <v>103</v>
      </c>
      <c r="F18" s="206"/>
      <c r="G18" s="206"/>
      <c r="H18" s="221">
        <f>COUNTIF('第四面（別紙） 各戸'!I7:I106,"○")</f>
        <v>0</v>
      </c>
      <c r="I18" s="221"/>
      <c r="J18" s="89" t="s">
        <v>104</v>
      </c>
      <c r="K18" s="222" t="s">
        <v>105</v>
      </c>
      <c r="L18" s="206"/>
      <c r="M18" s="206"/>
      <c r="N18" s="91" t="s">
        <v>75</v>
      </c>
      <c r="O18" s="223" t="str">
        <f>基準値!M2</f>
        <v/>
      </c>
      <c r="P18" s="223"/>
      <c r="Q18" s="90" t="s">
        <v>76</v>
      </c>
      <c r="R18" s="221" t="str">
        <f>基準値!N2</f>
        <v/>
      </c>
      <c r="S18" s="224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 x14ac:dyDescent="0.15">
      <c r="B19" s="200" t="s">
        <v>102</v>
      </c>
      <c r="C19" s="201"/>
      <c r="D19" s="166"/>
      <c r="E19" s="205" t="s">
        <v>107</v>
      </c>
      <c r="F19" s="206"/>
      <c r="G19" s="206"/>
      <c r="H19" s="212" t="s">
        <v>114</v>
      </c>
      <c r="I19" s="213"/>
      <c r="J19" s="214"/>
      <c r="K19" s="215" t="str">
        <f>IFERROR(ROUNDUP(SUM('第四面（別紙） 各戸'!G$7:G$106)/E5,2),"")</f>
        <v/>
      </c>
      <c r="L19" s="216"/>
      <c r="M19" s="217"/>
      <c r="N19" s="212" t="s">
        <v>115</v>
      </c>
      <c r="O19" s="213"/>
      <c r="P19" s="214"/>
      <c r="Q19" s="215" t="str">
        <f>IFERROR(ROUNDUP(SUM('第四面（別紙） 各戸'!H$7:H$106)/E5,1),"")</f>
        <v/>
      </c>
      <c r="R19" s="216"/>
      <c r="S19" s="216"/>
      <c r="V19" s="2"/>
    </row>
    <row r="20" spans="2:30" ht="48" customHeight="1" x14ac:dyDescent="0.15">
      <c r="B20" s="202"/>
      <c r="C20" s="203"/>
      <c r="D20" s="204"/>
      <c r="E20" s="157" t="s">
        <v>106</v>
      </c>
      <c r="F20" s="225"/>
      <c r="G20" s="205"/>
      <c r="H20" s="212" t="s">
        <v>114</v>
      </c>
      <c r="I20" s="213"/>
      <c r="J20" s="214"/>
      <c r="K20" s="226" t="str">
        <f>基準値!M3</f>
        <v/>
      </c>
      <c r="L20" s="226"/>
      <c r="M20" s="226"/>
      <c r="N20" s="227" t="s">
        <v>115</v>
      </c>
      <c r="O20" s="228"/>
      <c r="P20" s="228"/>
      <c r="Q20" s="198" t="str">
        <f>基準値!N3</f>
        <v/>
      </c>
      <c r="R20" s="198"/>
      <c r="S20" s="199"/>
      <c r="V20" s="2"/>
    </row>
    <row r="21" spans="2:30" ht="23.25" customHeight="1" x14ac:dyDescent="0.15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 x14ac:dyDescent="0.15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 x14ac:dyDescent="0.15">
      <c r="B23" s="159"/>
      <c r="C23" s="160"/>
      <c r="D23" s="141" t="s">
        <v>51</v>
      </c>
      <c r="E23" s="142"/>
      <c r="F23" s="141" t="s">
        <v>52</v>
      </c>
      <c r="G23" s="142"/>
      <c r="H23" s="141" t="s">
        <v>67</v>
      </c>
      <c r="I23" s="142"/>
      <c r="J23" s="141" t="s">
        <v>66</v>
      </c>
      <c r="K23" s="142"/>
      <c r="L23" s="141" t="s">
        <v>65</v>
      </c>
      <c r="M23" s="142"/>
      <c r="N23" s="141" t="s">
        <v>37</v>
      </c>
      <c r="O23" s="142"/>
      <c r="P23" s="141" t="s">
        <v>38</v>
      </c>
      <c r="Q23" s="142"/>
      <c r="R23" s="116" t="s">
        <v>36</v>
      </c>
      <c r="S23" s="117"/>
      <c r="V23" s="2"/>
    </row>
    <row r="24" spans="2:30" ht="18" customHeight="1" x14ac:dyDescent="0.15">
      <c r="B24" s="161"/>
      <c r="C24" s="162"/>
      <c r="D24" s="163"/>
      <c r="E24" s="164"/>
      <c r="F24" s="163" t="s">
        <v>69</v>
      </c>
      <c r="G24" s="164"/>
      <c r="H24" s="163" t="s">
        <v>68</v>
      </c>
      <c r="I24" s="164"/>
      <c r="J24" s="163" t="s">
        <v>62</v>
      </c>
      <c r="K24" s="164"/>
      <c r="L24" s="163" t="s">
        <v>63</v>
      </c>
      <c r="M24" s="164"/>
      <c r="N24" s="163" t="s">
        <v>64</v>
      </c>
      <c r="O24" s="164"/>
      <c r="P24" s="163" t="s">
        <v>64</v>
      </c>
      <c r="Q24" s="164"/>
      <c r="R24" s="63"/>
      <c r="S24" s="51"/>
      <c r="V24" s="2"/>
    </row>
    <row r="25" spans="2:30" ht="48" customHeight="1" x14ac:dyDescent="0.15">
      <c r="B25" s="155" t="s">
        <v>53</v>
      </c>
      <c r="C25" s="156"/>
      <c r="D25" s="153" t="str">
        <f>IFERROR(VLOOKUP(MAX('第四面（別紙） 各戸'!U$7:U$106),'第四面（別紙） 各戸'!U$7:AA$106,7,FALSE),"")</f>
        <v/>
      </c>
      <c r="E25" s="154"/>
      <c r="F25" s="153" t="str">
        <f>IFERROR(VLOOKUP($D25,'第四面（別紙） 各戸'!$D$7:$N$106,2,FALSE),"")</f>
        <v/>
      </c>
      <c r="G25" s="154"/>
      <c r="H25" s="185" t="str">
        <f>IFERROR(VLOOKUP($D25,'第四面（別紙） 各戸'!$D$7:$N$106,3,FALSE),"")</f>
        <v/>
      </c>
      <c r="I25" s="186"/>
      <c r="J25" s="153" t="str">
        <f>IFERROR(VLOOKUP($D25,'第四面（別紙） 各戸'!$D$7:$N$106,4,FALSE),"")</f>
        <v/>
      </c>
      <c r="K25" s="154"/>
      <c r="L25" s="143" t="str">
        <f>IFERROR(VLOOKUP($D25,'第四面（別紙） 各戸'!$D$7:$N$106,5,FALSE),"")</f>
        <v/>
      </c>
      <c r="M25" s="144"/>
      <c r="N25" s="143" t="str">
        <f>IFERROR(VLOOKUP($D25,'第四面（別紙） 各戸'!$D$7:$N$106,7,FALSE),"")</f>
        <v/>
      </c>
      <c r="O25" s="144"/>
      <c r="P25" s="143" t="str">
        <f>IFERROR(VLOOKUP($D25,'第四面（別紙） 各戸'!$D$7:$N$106,8,FALSE),"")</f>
        <v/>
      </c>
      <c r="Q25" s="144"/>
      <c r="R25" s="118" t="str">
        <f>IFERROR(VLOOKUP($D25,'第四面（別紙） 各戸'!$D$7:$N$106,11,FALSE),"")</f>
        <v/>
      </c>
      <c r="S25" s="119"/>
      <c r="U25" s="5" t="s">
        <v>46</v>
      </c>
      <c r="V25" s="2"/>
    </row>
    <row r="26" spans="2:30" ht="48" customHeight="1" x14ac:dyDescent="0.15">
      <c r="B26" s="157" t="s">
        <v>54</v>
      </c>
      <c r="C26" s="158"/>
      <c r="D26" s="122" t="str">
        <f>IFERROR(VLOOKUP(MAX('第四面（別紙） 各戸'!Z$7:Z$106),'第四面（別紙） 各戸'!Z$7:AA$106,2,FALSE),"")</f>
        <v/>
      </c>
      <c r="E26" s="123"/>
      <c r="F26" s="122" t="str">
        <f>IFERROR(VLOOKUP($D26,'第四面（別紙） 各戸'!$D$7:$N$106,2,FALSE),"")</f>
        <v/>
      </c>
      <c r="G26" s="123"/>
      <c r="H26" s="187" t="str">
        <f>IFERROR(VLOOKUP($D26,'第四面（別紙） 各戸'!$D$7:$N$106,3,FALSE),"")</f>
        <v/>
      </c>
      <c r="I26" s="188"/>
      <c r="J26" s="122" t="str">
        <f>IFERROR(VLOOKUP($D26,'第四面（別紙） 各戸'!$D$7:$N$106,4,FALSE),"")</f>
        <v/>
      </c>
      <c r="K26" s="123"/>
      <c r="L26" s="114" t="str">
        <f>IFERROR(VLOOKUP($D26,'第四面（別紙） 各戸'!$D$7:$N$106,5,FALSE),"")</f>
        <v/>
      </c>
      <c r="M26" s="115"/>
      <c r="N26" s="114" t="str">
        <f>IFERROR(VLOOKUP($D26,'第四面（別紙） 各戸'!$D$7:$N$106,7,FALSE),"")</f>
        <v/>
      </c>
      <c r="O26" s="115"/>
      <c r="P26" s="114" t="str">
        <f>IFERROR(VLOOKUP($D26,'第四面（別紙） 各戸'!$D$7:$N$106,8,FALSE),"")</f>
        <v/>
      </c>
      <c r="Q26" s="115"/>
      <c r="R26" s="120" t="str">
        <f>IFERROR(VLOOKUP($D26,'第四面（別紙） 各戸'!$D$7:$N$106,11,FALSE),"")</f>
        <v/>
      </c>
      <c r="S26" s="121"/>
      <c r="U26" s="1" t="s">
        <v>47</v>
      </c>
      <c r="V26" s="2"/>
    </row>
    <row r="27" spans="2:30" ht="27" customHeight="1" x14ac:dyDescent="0.15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 x14ac:dyDescent="0.15">
      <c r="B28" s="1" t="s">
        <v>49</v>
      </c>
    </row>
    <row r="29" spans="2:30" ht="27" customHeight="1" x14ac:dyDescent="0.15">
      <c r="B29" s="1" t="s">
        <v>50</v>
      </c>
    </row>
  </sheetData>
  <sheetProtection password="C696" sheet="1" objects="1" scenarios="1" selectLockedCells="1"/>
  <mergeCells count="111"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topLeftCell="B1" zoomScale="85" zoomScaleNormal="100" zoomScaleSheetLayoutView="85" workbookViewId="0">
      <selection activeCell="C7" sqref="C7"/>
    </sheetView>
  </sheetViews>
  <sheetFormatPr defaultRowHeight="14.25" customHeight="1" x14ac:dyDescent="0.15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9.125" style="78" hidden="1" customWidth="1"/>
    <col min="16" max="16" width="7.625" style="1" hidden="1" customWidth="1"/>
    <col min="17" max="21" width="5.875" style="1" hidden="1" customWidth="1"/>
    <col min="22" max="23" width="4.625" style="1" hidden="1" customWidth="1"/>
    <col min="24" max="27" width="5.875" style="1" hidden="1" customWidth="1"/>
    <col min="28" max="28" width="8.5" style="1" hidden="1" customWidth="1"/>
    <col min="29" max="29" width="4.625" style="1" hidden="1" customWidth="1"/>
    <col min="30" max="31" width="4.625" style="13" hidden="1" customWidth="1"/>
    <col min="32" max="32" width="15.875" style="1" customWidth="1"/>
    <col min="33" max="33" width="10.5" style="1" customWidth="1"/>
    <col min="34" max="16384" width="9" style="1"/>
  </cols>
  <sheetData>
    <row r="1" spans="2:31" ht="27" customHeight="1" x14ac:dyDescent="0.15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 x14ac:dyDescent="0.15">
      <c r="B2" s="236" t="s">
        <v>3</v>
      </c>
      <c r="C2" s="238" t="s">
        <v>4</v>
      </c>
      <c r="D2" s="236" t="s">
        <v>5</v>
      </c>
      <c r="E2" s="236" t="s">
        <v>6</v>
      </c>
      <c r="F2" s="236" t="s">
        <v>7</v>
      </c>
      <c r="G2" s="172" t="s">
        <v>8</v>
      </c>
      <c r="H2" s="173"/>
      <c r="I2" s="173"/>
      <c r="J2" s="173"/>
      <c r="K2" s="173"/>
      <c r="L2" s="173"/>
      <c r="M2" s="173"/>
      <c r="N2" s="174"/>
    </row>
    <row r="3" spans="2:31" ht="30" customHeight="1" x14ac:dyDescent="0.15">
      <c r="B3" s="237"/>
      <c r="C3" s="239"/>
      <c r="D3" s="237"/>
      <c r="E3" s="237"/>
      <c r="F3" s="237"/>
      <c r="G3" s="145" t="s">
        <v>9</v>
      </c>
      <c r="H3" s="146"/>
      <c r="I3" s="147"/>
      <c r="J3" s="189" t="s">
        <v>10</v>
      </c>
      <c r="K3" s="190"/>
      <c r="L3" s="190"/>
      <c r="M3" s="190"/>
      <c r="N3" s="191"/>
    </row>
    <row r="4" spans="2:31" ht="60.75" customHeight="1" x14ac:dyDescent="0.15">
      <c r="B4" s="237"/>
      <c r="C4" s="239"/>
      <c r="D4" s="237"/>
      <c r="E4" s="237"/>
      <c r="F4" s="237"/>
      <c r="G4" s="230" t="s">
        <v>60</v>
      </c>
      <c r="H4" s="232" t="s">
        <v>61</v>
      </c>
      <c r="I4" s="234" t="s">
        <v>11</v>
      </c>
      <c r="J4" s="230" t="s">
        <v>37</v>
      </c>
      <c r="K4" s="234" t="s">
        <v>38</v>
      </c>
      <c r="L4" s="48" t="s">
        <v>37</v>
      </c>
      <c r="M4" s="49" t="s">
        <v>38</v>
      </c>
      <c r="N4" s="234" t="s">
        <v>12</v>
      </c>
    </row>
    <row r="5" spans="2:31" ht="18.75" customHeight="1" x14ac:dyDescent="0.15">
      <c r="B5" s="237"/>
      <c r="C5" s="239"/>
      <c r="D5" s="237"/>
      <c r="E5" s="237"/>
      <c r="F5" s="237"/>
      <c r="G5" s="231"/>
      <c r="H5" s="233"/>
      <c r="I5" s="235"/>
      <c r="J5" s="231"/>
      <c r="K5" s="235"/>
      <c r="L5" s="26" t="s">
        <v>30</v>
      </c>
      <c r="M5" s="27" t="s">
        <v>30</v>
      </c>
      <c r="N5" s="235"/>
      <c r="P5" s="229" t="s">
        <v>39</v>
      </c>
      <c r="Q5" s="229" t="s">
        <v>40</v>
      </c>
      <c r="R5" s="229"/>
      <c r="S5" s="229"/>
      <c r="T5" s="229"/>
      <c r="U5" s="229"/>
      <c r="V5" s="229" t="s">
        <v>44</v>
      </c>
      <c r="W5" s="229"/>
      <c r="X5" s="229"/>
      <c r="Y5" s="229"/>
      <c r="Z5" s="229"/>
      <c r="AA5" s="229" t="s">
        <v>45</v>
      </c>
    </row>
    <row r="6" spans="2:31" ht="22.5" customHeight="1" x14ac:dyDescent="0.15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29"/>
      <c r="Q6" s="229" t="s">
        <v>41</v>
      </c>
      <c r="R6" s="229"/>
      <c r="S6" s="229" t="s">
        <v>42</v>
      </c>
      <c r="T6" s="229"/>
      <c r="U6" s="19" t="s">
        <v>43</v>
      </c>
      <c r="V6" s="229" t="s">
        <v>41</v>
      </c>
      <c r="W6" s="229"/>
      <c r="X6" s="229" t="s">
        <v>42</v>
      </c>
      <c r="Y6" s="229"/>
      <c r="Z6" s="19" t="s">
        <v>43</v>
      </c>
      <c r="AA6" s="229"/>
      <c r="AD6" s="14" t="s">
        <v>27</v>
      </c>
      <c r="AE6" s="14" t="s">
        <v>28</v>
      </c>
    </row>
    <row r="7" spans="2:31" s="5" customFormat="1" ht="16.5" customHeight="1" x14ac:dyDescent="0.15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 x14ac:dyDescent="0.15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 x14ac:dyDescent="0.15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 x14ac:dyDescent="0.15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 x14ac:dyDescent="0.15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 x14ac:dyDescent="0.15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 x14ac:dyDescent="0.15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 x14ac:dyDescent="0.15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 x14ac:dyDescent="0.15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 x14ac:dyDescent="0.15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 x14ac:dyDescent="0.15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 x14ac:dyDescent="0.15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 x14ac:dyDescent="0.15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 x14ac:dyDescent="0.15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 x14ac:dyDescent="0.15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 x14ac:dyDescent="0.15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 x14ac:dyDescent="0.15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 x14ac:dyDescent="0.15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 x14ac:dyDescent="0.15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 x14ac:dyDescent="0.15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 x14ac:dyDescent="0.15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 x14ac:dyDescent="0.15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 x14ac:dyDescent="0.15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 x14ac:dyDescent="0.15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 x14ac:dyDescent="0.15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 x14ac:dyDescent="0.15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 x14ac:dyDescent="0.15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 x14ac:dyDescent="0.15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 x14ac:dyDescent="0.15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 x14ac:dyDescent="0.15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 x14ac:dyDescent="0.15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 x14ac:dyDescent="0.15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 x14ac:dyDescent="0.15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 x14ac:dyDescent="0.15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 x14ac:dyDescent="0.15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 x14ac:dyDescent="0.15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 x14ac:dyDescent="0.15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 x14ac:dyDescent="0.15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 x14ac:dyDescent="0.15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 x14ac:dyDescent="0.15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 x14ac:dyDescent="0.15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 x14ac:dyDescent="0.15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 x14ac:dyDescent="0.15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 x14ac:dyDescent="0.15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 x14ac:dyDescent="0.15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 x14ac:dyDescent="0.15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 x14ac:dyDescent="0.15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 x14ac:dyDescent="0.15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 x14ac:dyDescent="0.15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 x14ac:dyDescent="0.15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 x14ac:dyDescent="0.15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 x14ac:dyDescent="0.15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 x14ac:dyDescent="0.15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 x14ac:dyDescent="0.15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 x14ac:dyDescent="0.15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 x14ac:dyDescent="0.15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 x14ac:dyDescent="0.15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 x14ac:dyDescent="0.15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 x14ac:dyDescent="0.15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 x14ac:dyDescent="0.15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 x14ac:dyDescent="0.15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 x14ac:dyDescent="0.15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 x14ac:dyDescent="0.15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 x14ac:dyDescent="0.15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 x14ac:dyDescent="0.15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 x14ac:dyDescent="0.15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 x14ac:dyDescent="0.15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 x14ac:dyDescent="0.15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 x14ac:dyDescent="0.15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 x14ac:dyDescent="0.15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 x14ac:dyDescent="0.15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 x14ac:dyDescent="0.15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 x14ac:dyDescent="0.15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 x14ac:dyDescent="0.15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 x14ac:dyDescent="0.15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 x14ac:dyDescent="0.15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 x14ac:dyDescent="0.15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 x14ac:dyDescent="0.15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 x14ac:dyDescent="0.15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 x14ac:dyDescent="0.15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 x14ac:dyDescent="0.15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 x14ac:dyDescent="0.15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 x14ac:dyDescent="0.15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 x14ac:dyDescent="0.15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 x14ac:dyDescent="0.15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 x14ac:dyDescent="0.15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 x14ac:dyDescent="0.15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 x14ac:dyDescent="0.15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 x14ac:dyDescent="0.15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 x14ac:dyDescent="0.15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 x14ac:dyDescent="0.15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 x14ac:dyDescent="0.15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 x14ac:dyDescent="0.15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 x14ac:dyDescent="0.15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 x14ac:dyDescent="0.15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 x14ac:dyDescent="0.15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 x14ac:dyDescent="0.15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 x14ac:dyDescent="0.15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 x14ac:dyDescent="0.15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 x14ac:dyDescent="0.15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password="C696" sheet="1" objects="1" scenarios="1" selectLockedCells="1"/>
  <autoFilter ref="B6:N6">
    <sortState ref="B7:N811">
      <sortCondition ref="B6"/>
    </sortState>
  </autoFilter>
  <mergeCells count="22">
    <mergeCell ref="G3:I3"/>
    <mergeCell ref="B2:B5"/>
    <mergeCell ref="C2:C5"/>
    <mergeCell ref="D2:D5"/>
    <mergeCell ref="E2:E5"/>
    <mergeCell ref="F2:F5"/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5" x14ac:dyDescent="0.15"/>
  <cols>
    <col min="1" max="1" width="19.875" customWidth="1"/>
  </cols>
  <sheetData>
    <row r="2" spans="1:16" x14ac:dyDescent="0.15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 x14ac:dyDescent="0.15">
      <c r="C4" s="8" t="s">
        <v>17</v>
      </c>
      <c r="D4" s="8"/>
      <c r="E4" s="8"/>
      <c r="F4" s="8"/>
      <c r="G4" s="8"/>
      <c r="H4" s="8"/>
      <c r="I4" s="8"/>
      <c r="J4" s="8"/>
    </row>
    <row r="5" spans="1:16" x14ac:dyDescent="0.15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 x14ac:dyDescent="0.15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 x14ac:dyDescent="0.15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 x14ac:dyDescent="0.15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 x14ac:dyDescent="0.15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 x14ac:dyDescent="0.15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Hewlett-Packard Company</cp:lastModifiedBy>
  <cp:lastPrinted>2020-03-23T03:02:21Z</cp:lastPrinted>
  <dcterms:created xsi:type="dcterms:W3CDTF">2016-12-14T23:22:06Z</dcterms:created>
  <dcterms:modified xsi:type="dcterms:W3CDTF">2020-03-31T02:56:06Z</dcterms:modified>
</cp:coreProperties>
</file>