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936" yWindow="300" windowWidth="19896" windowHeight="4812" tabRatio="752"/>
  </bookViews>
  <sheets>
    <sheet name="はじめに" sheetId="34" r:id="rId1"/>
    <sheet name="入力シート" sheetId="32" r:id="rId2"/>
    <sheet name="受付証" sheetId="20" r:id="rId3"/>
    <sheet name="様式１" sheetId="30" r:id="rId4"/>
    <sheet name="様式２" sheetId="4" r:id="rId5"/>
    <sheet name="様式３" sheetId="17" r:id="rId6"/>
    <sheet name="様式４" sheetId="18" r:id="rId7"/>
    <sheet name="様式５" sheetId="14" r:id="rId8"/>
    <sheet name="様式６" sheetId="22" r:id="rId9"/>
    <sheet name="様式７" sheetId="26" r:id="rId10"/>
  </sheets>
  <definedNames>
    <definedName name="_xlnm._FilterDatabase" localSheetId="3" hidden="1">様式１!$A$3:$A$68</definedName>
    <definedName name="_xlnm.Print_Area" localSheetId="2">受付証!$A$1:$K$46</definedName>
    <definedName name="_xlnm.Print_Area" localSheetId="1">入力シート!$A$1:$AO$290</definedName>
    <definedName name="_xlnm.Print_Area" localSheetId="3">様式１!$A$1:$BI$133</definedName>
    <definedName name="_xlnm.Print_Area" localSheetId="4">様式２!$A$1:$AD$75</definedName>
    <definedName name="_xlnm.Print_Area" localSheetId="5">様式３!$A$1:$BH$47</definedName>
    <definedName name="_xlnm.Print_Area" localSheetId="6">様式４!$A$1:$BH$45</definedName>
    <definedName name="_xlnm.Print_Area" localSheetId="7">様式５!$A$1:$BD$49</definedName>
    <definedName name="_xlnm.Print_Area" localSheetId="8">様式６!$A$1:$V$69</definedName>
    <definedName name="_xlnm.Print_Area" localSheetId="9">様式７!$A$1:$V$76</definedName>
  </definedNames>
  <calcPr calcId="162913"/>
</workbook>
</file>

<file path=xl/calcChain.xml><?xml version="1.0" encoding="utf-8"?>
<calcChain xmlns="http://schemas.openxmlformats.org/spreadsheetml/2006/main">
  <c r="A39" i="20" l="1"/>
  <c r="A35" i="20"/>
  <c r="A36" i="20"/>
  <c r="A37" i="20"/>
  <c r="M27" i="30" l="1"/>
  <c r="AT45" i="32"/>
  <c r="AN33" i="30" l="1"/>
  <c r="B45" i="32"/>
  <c r="AT51" i="32" l="1"/>
  <c r="Y51" i="32" s="1"/>
  <c r="A26" i="20" l="1"/>
  <c r="A38" i="20"/>
  <c r="A7" i="14" l="1"/>
  <c r="C7" i="14"/>
  <c r="AU172" i="32" l="1"/>
  <c r="C87" i="32" l="1"/>
  <c r="B107" i="32" l="1"/>
  <c r="B104" i="32"/>
  <c r="B101" i="32"/>
  <c r="B92" i="32"/>
  <c r="F59" i="30" l="1"/>
  <c r="Z59" i="30" l="1"/>
  <c r="I59" i="30"/>
  <c r="A87" i="32"/>
  <c r="B290" i="32" l="1"/>
  <c r="AT46" i="32"/>
  <c r="AT172" i="32" l="1"/>
  <c r="AJ59" i="30" l="1"/>
  <c r="BD59" i="30" l="1"/>
  <c r="AM59" i="30"/>
  <c r="L309" i="32"/>
  <c r="L308" i="32"/>
  <c r="L307" i="32"/>
  <c r="L306" i="32"/>
  <c r="L305" i="32"/>
  <c r="L304" i="32"/>
  <c r="L303" i="32"/>
  <c r="L302" i="32"/>
  <c r="L301" i="32"/>
  <c r="L300" i="32"/>
  <c r="L299" i="32"/>
  <c r="L298" i="32"/>
  <c r="AW11" i="14" l="1"/>
  <c r="AU11" i="14"/>
  <c r="L51" i="32" l="1"/>
  <c r="AT182" i="32" l="1"/>
  <c r="AU182" i="32"/>
  <c r="AT196" i="32" s="1"/>
  <c r="AD11" i="14"/>
  <c r="AB11" i="14"/>
  <c r="J302" i="32" l="1"/>
  <c r="J301" i="32"/>
  <c r="J300" i="32"/>
  <c r="J299" i="32"/>
  <c r="J298" i="32"/>
  <c r="K304" i="32" l="1"/>
  <c r="K305" i="32"/>
  <c r="K328" i="32"/>
  <c r="K324" i="32"/>
  <c r="K320" i="32"/>
  <c r="K316" i="32"/>
  <c r="K312" i="32"/>
  <c r="K308" i="32"/>
  <c r="K321" i="32"/>
  <c r="K309" i="32"/>
  <c r="K327" i="32"/>
  <c r="K323" i="32"/>
  <c r="K319" i="32"/>
  <c r="K315" i="32"/>
  <c r="K311" i="32"/>
  <c r="K307" i="32"/>
  <c r="K317" i="32"/>
  <c r="K326" i="32"/>
  <c r="K322" i="32"/>
  <c r="K318" i="32"/>
  <c r="K314" i="32"/>
  <c r="K310" i="32"/>
  <c r="K306" i="32"/>
  <c r="K325" i="32"/>
  <c r="K313" i="32"/>
  <c r="K302" i="32"/>
  <c r="K303" i="32"/>
  <c r="K300" i="32"/>
  <c r="K301" i="32"/>
  <c r="K298" i="32"/>
  <c r="K299" i="32"/>
  <c r="AU99" i="32" l="1"/>
  <c r="AU133" i="32"/>
  <c r="AT133" i="32" s="1"/>
  <c r="AU60" i="32"/>
  <c r="AS192" i="32" l="1"/>
  <c r="AR192" i="32"/>
  <c r="C207" i="32"/>
  <c r="L226" i="32"/>
  <c r="AQ222" i="32"/>
  <c r="AQ221" i="32"/>
  <c r="AQ220" i="32"/>
  <c r="AQ219" i="32"/>
  <c r="AQ218" i="32"/>
  <c r="AQ217" i="32"/>
  <c r="AQ216" i="32"/>
  <c r="AQ215" i="32"/>
  <c r="AQ214" i="32"/>
  <c r="AQ213" i="32"/>
  <c r="AQ238" i="32"/>
  <c r="AQ237" i="32"/>
  <c r="AQ236" i="32"/>
  <c r="AQ235" i="32"/>
  <c r="AQ234" i="32"/>
  <c r="AQ233" i="32"/>
  <c r="AQ232" i="32"/>
  <c r="AQ231" i="32"/>
  <c r="BA192" i="32" l="1"/>
  <c r="AL15" i="14" s="1"/>
  <c r="BC192" i="32"/>
  <c r="AP15" i="14" s="1"/>
  <c r="BB192" i="32"/>
  <c r="AN15" i="14" s="1"/>
  <c r="AU192" i="32"/>
  <c r="Z15" i="14" s="1"/>
  <c r="AX192" i="32"/>
  <c r="AF15" i="14" s="1"/>
  <c r="AT192" i="32"/>
  <c r="X15" i="14" s="1"/>
  <c r="AY192" i="32"/>
  <c r="AH15" i="14" s="1"/>
  <c r="AV192" i="32"/>
  <c r="AB15" i="14" s="1"/>
  <c r="AZ192" i="32"/>
  <c r="AJ15" i="14" s="1"/>
  <c r="AW192" i="32"/>
  <c r="AD15" i="14" s="1"/>
  <c r="AU102" i="32"/>
  <c r="H64" i="4" s="1"/>
  <c r="AU248" i="32" l="1"/>
  <c r="AT248" i="32" s="1"/>
  <c r="AU155" i="32"/>
  <c r="AT155" i="32" s="1"/>
  <c r="AU108" i="32"/>
  <c r="AT108" i="32" s="1"/>
  <c r="H70" i="4" s="1"/>
  <c r="AU105" i="32"/>
  <c r="AT105" i="32" s="1"/>
  <c r="H67" i="4" s="1"/>
  <c r="AT99" i="32"/>
  <c r="H61" i="4" s="1"/>
  <c r="AU80" i="32"/>
  <c r="AT80" i="32" s="1"/>
  <c r="AU77" i="32"/>
  <c r="AU74" i="32"/>
  <c r="AT74" i="32" s="1"/>
  <c r="AT60" i="32"/>
  <c r="AU18" i="32"/>
  <c r="AT18" i="32" s="1"/>
  <c r="A3" i="30" s="1"/>
  <c r="AT102" i="32" l="1"/>
  <c r="BC30" i="14"/>
  <c r="BA30" i="14"/>
  <c r="AY30" i="14"/>
  <c r="AW30" i="14"/>
  <c r="BC29" i="14"/>
  <c r="BA29" i="14"/>
  <c r="AY29" i="14"/>
  <c r="AW29" i="14"/>
  <c r="BC28" i="14"/>
  <c r="BA28" i="14"/>
  <c r="AY28" i="14"/>
  <c r="AW28" i="14"/>
  <c r="BC27" i="14"/>
  <c r="BA27" i="14"/>
  <c r="AY27" i="14"/>
  <c r="AW27" i="14"/>
  <c r="AT30" i="14"/>
  <c r="AR30" i="14"/>
  <c r="AP30" i="14"/>
  <c r="AN30" i="14"/>
  <c r="AT29" i="14"/>
  <c r="AR29" i="14"/>
  <c r="AP29" i="14"/>
  <c r="AN29" i="14"/>
  <c r="AT28" i="14"/>
  <c r="AR28" i="14"/>
  <c r="AP28" i="14"/>
  <c r="AN28" i="14"/>
  <c r="AT27" i="14"/>
  <c r="AR27" i="14"/>
  <c r="AP27" i="14"/>
  <c r="AN27" i="14"/>
  <c r="AY11" i="14" l="1"/>
  <c r="AT218" i="32" l="1"/>
  <c r="AU218" i="32" s="1"/>
  <c r="AT217" i="32"/>
  <c r="AU217" i="32" s="1"/>
  <c r="AT215" i="32"/>
  <c r="AT214" i="32"/>
  <c r="AU214" i="32" s="1"/>
  <c r="S222" i="32"/>
  <c r="Q222" i="32"/>
  <c r="X34" i="14" s="1"/>
  <c r="S221" i="32"/>
  <c r="Q221" i="32"/>
  <c r="X33" i="14" s="1"/>
  <c r="S220" i="32"/>
  <c r="Q220" i="32"/>
  <c r="X32" i="14" s="1"/>
  <c r="S219" i="32"/>
  <c r="Q219" i="32"/>
  <c r="X31" i="14" s="1"/>
  <c r="S218" i="32"/>
  <c r="Q218" i="32"/>
  <c r="X30" i="14" s="1"/>
  <c r="S217" i="32"/>
  <c r="Q217" i="32"/>
  <c r="X29" i="14" s="1"/>
  <c r="S216" i="32"/>
  <c r="Q216" i="32"/>
  <c r="X28" i="14" s="1"/>
  <c r="S215" i="32"/>
  <c r="Q215" i="32"/>
  <c r="X27" i="14" s="1"/>
  <c r="S214" i="32"/>
  <c r="Q214" i="32"/>
  <c r="X26" i="14" s="1"/>
  <c r="H222" i="32"/>
  <c r="H221" i="32"/>
  <c r="H220" i="32"/>
  <c r="H219" i="32"/>
  <c r="H218" i="32"/>
  <c r="H217" i="32"/>
  <c r="H216" i="32"/>
  <c r="H215" i="32"/>
  <c r="H214" i="32"/>
  <c r="H213" i="32"/>
  <c r="S213" i="32"/>
  <c r="Q213" i="32"/>
  <c r="X25" i="14" s="1"/>
  <c r="U377" i="32"/>
  <c r="U354" i="32"/>
  <c r="AT222" i="32" s="1"/>
  <c r="AU222" i="32" s="1"/>
  <c r="U351" i="32"/>
  <c r="AT219" i="32" s="1"/>
  <c r="AU219" i="32" s="1"/>
  <c r="U322" i="32"/>
  <c r="AT213" i="32" s="1"/>
  <c r="U321" i="32"/>
  <c r="U319" i="32"/>
  <c r="AT216" i="32" s="1"/>
  <c r="AU216" i="32" s="1"/>
  <c r="U386" i="32"/>
  <c r="U385" i="32"/>
  <c r="U353" i="32"/>
  <c r="AT221" i="32" s="1"/>
  <c r="AU221" i="32" s="1"/>
  <c r="U352" i="32"/>
  <c r="AT220" i="32" s="1"/>
  <c r="AU220" i="32" s="1"/>
  <c r="U323" i="32"/>
  <c r="E234" i="32"/>
  <c r="U320" i="32"/>
  <c r="AU213" i="32" l="1"/>
  <c r="AU215" i="32"/>
  <c r="A48" i="14"/>
  <c r="S231" i="32" l="1"/>
  <c r="X7" i="14"/>
  <c r="L174" i="32" l="1"/>
  <c r="B174" i="32"/>
  <c r="AU196" i="32"/>
  <c r="L196" i="32" l="1"/>
  <c r="L198" i="32"/>
  <c r="AT156" i="32"/>
  <c r="AT161" i="32"/>
  <c r="AT158" i="32"/>
  <c r="AT130" i="32"/>
  <c r="AT127" i="32"/>
  <c r="AT43" i="32"/>
  <c r="AN30" i="30" s="1"/>
  <c r="AT40" i="32"/>
  <c r="AN27" i="30" s="1"/>
  <c r="AT32" i="32"/>
  <c r="AN18" i="30" s="1"/>
  <c r="AT29" i="32"/>
  <c r="AN15" i="30" s="1"/>
  <c r="AY15" i="14" l="1"/>
  <c r="AW15" i="14"/>
  <c r="AU15" i="14"/>
  <c r="E238" i="32"/>
  <c r="E237" i="32"/>
  <c r="E236" i="32"/>
  <c r="E235" i="32"/>
  <c r="E233" i="32"/>
  <c r="E232" i="32"/>
  <c r="E231" i="32"/>
  <c r="J34" i="14"/>
  <c r="H34" i="14"/>
  <c r="F34" i="14"/>
  <c r="D34" i="14"/>
  <c r="J33" i="14"/>
  <c r="H33" i="14"/>
  <c r="F33" i="14"/>
  <c r="D33" i="14"/>
  <c r="J32" i="14"/>
  <c r="H32" i="14"/>
  <c r="F32" i="14"/>
  <c r="D32" i="14"/>
  <c r="J31" i="14"/>
  <c r="H31" i="14"/>
  <c r="F31" i="14"/>
  <c r="D31" i="14"/>
  <c r="J30" i="14"/>
  <c r="H30" i="14"/>
  <c r="F30" i="14"/>
  <c r="D30" i="14"/>
  <c r="J29" i="14"/>
  <c r="H29" i="14"/>
  <c r="F29" i="14"/>
  <c r="D29" i="14"/>
  <c r="J28" i="14"/>
  <c r="H28" i="14"/>
  <c r="F28" i="14"/>
  <c r="D28" i="14"/>
  <c r="J27" i="14"/>
  <c r="H27" i="14"/>
  <c r="F27" i="14"/>
  <c r="D27" i="14"/>
  <c r="J26" i="14"/>
  <c r="H26" i="14"/>
  <c r="F26" i="14"/>
  <c r="D26" i="14"/>
  <c r="J25" i="14"/>
  <c r="H25" i="14"/>
  <c r="F25" i="14"/>
  <c r="D25" i="14"/>
  <c r="E44" i="14"/>
  <c r="C44" i="14"/>
  <c r="A44" i="14"/>
  <c r="AP19" i="14"/>
  <c r="AN19" i="14"/>
  <c r="AL19" i="14"/>
  <c r="AJ19" i="14"/>
  <c r="AH19" i="14"/>
  <c r="AF19" i="14"/>
  <c r="AD19" i="14"/>
  <c r="AB19" i="14"/>
  <c r="Z19" i="14"/>
  <c r="X19" i="14"/>
  <c r="AP11" i="14"/>
  <c r="AN11" i="14"/>
  <c r="AJ11" i="14"/>
  <c r="AH11" i="14"/>
  <c r="S19" i="14"/>
  <c r="Q19" i="14"/>
  <c r="O19" i="14"/>
  <c r="M19" i="14"/>
  <c r="K19" i="14"/>
  <c r="I19" i="14"/>
  <c r="G19" i="14"/>
  <c r="E19" i="14"/>
  <c r="C19" i="14"/>
  <c r="A19" i="14"/>
  <c r="K11" i="14"/>
  <c r="I11" i="14"/>
  <c r="G11" i="14"/>
  <c r="E11" i="14"/>
  <c r="C11" i="14"/>
  <c r="A11" i="14"/>
  <c r="S15" i="14"/>
  <c r="Q15" i="14"/>
  <c r="O15" i="14"/>
  <c r="M15" i="14"/>
  <c r="K15" i="14"/>
  <c r="I15" i="14"/>
  <c r="G15" i="14"/>
  <c r="E15" i="14"/>
  <c r="C15" i="14"/>
  <c r="A15" i="14"/>
  <c r="L104" i="32"/>
  <c r="L107" i="32"/>
  <c r="B108" i="32"/>
  <c r="L79" i="32"/>
  <c r="B163" i="32" l="1"/>
  <c r="B160" i="32"/>
  <c r="B157" i="32"/>
  <c r="B129" i="32"/>
  <c r="B126" i="32"/>
  <c r="AQ223" i="32" l="1"/>
  <c r="C223" i="32" s="1"/>
  <c r="X11" i="14"/>
  <c r="K7" i="14"/>
  <c r="G7" i="14"/>
  <c r="K21" i="18"/>
  <c r="K20" i="18"/>
  <c r="K19" i="18"/>
  <c r="N6" i="18"/>
  <c r="L6" i="18"/>
  <c r="J6" i="18"/>
  <c r="H6" i="18"/>
  <c r="E6" i="18"/>
  <c r="C6" i="18"/>
  <c r="A6" i="18"/>
  <c r="N9" i="17" l="1"/>
  <c r="L9" i="17"/>
  <c r="J9" i="17"/>
  <c r="H9" i="17"/>
  <c r="E9" i="17"/>
  <c r="C9" i="17"/>
  <c r="A9" i="17"/>
  <c r="BG6" i="17"/>
  <c r="BE6" i="17"/>
  <c r="BC6" i="17"/>
  <c r="BA6" i="17"/>
  <c r="AY6" i="17"/>
  <c r="AW6" i="17"/>
  <c r="AU6" i="17"/>
  <c r="AS6" i="17"/>
  <c r="AQ6" i="17"/>
  <c r="AO6" i="17"/>
  <c r="AM6" i="17"/>
  <c r="AK6" i="17"/>
  <c r="AI6" i="17"/>
  <c r="AA5" i="4"/>
  <c r="Y5" i="4"/>
  <c r="W5" i="4"/>
  <c r="M15" i="30"/>
  <c r="AU343" i="32" l="1"/>
  <c r="AV343" i="32" s="1"/>
  <c r="AU342" i="32"/>
  <c r="AV342" i="32" s="1"/>
  <c r="AU341" i="32"/>
  <c r="AV341" i="32" s="1"/>
  <c r="AU340" i="32"/>
  <c r="AV340" i="32" s="1"/>
  <c r="AU339" i="32"/>
  <c r="AV339" i="32" s="1"/>
  <c r="AU338" i="32"/>
  <c r="AV338" i="32" s="1"/>
  <c r="AU337" i="32"/>
  <c r="AV337" i="32" s="1"/>
  <c r="AU336" i="32"/>
  <c r="AV336" i="32" s="1"/>
  <c r="AU335" i="32"/>
  <c r="AV335" i="32" s="1"/>
  <c r="AU334" i="32"/>
  <c r="AV334" i="32" s="1"/>
  <c r="AU333" i="32"/>
  <c r="AV333" i="32" s="1"/>
  <c r="AU332" i="32"/>
  <c r="AV332" i="32" s="1"/>
  <c r="AU331" i="32"/>
  <c r="AV331" i="32" s="1"/>
  <c r="AU330" i="32"/>
  <c r="AV330" i="32" s="1"/>
  <c r="AU329" i="32"/>
  <c r="AV329" i="32" s="1"/>
  <c r="AU328" i="32"/>
  <c r="AV328" i="32" s="1"/>
  <c r="AU327" i="32"/>
  <c r="AV327" i="32" s="1"/>
  <c r="AU326" i="32"/>
  <c r="AV326" i="32" s="1"/>
  <c r="AU325" i="32"/>
  <c r="AU324" i="32"/>
  <c r="AU323" i="32"/>
  <c r="AU322" i="32"/>
  <c r="AU321" i="32"/>
  <c r="AU320" i="32"/>
  <c r="AU319" i="32"/>
  <c r="AU318" i="32"/>
  <c r="AU317" i="32"/>
  <c r="AU316" i="32"/>
  <c r="AU315" i="32"/>
  <c r="AU314" i="32"/>
  <c r="AU313" i="32"/>
  <c r="AU312" i="32"/>
  <c r="AU311" i="32"/>
  <c r="AU310" i="32"/>
  <c r="AU309" i="32"/>
  <c r="AU308" i="32"/>
  <c r="AU307" i="32"/>
  <c r="AU306" i="32"/>
  <c r="AU305" i="32"/>
  <c r="AU304" i="32"/>
  <c r="AU303" i="32"/>
  <c r="AU302" i="32"/>
  <c r="AU301" i="32"/>
  <c r="AU300" i="32"/>
  <c r="AU299" i="32"/>
  <c r="AU298" i="32"/>
  <c r="AU297" i="32"/>
  <c r="AU296" i="32"/>
  <c r="AU295" i="32"/>
  <c r="AU294" i="32"/>
  <c r="AU293" i="32"/>
  <c r="AU292" i="32"/>
  <c r="AU344" i="32" l="1"/>
  <c r="L152" i="32"/>
  <c r="V151" i="32"/>
  <c r="V150" i="32"/>
  <c r="V149" i="32"/>
  <c r="L149" i="32"/>
  <c r="B149" i="32"/>
  <c r="B147" i="32"/>
  <c r="B145" i="32"/>
  <c r="J143" i="32"/>
  <c r="C143" i="32"/>
  <c r="B135" i="32"/>
  <c r="B132" i="32"/>
  <c r="L124" i="32"/>
  <c r="V123" i="32"/>
  <c r="V122" i="32"/>
  <c r="V121" i="32"/>
  <c r="L121" i="32"/>
  <c r="B121" i="32"/>
  <c r="B119" i="32"/>
  <c r="B117" i="32"/>
  <c r="B114" i="32"/>
  <c r="B112" i="32"/>
  <c r="J110" i="32"/>
  <c r="C110" i="32"/>
  <c r="C98" i="32"/>
  <c r="B80" i="32"/>
  <c r="Q76" i="32"/>
  <c r="L76" i="32"/>
  <c r="B67" i="32"/>
  <c r="C59" i="32"/>
  <c r="B53" i="32"/>
  <c r="J49" i="32"/>
  <c r="C49" i="32"/>
  <c r="B42" i="32"/>
  <c r="B39" i="32"/>
  <c r="B34" i="32"/>
  <c r="B31" i="32"/>
  <c r="B28" i="32"/>
  <c r="J20" i="32"/>
  <c r="C20" i="32"/>
  <c r="J261" i="32" l="1"/>
  <c r="C261" i="32"/>
  <c r="J257" i="32"/>
  <c r="C257" i="32"/>
  <c r="L254" i="32"/>
  <c r="B254" i="32"/>
  <c r="L251" i="32"/>
  <c r="B251" i="32"/>
  <c r="B244" i="32"/>
  <c r="AT242" i="32"/>
  <c r="C243" i="32" s="1"/>
  <c r="C241" i="32"/>
  <c r="B232" i="32"/>
  <c r="B233" i="32" s="1"/>
  <c r="B234" i="32" s="1"/>
  <c r="B235" i="32" s="1"/>
  <c r="B236" i="32" s="1"/>
  <c r="B237" i="32" s="1"/>
  <c r="B238" i="32" s="1"/>
  <c r="B226" i="32"/>
  <c r="L34" i="14"/>
  <c r="L33" i="14"/>
  <c r="L32" i="14"/>
  <c r="L31" i="14"/>
  <c r="L30" i="14"/>
  <c r="L29" i="14"/>
  <c r="L28" i="14"/>
  <c r="L27" i="14"/>
  <c r="L26" i="14"/>
  <c r="L25" i="14"/>
  <c r="L204" i="32"/>
  <c r="B204" i="32"/>
  <c r="L201" i="32"/>
  <c r="B201" i="32"/>
  <c r="B198" i="32"/>
  <c r="B194" i="32"/>
  <c r="L190" i="32"/>
  <c r="B190" i="32"/>
  <c r="L187" i="32"/>
  <c r="B187" i="32"/>
  <c r="B184" i="32"/>
  <c r="B182" i="32"/>
  <c r="B178" i="32"/>
  <c r="B172" i="32"/>
  <c r="A169" i="32"/>
  <c r="J167" i="32"/>
  <c r="C167" i="32"/>
  <c r="R141" i="32" s="1"/>
  <c r="AB161" i="32"/>
  <c r="AB158" i="32"/>
  <c r="AU152" i="32"/>
  <c r="N22" i="18" s="1"/>
  <c r="AT152" i="32"/>
  <c r="I22" i="18" s="1"/>
  <c r="AT151" i="32"/>
  <c r="I21" i="18" s="1"/>
  <c r="AT150" i="32"/>
  <c r="I20" i="18" s="1"/>
  <c r="AT149" i="32"/>
  <c r="I19" i="18" s="1"/>
  <c r="R139" i="32"/>
  <c r="AT134" i="32"/>
  <c r="AS133" i="32"/>
  <c r="AB130" i="32"/>
  <c r="AB127" i="32"/>
  <c r="AU124" i="32"/>
  <c r="N25" i="17" s="1"/>
  <c r="AT124" i="32"/>
  <c r="I25" i="17" s="1"/>
  <c r="AT123" i="32"/>
  <c r="I24" i="17" s="1"/>
  <c r="AT122" i="32"/>
  <c r="I23" i="17" s="1"/>
  <c r="AT121" i="32"/>
  <c r="I22" i="17" s="1"/>
  <c r="AT115" i="32"/>
  <c r="X116" i="32" s="1"/>
  <c r="AT112" i="32"/>
  <c r="AT77" i="32" s="1"/>
  <c r="AS108" i="32"/>
  <c r="AS105" i="32"/>
  <c r="B103" i="32"/>
  <c r="Q100" i="32"/>
  <c r="C100" i="32"/>
  <c r="R82" i="32"/>
  <c r="R85" i="32"/>
  <c r="AS80" i="32"/>
  <c r="Q75" i="32"/>
  <c r="C75" i="32"/>
  <c r="G28" i="4"/>
  <c r="Q61" i="32"/>
  <c r="C61" i="32"/>
  <c r="AB43" i="32"/>
  <c r="AB40" i="32"/>
  <c r="AT34" i="32"/>
  <c r="AN21" i="30" s="1"/>
  <c r="AB32" i="32"/>
  <c r="AB29" i="32"/>
  <c r="AT26" i="32"/>
  <c r="M21" i="30" s="1"/>
  <c r="A20" i="32"/>
  <c r="A49" i="32" s="1"/>
  <c r="AT19" i="32"/>
  <c r="AS18" i="32" l="1"/>
  <c r="H9" i="30"/>
  <c r="L119" i="32"/>
  <c r="AS60" i="32"/>
  <c r="AS99" i="32"/>
  <c r="L147" i="32"/>
  <c r="AD15" i="18" s="1"/>
  <c r="L262" i="32"/>
  <c r="W40" i="14"/>
  <c r="O40" i="14"/>
  <c r="G40" i="14"/>
  <c r="BA39" i="14"/>
  <c r="AS39" i="14"/>
  <c r="AC39" i="14"/>
  <c r="U39" i="14"/>
  <c r="M39" i="14"/>
  <c r="E39" i="14"/>
  <c r="BC38" i="14"/>
  <c r="AM38" i="14"/>
  <c r="O38" i="14"/>
  <c r="AU37" i="14"/>
  <c r="W37" i="14"/>
  <c r="AC40" i="14"/>
  <c r="U40" i="14"/>
  <c r="M40" i="14"/>
  <c r="E40" i="14"/>
  <c r="AY39" i="14"/>
  <c r="AQ39" i="14"/>
  <c r="AI39" i="14"/>
  <c r="AA39" i="14"/>
  <c r="S39" i="14"/>
  <c r="K39" i="14"/>
  <c r="C39" i="14"/>
  <c r="BA38" i="14"/>
  <c r="AS38" i="14"/>
  <c r="AK38" i="14"/>
  <c r="AC38" i="14"/>
  <c r="U38" i="14"/>
  <c r="M38" i="14"/>
  <c r="E38" i="14"/>
  <c r="BA37" i="14"/>
  <c r="AS37" i="14"/>
  <c r="AK37" i="14"/>
  <c r="AC37" i="14"/>
  <c r="U37" i="14"/>
  <c r="M37" i="14"/>
  <c r="E37" i="14"/>
  <c r="AA40" i="14"/>
  <c r="S40" i="14"/>
  <c r="K40" i="14"/>
  <c r="C40" i="14"/>
  <c r="AW39" i="14"/>
  <c r="AO39" i="14"/>
  <c r="AG39" i="14"/>
  <c r="Y39" i="14"/>
  <c r="Q39" i="14"/>
  <c r="I39" i="14"/>
  <c r="A40" i="14"/>
  <c r="AY38" i="14"/>
  <c r="AQ38" i="14"/>
  <c r="AI38" i="14"/>
  <c r="AA38" i="14"/>
  <c r="S38" i="14"/>
  <c r="K38" i="14"/>
  <c r="C38" i="14"/>
  <c r="AY37" i="14"/>
  <c r="AQ37" i="14"/>
  <c r="AI37" i="14"/>
  <c r="AA37" i="14"/>
  <c r="S37" i="14"/>
  <c r="K37" i="14"/>
  <c r="C37" i="14"/>
  <c r="L250" i="32"/>
  <c r="Y40" i="14"/>
  <c r="Q40" i="14"/>
  <c r="I40" i="14"/>
  <c r="BC39" i="14"/>
  <c r="AU39" i="14"/>
  <c r="AM39" i="14"/>
  <c r="AE39" i="14"/>
  <c r="W39" i="14"/>
  <c r="O39" i="14"/>
  <c r="G39" i="14"/>
  <c r="A39" i="14"/>
  <c r="AW38" i="14"/>
  <c r="AO38" i="14"/>
  <c r="AG38" i="14"/>
  <c r="Y38" i="14"/>
  <c r="Q38" i="14"/>
  <c r="I38" i="14"/>
  <c r="A38" i="14"/>
  <c r="AW37" i="14"/>
  <c r="AO37" i="14"/>
  <c r="AG37" i="14"/>
  <c r="Y37" i="14"/>
  <c r="Q37" i="14"/>
  <c r="I37" i="14"/>
  <c r="A37" i="14"/>
  <c r="AK39" i="14"/>
  <c r="AU38" i="14"/>
  <c r="AE38" i="14"/>
  <c r="W38" i="14"/>
  <c r="G38" i="14"/>
  <c r="BC37" i="14"/>
  <c r="AM37" i="14"/>
  <c r="AE37" i="14"/>
  <c r="O37" i="14"/>
  <c r="G37" i="14"/>
  <c r="BC34" i="14"/>
  <c r="AU34" i="14"/>
  <c r="AM34" i="14"/>
  <c r="AW33" i="14"/>
  <c r="AO33" i="14"/>
  <c r="AY32" i="14"/>
  <c r="AQ32" i="14"/>
  <c r="AY34" i="14"/>
  <c r="BA33" i="14"/>
  <c r="BC32" i="14"/>
  <c r="AM32" i="14"/>
  <c r="AO34" i="14"/>
  <c r="AQ33" i="14"/>
  <c r="BA32" i="14"/>
  <c r="BA34" i="14"/>
  <c r="AS34" i="14"/>
  <c r="BC33" i="14"/>
  <c r="AU33" i="14"/>
  <c r="AM33" i="14"/>
  <c r="AW32" i="14"/>
  <c r="AO32" i="14"/>
  <c r="AQ34" i="14"/>
  <c r="AS33" i="14"/>
  <c r="AU32" i="14"/>
  <c r="AW34" i="14"/>
  <c r="AY33" i="14"/>
  <c r="AS32" i="14"/>
  <c r="AI36" i="18"/>
  <c r="AA36" i="18"/>
  <c r="S36" i="18"/>
  <c r="K36" i="18"/>
  <c r="C36" i="18"/>
  <c r="U36" i="18"/>
  <c r="M36" i="18"/>
  <c r="AG36" i="18"/>
  <c r="Y36" i="18"/>
  <c r="Q36" i="18"/>
  <c r="I36" i="18"/>
  <c r="A36" i="18"/>
  <c r="AI34" i="18" s="1"/>
  <c r="AE36" i="18"/>
  <c r="W36" i="18"/>
  <c r="O36" i="18"/>
  <c r="G36" i="18"/>
  <c r="AC36" i="18"/>
  <c r="E36" i="18"/>
  <c r="AE40" i="18"/>
  <c r="W40" i="18"/>
  <c r="O40" i="18"/>
  <c r="G40" i="18"/>
  <c r="AG40" i="18"/>
  <c r="I40" i="18"/>
  <c r="AC40" i="18"/>
  <c r="U40" i="18"/>
  <c r="M40" i="18"/>
  <c r="E40" i="18"/>
  <c r="Y40" i="18"/>
  <c r="A40" i="18"/>
  <c r="AI38" i="18" s="1"/>
  <c r="AI40" i="18"/>
  <c r="AA40" i="18"/>
  <c r="S40" i="18"/>
  <c r="K40" i="18"/>
  <c r="C40" i="18"/>
  <c r="Q40" i="18"/>
  <c r="BE19" i="17"/>
  <c r="AW19" i="17"/>
  <c r="AO19" i="17"/>
  <c r="AG19" i="17"/>
  <c r="AS19" i="17"/>
  <c r="BC19" i="17"/>
  <c r="AU19" i="17"/>
  <c r="AM19" i="17"/>
  <c r="BA19" i="17"/>
  <c r="AK19" i="17"/>
  <c r="BG19" i="17"/>
  <c r="AQ19" i="17"/>
  <c r="AI19" i="17"/>
  <c r="AY19" i="17"/>
  <c r="AG42" i="17"/>
  <c r="Y42" i="17"/>
  <c r="Q42" i="17"/>
  <c r="I42" i="17"/>
  <c r="A42" i="17"/>
  <c r="AI40" i="17" s="1"/>
  <c r="M42" i="17"/>
  <c r="AE42" i="17"/>
  <c r="W42" i="17"/>
  <c r="O42" i="17"/>
  <c r="G42" i="17"/>
  <c r="AC42" i="17"/>
  <c r="U42" i="17"/>
  <c r="E42" i="17"/>
  <c r="AA42" i="17"/>
  <c r="K42" i="17"/>
  <c r="S42" i="17"/>
  <c r="AI42" i="17"/>
  <c r="C42" i="17"/>
  <c r="G37" i="4"/>
  <c r="BE34" i="17"/>
  <c r="AW34" i="17"/>
  <c r="AO34" i="17"/>
  <c r="AG34" i="17"/>
  <c r="Y34" i="17"/>
  <c r="Q34" i="17"/>
  <c r="I34" i="17"/>
  <c r="A34" i="17"/>
  <c r="BG32" i="17" s="1"/>
  <c r="C7" i="20"/>
  <c r="C31" i="20" s="1"/>
  <c r="G31" i="4"/>
  <c r="AS34" i="17"/>
  <c r="AC34" i="17"/>
  <c r="M34" i="17"/>
  <c r="BC34" i="17"/>
  <c r="AU34" i="17"/>
  <c r="AM34" i="17"/>
  <c r="AE34" i="17"/>
  <c r="W34" i="17"/>
  <c r="O34" i="17"/>
  <c r="G34" i="17"/>
  <c r="BA34" i="17"/>
  <c r="AK34" i="17"/>
  <c r="U34" i="17"/>
  <c r="E34" i="17"/>
  <c r="BG34" i="17"/>
  <c r="AA34" i="17"/>
  <c r="AQ34" i="17"/>
  <c r="K34" i="17"/>
  <c r="C34" i="17"/>
  <c r="AY34" i="17"/>
  <c r="S34" i="17"/>
  <c r="AI34" i="17"/>
  <c r="AO15" i="17"/>
  <c r="AG15" i="17"/>
  <c r="Y15" i="17"/>
  <c r="Q15" i="17"/>
  <c r="I15" i="17"/>
  <c r="A15" i="17"/>
  <c r="BA14" i="17"/>
  <c r="AS14" i="17"/>
  <c r="AK14" i="17"/>
  <c r="AC14" i="17"/>
  <c r="U14" i="17"/>
  <c r="M14" i="17"/>
  <c r="E14" i="17"/>
  <c r="AK15" i="17"/>
  <c r="U15" i="17"/>
  <c r="M15" i="17"/>
  <c r="BE14" i="17"/>
  <c r="AO14" i="17"/>
  <c r="AM15" i="17"/>
  <c r="AE15" i="17"/>
  <c r="W15" i="17"/>
  <c r="O15" i="17"/>
  <c r="G15" i="17"/>
  <c r="BG14" i="17"/>
  <c r="AY14" i="17"/>
  <c r="AQ14" i="17"/>
  <c r="AI14" i="17"/>
  <c r="AA14" i="17"/>
  <c r="S14" i="17"/>
  <c r="K14" i="17"/>
  <c r="C14" i="17"/>
  <c r="AS15" i="17"/>
  <c r="AC15" i="17"/>
  <c r="E15" i="17"/>
  <c r="AW14" i="17"/>
  <c r="AG14" i="17"/>
  <c r="Q14" i="17"/>
  <c r="AI15" i="17"/>
  <c r="C15" i="17"/>
  <c r="AE14" i="17"/>
  <c r="I14" i="17"/>
  <c r="AU14" i="17"/>
  <c r="A14" i="17"/>
  <c r="AQ15" i="17"/>
  <c r="AM14" i="17"/>
  <c r="AA15" i="17"/>
  <c r="BC14" i="17"/>
  <c r="Y14" i="17"/>
  <c r="G14" i="17"/>
  <c r="G25" i="4"/>
  <c r="S15" i="17"/>
  <c r="W14" i="17"/>
  <c r="K15" i="17"/>
  <c r="O14" i="17"/>
  <c r="AS77" i="32"/>
  <c r="L6" i="17"/>
  <c r="BA30" i="17"/>
  <c r="AS30" i="17"/>
  <c r="AK30" i="17"/>
  <c r="AC30" i="17"/>
  <c r="U30" i="17"/>
  <c r="M30" i="17"/>
  <c r="E30" i="17"/>
  <c r="BE29" i="17"/>
  <c r="AW29" i="17"/>
  <c r="AO29" i="17"/>
  <c r="AG29" i="17"/>
  <c r="Y29" i="17"/>
  <c r="Q29" i="17"/>
  <c r="I29" i="17"/>
  <c r="A29" i="17"/>
  <c r="BG27" i="17" s="1"/>
  <c r="BE30" i="17"/>
  <c r="AO30" i="17"/>
  <c r="Y30" i="17"/>
  <c r="I30" i="17"/>
  <c r="BA29" i="17"/>
  <c r="AK29" i="17"/>
  <c r="U29" i="17"/>
  <c r="E29" i="17"/>
  <c r="BG30" i="17"/>
  <c r="AY30" i="17"/>
  <c r="AQ30" i="17"/>
  <c r="AI30" i="17"/>
  <c r="AA30" i="17"/>
  <c r="S30" i="17"/>
  <c r="K30" i="17"/>
  <c r="C30" i="17"/>
  <c r="BC29" i="17"/>
  <c r="AU29" i="17"/>
  <c r="AM29" i="17"/>
  <c r="AE29" i="17"/>
  <c r="W29" i="17"/>
  <c r="O29" i="17"/>
  <c r="G29" i="17"/>
  <c r="AW30" i="17"/>
  <c r="AG30" i="17"/>
  <c r="Q30" i="17"/>
  <c r="A30" i="17"/>
  <c r="AS29" i="17"/>
  <c r="AC29" i="17"/>
  <c r="M29" i="17"/>
  <c r="BC30" i="17"/>
  <c r="W30" i="17"/>
  <c r="AY29" i="17"/>
  <c r="S29" i="17"/>
  <c r="AM30" i="17"/>
  <c r="AI29" i="17"/>
  <c r="C29" i="17"/>
  <c r="BG29" i="17"/>
  <c r="AU30" i="17"/>
  <c r="O30" i="17"/>
  <c r="AQ29" i="17"/>
  <c r="K29" i="17"/>
  <c r="G30" i="17"/>
  <c r="AE30" i="17"/>
  <c r="AA29" i="17"/>
  <c r="BC16" i="18"/>
  <c r="AU16" i="18"/>
  <c r="AM16" i="18"/>
  <c r="BE16" i="18"/>
  <c r="BA16" i="18"/>
  <c r="AS16" i="18"/>
  <c r="AK16" i="18"/>
  <c r="BG16" i="18"/>
  <c r="AY16" i="18"/>
  <c r="AQ16" i="18"/>
  <c r="AI16" i="18"/>
  <c r="AW16" i="18"/>
  <c r="AO16" i="18"/>
  <c r="AG16" i="18"/>
  <c r="AO12" i="18"/>
  <c r="AG12" i="18"/>
  <c r="Y12" i="18"/>
  <c r="Q12" i="18"/>
  <c r="I12" i="18"/>
  <c r="A12" i="18"/>
  <c r="BA11" i="18"/>
  <c r="AS11" i="18"/>
  <c r="AK11" i="18"/>
  <c r="AC11" i="18"/>
  <c r="U11" i="18"/>
  <c r="M11" i="18"/>
  <c r="E11" i="18"/>
  <c r="W11" i="18"/>
  <c r="AM12" i="18"/>
  <c r="AE12" i="18"/>
  <c r="W12" i="18"/>
  <c r="O12" i="18"/>
  <c r="G12" i="18"/>
  <c r="BG11" i="18"/>
  <c r="AY11" i="18"/>
  <c r="AQ11" i="18"/>
  <c r="AI11" i="18"/>
  <c r="AA11" i="18"/>
  <c r="S11" i="18"/>
  <c r="K11" i="18"/>
  <c r="C11" i="18"/>
  <c r="AI12" i="18"/>
  <c r="S12" i="18"/>
  <c r="C12" i="18"/>
  <c r="AU11" i="18"/>
  <c r="AE11" i="18"/>
  <c r="G11" i="18"/>
  <c r="AS12" i="18"/>
  <c r="AK12" i="18"/>
  <c r="AC12" i="18"/>
  <c r="U12" i="18"/>
  <c r="M12" i="18"/>
  <c r="E12" i="18"/>
  <c r="BE11" i="18"/>
  <c r="AW11" i="18"/>
  <c r="AO11" i="18"/>
  <c r="AG11" i="18"/>
  <c r="Y11" i="18"/>
  <c r="Q11" i="18"/>
  <c r="I11" i="18"/>
  <c r="A11" i="18"/>
  <c r="BG8" i="18" s="1"/>
  <c r="AQ12" i="18"/>
  <c r="AA12" i="18"/>
  <c r="K12" i="18"/>
  <c r="BC11" i="18"/>
  <c r="AM11" i="18"/>
  <c r="O11" i="18"/>
  <c r="BA23" i="17"/>
  <c r="AS23" i="17"/>
  <c r="AK23" i="17"/>
  <c r="BE23" i="17"/>
  <c r="AG23" i="17"/>
  <c r="BG23" i="17"/>
  <c r="AY23" i="17"/>
  <c r="AQ23" i="17"/>
  <c r="AI23" i="17"/>
  <c r="AW23" i="17"/>
  <c r="AO23" i="17"/>
  <c r="AU23" i="17"/>
  <c r="BC23" i="17"/>
  <c r="AM23" i="17"/>
  <c r="BG20" i="18"/>
  <c r="AY20" i="18"/>
  <c r="AQ20" i="18"/>
  <c r="AI20" i="18"/>
  <c r="BE20" i="18"/>
  <c r="AW20" i="18"/>
  <c r="AO20" i="18"/>
  <c r="AG20" i="18"/>
  <c r="AS20" i="18"/>
  <c r="BC20" i="18"/>
  <c r="AU20" i="18"/>
  <c r="AM20" i="18"/>
  <c r="BA20" i="18"/>
  <c r="AK20" i="18"/>
  <c r="A110" i="32"/>
  <c r="A143" i="32" s="1"/>
  <c r="A167" i="32" s="1"/>
  <c r="A257" i="32" s="1"/>
  <c r="A261" i="32" s="1"/>
  <c r="A265" i="32" s="1"/>
  <c r="P82" i="32"/>
  <c r="AD18" i="17" l="1"/>
  <c r="F89" i="30"/>
  <c r="AJ89" i="30"/>
  <c r="BG11" i="17"/>
  <c r="BG28" i="18"/>
  <c r="A27" i="18"/>
  <c r="E28" i="18"/>
  <c r="K27" i="18"/>
  <c r="G28" i="18"/>
  <c r="E27" i="18"/>
  <c r="AK27" i="18"/>
  <c r="I28" i="18"/>
  <c r="AO28" i="18"/>
  <c r="Y27" i="18"/>
  <c r="AC28" i="18"/>
  <c r="AQ27" i="18"/>
  <c r="BC28" i="18"/>
  <c r="AE27" i="18"/>
  <c r="C28" i="18"/>
  <c r="AI28" i="18"/>
  <c r="Q27" i="18"/>
  <c r="U28" i="18"/>
  <c r="S27" i="18"/>
  <c r="W28" i="18"/>
  <c r="M27" i="18"/>
  <c r="AS27" i="18"/>
  <c r="Q28" i="18"/>
  <c r="AW28" i="18"/>
  <c r="AO27" i="18"/>
  <c r="AS28" i="18"/>
  <c r="BG27" i="18"/>
  <c r="G27" i="18"/>
  <c r="AM27" i="18"/>
  <c r="K28" i="18"/>
  <c r="AQ28" i="18"/>
  <c r="AG27" i="18"/>
  <c r="AK28" i="18"/>
  <c r="AI27" i="18"/>
  <c r="AM28" i="18"/>
  <c r="U27" i="18"/>
  <c r="BA27" i="18"/>
  <c r="Y28" i="18"/>
  <c r="BE28" i="18"/>
  <c r="BE27" i="18"/>
  <c r="C27" i="18"/>
  <c r="O28" i="18"/>
  <c r="O27" i="18"/>
  <c r="AU27" i="18"/>
  <c r="S28" i="18"/>
  <c r="AY28" i="18"/>
  <c r="AW27" i="18"/>
  <c r="BA28" i="18"/>
  <c r="AY27" i="18"/>
  <c r="AU28" i="18"/>
  <c r="AC27" i="18"/>
  <c r="A28" i="18"/>
  <c r="AG28" i="18"/>
  <c r="I27" i="18"/>
  <c r="M28" i="18"/>
  <c r="AA27" i="18"/>
  <c r="AE28" i="18"/>
  <c r="W27" i="18"/>
  <c r="BC27" i="18"/>
  <c r="AA28" i="18"/>
  <c r="AS155" i="32"/>
  <c r="P85" i="32"/>
  <c r="L136" i="32"/>
  <c r="AC38" i="17"/>
  <c r="U38" i="17"/>
  <c r="M38" i="17"/>
  <c r="E38" i="17"/>
  <c r="G34" i="4"/>
  <c r="AG38" i="17"/>
  <c r="Q38" i="17"/>
  <c r="A38" i="17"/>
  <c r="AI36" i="17" s="1"/>
  <c r="AI38" i="17"/>
  <c r="AA38" i="17"/>
  <c r="S38" i="17"/>
  <c r="K38" i="17"/>
  <c r="C38" i="17"/>
  <c r="Y38" i="17"/>
  <c r="I38" i="17"/>
  <c r="AE38" i="17"/>
  <c r="O38" i="17"/>
  <c r="G38" i="17"/>
  <c r="W38" i="17"/>
  <c r="BC32" i="18"/>
  <c r="AU32" i="18"/>
  <c r="AM32" i="18"/>
  <c r="AE32" i="18"/>
  <c r="W32" i="18"/>
  <c r="O32" i="18"/>
  <c r="G32" i="18"/>
  <c r="AW32" i="18"/>
  <c r="Y32" i="18"/>
  <c r="BA32" i="18"/>
  <c r="AS32" i="18"/>
  <c r="AK32" i="18"/>
  <c r="AC32" i="18"/>
  <c r="U32" i="18"/>
  <c r="M32" i="18"/>
  <c r="E32" i="18"/>
  <c r="BE32" i="18"/>
  <c r="AG32" i="18"/>
  <c r="A32" i="18"/>
  <c r="BG32" i="18"/>
  <c r="AY32" i="18"/>
  <c r="AQ32" i="18"/>
  <c r="AI32" i="18"/>
  <c r="AA32" i="18"/>
  <c r="S32" i="18"/>
  <c r="K32" i="18"/>
  <c r="C32" i="18"/>
  <c r="AO32" i="18"/>
  <c r="Q32" i="18"/>
  <c r="I32" i="18"/>
  <c r="AS102" i="32"/>
  <c r="P139" i="32"/>
  <c r="L164" i="32" l="1"/>
  <c r="AT164" i="32" s="1"/>
  <c r="BG24" i="18"/>
  <c r="BG30" i="18"/>
  <c r="AT136" i="32"/>
  <c r="A46" i="17"/>
  <c r="P141" i="32"/>
  <c r="A44" i="18" l="1"/>
  <c r="AQ239" i="32"/>
  <c r="C239" i="32" s="1"/>
</calcChain>
</file>

<file path=xl/comments1.xml><?xml version="1.0" encoding="utf-8"?>
<comments xmlns="http://schemas.openxmlformats.org/spreadsheetml/2006/main">
  <authors>
    <author>作成者</author>
  </authors>
  <commentList>
    <comment ref="AP1" authorId="0" shapeId="0">
      <text>
        <r>
          <rPr>
            <b/>
            <sz val="9"/>
            <color indexed="81"/>
            <rFont val="MS P ゴシック"/>
            <family val="3"/>
            <charset val="128"/>
          </rPr>
          <t>このファイルで、登録ごとに修正・確認しなければならないところは、次のとおりです。
　・手引のページ数
　　　①このシートの冒頭の注意事項
　　　②様式５シートの⑪申請種目の注意事項
　　　③このシートの委託様式２の作成年
　・このシートの委託様式２の作成年月日欄の横のエラーメッセージのセルとその説明文の告示日
　・このシートの様式５の⑧営業年数欄の途中式付近の日付（終期をメンテナンス）　
　・様式３のさいたま市使用欄（年度）
このファイルでは、次のようなエクセル機能を使用しました。
・入力規則・・このシートのみ
　リストは、このシートの下部の黄色セル部分と、右側の紫セル部分のみにあります。規則内容はシートの右側の「入力規則」の列に表示しました。
・条件付き書式・・このシートのみ
　条件内容と書式のの内容は、右側の「条件付き書式」の列に表示しました。
・VLOOKUPで参照しているテーブル
　このシートの下部の黄色セル部分のみにあります。
・数式・・以下のところにあります。
　①このシートのA列～AO列（2022.9.1時点）の範囲内
　②①以外にこのシートの右側の色がついたセル内
　③出力様式の反映セル
　途中式や通常見えないようにしている注意文は、右側のオレンジセルの「説明」欄になるべく入力するようにしています。
＜注意事項＞
　入力シートや様式を修正する場合、こまめにバックアップをとってください。
　列や行、セルの削除はなるべく避けてください。
　セルの削除をしたい場合は、コピー貼り付けで対処する方が無難です。
　削除した場合は、関連している可能性がある項目は、数式が壊れている可能性があるので、すべて見直してください。
　列の挿入をした場合、VLOOKUPに影響している可能性があうので、ブック全体で「VLOOKUP」で検索し、影響がないか確認してください。</t>
        </r>
      </text>
    </comment>
    <comment ref="AV1" authorId="0" shapeId="0">
      <text>
        <r>
          <rPr>
            <b/>
            <sz val="9"/>
            <color indexed="81"/>
            <rFont val="MS P ゴシック"/>
            <family val="3"/>
            <charset val="128"/>
          </rPr>
          <t>許可コード表に変更があれば、この列のメンテナンス要。</t>
        </r>
      </text>
    </comment>
    <comment ref="AR192" authorId="0" shapeId="0">
      <text>
        <r>
          <rPr>
            <b/>
            <sz val="9"/>
            <color indexed="81"/>
            <rFont val="MS P ゴシック"/>
            <family val="3"/>
            <charset val="128"/>
          </rPr>
          <t>桁数確認用</t>
        </r>
        <r>
          <rPr>
            <sz val="9"/>
            <color indexed="81"/>
            <rFont val="MS P ゴシック"/>
            <family val="3"/>
            <charset val="128"/>
          </rPr>
          <t xml:space="preserve">
</t>
        </r>
      </text>
    </comment>
    <comment ref="AS192" authorId="0" shapeId="0">
      <text>
        <r>
          <rPr>
            <b/>
            <sz val="9"/>
            <color indexed="81"/>
            <rFont val="MS P ゴシック"/>
            <family val="3"/>
            <charset val="128"/>
          </rPr>
          <t>絶対値</t>
        </r>
      </text>
    </comment>
    <comment ref="J298" authorId="0" shapeId="0">
      <text>
        <r>
          <rPr>
            <b/>
            <sz val="9"/>
            <color indexed="81"/>
            <rFont val="MS P ゴシック"/>
            <family val="3"/>
            <charset val="128"/>
          </rPr>
          <t>作成者:</t>
        </r>
        <r>
          <rPr>
            <sz val="9"/>
            <color indexed="81"/>
            <rFont val="MS P ゴシック"/>
            <family val="3"/>
            <charset val="128"/>
          </rPr>
          <t xml:space="preserve">
対象月が到来すれば数字が出てきます。
</t>
        </r>
      </text>
    </comment>
    <comment ref="K298" authorId="0" shapeId="0">
      <text>
        <r>
          <rPr>
            <b/>
            <sz val="9"/>
            <color indexed="81"/>
            <rFont val="MS P ゴシック"/>
            <family val="3"/>
            <charset val="128"/>
          </rPr>
          <t>作成者:</t>
        </r>
        <r>
          <rPr>
            <sz val="9"/>
            <color indexed="81"/>
            <rFont val="MS P ゴシック"/>
            <family val="3"/>
            <charset val="128"/>
          </rPr>
          <t xml:space="preserve">
計算式が入ってます。
そのうち下の２つは少し違う計算式が入っています。</t>
        </r>
      </text>
    </comment>
  </commentList>
</comments>
</file>

<file path=xl/sharedStrings.xml><?xml version="1.0" encoding="utf-8"?>
<sst xmlns="http://schemas.openxmlformats.org/spreadsheetml/2006/main" count="1179" uniqueCount="830">
  <si>
    <t>申請者</t>
  </si>
  <si>
    <t>商号又は名称</t>
  </si>
  <si>
    <t>代表者役職名</t>
  </si>
  <si>
    <t>代表者氏名</t>
  </si>
  <si>
    <t>（あて先）</t>
  </si>
  <si>
    <t>日</t>
    <rPh sb="0" eb="1">
      <t>ニチ</t>
    </rPh>
    <phoneticPr fontId="3"/>
  </si>
  <si>
    <t>月</t>
    <rPh sb="0" eb="1">
      <t>ガツ</t>
    </rPh>
    <phoneticPr fontId="3"/>
  </si>
  <si>
    <t>年</t>
    <rPh sb="0" eb="1">
      <t>ネン</t>
    </rPh>
    <phoneticPr fontId="3"/>
  </si>
  <si>
    <t>さいたま市長　　　　　　　</t>
    <phoneticPr fontId="3"/>
  </si>
  <si>
    <t>さいたま市水道事業管理者</t>
    <phoneticPr fontId="3"/>
  </si>
  <si>
    <t>①法人・個人の別</t>
    <rPh sb="1" eb="3">
      <t>ホウジン</t>
    </rPh>
    <rPh sb="4" eb="6">
      <t>コジン</t>
    </rPh>
    <rPh sb="7" eb="8">
      <t>ベツ</t>
    </rPh>
    <phoneticPr fontId="17"/>
  </si>
  <si>
    <t>年</t>
    <rPh sb="0" eb="1">
      <t>ネン</t>
    </rPh>
    <phoneticPr fontId="17"/>
  </si>
  <si>
    <t>月</t>
    <rPh sb="0" eb="1">
      <t>ツキ</t>
    </rPh>
    <phoneticPr fontId="17"/>
  </si>
  <si>
    <t>日</t>
    <rPh sb="0" eb="1">
      <t>ニチ</t>
    </rPh>
    <phoneticPr fontId="17"/>
  </si>
  <si>
    <t>平成</t>
    <rPh sb="0" eb="2">
      <t>ヘイセイ</t>
    </rPh>
    <phoneticPr fontId="17"/>
  </si>
  <si>
    <t>月</t>
    <rPh sb="0" eb="1">
      <t>ガツ</t>
    </rPh>
    <phoneticPr fontId="17"/>
  </si>
  <si>
    <t>商号又は名称</t>
    <rPh sb="0" eb="2">
      <t>ショウゴウ</t>
    </rPh>
    <rPh sb="2" eb="3">
      <t>マタ</t>
    </rPh>
    <rPh sb="4" eb="6">
      <t>メイショウ</t>
    </rPh>
    <phoneticPr fontId="17"/>
  </si>
  <si>
    <t>千円</t>
    <rPh sb="0" eb="2">
      <t>センエン</t>
    </rPh>
    <phoneticPr fontId="17"/>
  </si>
  <si>
    <t>登録等コード</t>
    <rPh sb="0" eb="2">
      <t>トウロク</t>
    </rPh>
    <rPh sb="2" eb="3">
      <t>トウ</t>
    </rPh>
    <phoneticPr fontId="17"/>
  </si>
  <si>
    <t>申請事務
担当者</t>
    <rPh sb="0" eb="2">
      <t>シンセイ</t>
    </rPh>
    <rPh sb="2" eb="4">
      <t>ジム</t>
    </rPh>
    <rPh sb="5" eb="8">
      <t>タントウシャ</t>
    </rPh>
    <phoneticPr fontId="17"/>
  </si>
  <si>
    <t>所属営業所又は
部課名等</t>
    <rPh sb="0" eb="2">
      <t>ショゾク</t>
    </rPh>
    <rPh sb="2" eb="5">
      <t>エイギョウショ</t>
    </rPh>
    <rPh sb="5" eb="6">
      <t>マタ</t>
    </rPh>
    <rPh sb="8" eb="10">
      <t>ブカ</t>
    </rPh>
    <rPh sb="10" eb="11">
      <t>メイ</t>
    </rPh>
    <rPh sb="11" eb="12">
      <t>トウ</t>
    </rPh>
    <phoneticPr fontId="17"/>
  </si>
  <si>
    <t>ＴＥＬ</t>
    <phoneticPr fontId="17"/>
  </si>
  <si>
    <t>ＦＡＸ</t>
    <phoneticPr fontId="17"/>
  </si>
  <si>
    <t>行政書士名</t>
    <rPh sb="0" eb="2">
      <t>ギョウセイ</t>
    </rPh>
    <rPh sb="2" eb="4">
      <t>ショシ</t>
    </rPh>
    <rPh sb="4" eb="5">
      <t>メイ</t>
    </rPh>
    <phoneticPr fontId="17"/>
  </si>
  <si>
    <t>チェック</t>
    <phoneticPr fontId="17"/>
  </si>
  <si>
    <t>提出書類名</t>
    <rPh sb="0" eb="2">
      <t>テイシュツ</t>
    </rPh>
    <rPh sb="2" eb="4">
      <t>ショルイ</t>
    </rPh>
    <rPh sb="4" eb="5">
      <t>メイ</t>
    </rPh>
    <phoneticPr fontId="17"/>
  </si>
  <si>
    <t>/</t>
  </si>
  <si>
    <t>一次審査</t>
    <rPh sb="0" eb="2">
      <t>イチジ</t>
    </rPh>
    <rPh sb="2" eb="4">
      <t>シンサ</t>
    </rPh>
    <phoneticPr fontId="17"/>
  </si>
  <si>
    <t>二次審査</t>
    <rPh sb="0" eb="2">
      <t>ニジ</t>
    </rPh>
    <rPh sb="2" eb="4">
      <t>シンサ</t>
    </rPh>
    <phoneticPr fontId="17"/>
  </si>
  <si>
    <t>完了</t>
    <rPh sb="0" eb="2">
      <t>カンリョウ</t>
    </rPh>
    <phoneticPr fontId="17"/>
  </si>
  <si>
    <t>許可、認可又は登録等の証明書等</t>
  </si>
  <si>
    <t>組合員名簿、役員名簿</t>
  </si>
  <si>
    <t>本店所在地
又は住所</t>
    <phoneticPr fontId="3"/>
  </si>
  <si>
    <t>0101</t>
  </si>
  <si>
    <t>0102</t>
  </si>
  <si>
    <t>0103</t>
  </si>
  <si>
    <t>0104</t>
  </si>
  <si>
    <t>0105</t>
  </si>
  <si>
    <t>0106</t>
  </si>
  <si>
    <t>0201</t>
  </si>
  <si>
    <t>0301</t>
  </si>
  <si>
    <t>0302</t>
  </si>
  <si>
    <t>0303</t>
  </si>
  <si>
    <t>0401</t>
  </si>
  <si>
    <t>0402</t>
  </si>
  <si>
    <t>0403</t>
  </si>
  <si>
    <t>0404</t>
  </si>
  <si>
    <t>0501</t>
  </si>
  <si>
    <t>0502</t>
  </si>
  <si>
    <t>0503</t>
  </si>
  <si>
    <t>0504</t>
  </si>
  <si>
    <t>0505</t>
  </si>
  <si>
    <t>0601</t>
  </si>
  <si>
    <t>0602</t>
  </si>
  <si>
    <t>0603</t>
  </si>
  <si>
    <t>0701</t>
  </si>
  <si>
    <t>0702</t>
  </si>
  <si>
    <t>0703</t>
  </si>
  <si>
    <t>0704</t>
  </si>
  <si>
    <t>0705</t>
  </si>
  <si>
    <t>0801</t>
  </si>
  <si>
    <t>0802</t>
  </si>
  <si>
    <t>0901</t>
  </si>
  <si>
    <t>0902</t>
  </si>
  <si>
    <t>1001</t>
  </si>
  <si>
    <t>1002</t>
  </si>
  <si>
    <t>1003</t>
  </si>
  <si>
    <t>美術品</t>
    <rPh sb="0" eb="2">
      <t>ビジュツ</t>
    </rPh>
    <rPh sb="2" eb="3">
      <t>ヒン</t>
    </rPh>
    <phoneticPr fontId="17"/>
  </si>
  <si>
    <t>1004</t>
  </si>
  <si>
    <t>1005</t>
  </si>
  <si>
    <t>1006</t>
  </si>
  <si>
    <t>1101</t>
  </si>
  <si>
    <t>1102</t>
  </si>
  <si>
    <t>1103</t>
  </si>
  <si>
    <t>1104</t>
  </si>
  <si>
    <t>1201</t>
  </si>
  <si>
    <t>1202</t>
  </si>
  <si>
    <t>1301</t>
  </si>
  <si>
    <t>1302</t>
  </si>
  <si>
    <t>1303</t>
  </si>
  <si>
    <t>1304</t>
  </si>
  <si>
    <t>1401</t>
  </si>
  <si>
    <t>1402</t>
  </si>
  <si>
    <t>1403</t>
  </si>
  <si>
    <t>1404</t>
  </si>
  <si>
    <t>1601</t>
  </si>
  <si>
    <t>1602</t>
  </si>
  <si>
    <t>1603</t>
  </si>
  <si>
    <t>1701</t>
  </si>
  <si>
    <t>1702</t>
  </si>
  <si>
    <t>独立</t>
    <rPh sb="0" eb="2">
      <t>ドクリツ</t>
    </rPh>
    <phoneticPr fontId="3"/>
  </si>
  <si>
    <t>他の事業所と併設していて室内の独立性は有り</t>
    <rPh sb="0" eb="1">
      <t>ホカ</t>
    </rPh>
    <rPh sb="2" eb="4">
      <t>ジギョウ</t>
    </rPh>
    <rPh sb="4" eb="5">
      <t>ショ</t>
    </rPh>
    <rPh sb="6" eb="8">
      <t>ヘイセツ</t>
    </rPh>
    <rPh sb="12" eb="14">
      <t>シツナイ</t>
    </rPh>
    <rPh sb="15" eb="17">
      <t>ドクリツ</t>
    </rPh>
    <rPh sb="17" eb="18">
      <t>セイ</t>
    </rPh>
    <rPh sb="19" eb="20">
      <t>アリ</t>
    </rPh>
    <phoneticPr fontId="3"/>
  </si>
  <si>
    <t>他の事業所と併設していて室内の独立性は無し</t>
    <rPh sb="0" eb="1">
      <t>ホカ</t>
    </rPh>
    <rPh sb="2" eb="4">
      <t>ジギョウ</t>
    </rPh>
    <rPh sb="4" eb="5">
      <t>ショ</t>
    </rPh>
    <rPh sb="6" eb="8">
      <t>ヘイセツ</t>
    </rPh>
    <rPh sb="12" eb="14">
      <t>シツナイ</t>
    </rPh>
    <rPh sb="15" eb="17">
      <t>ドクリツ</t>
    </rPh>
    <rPh sb="17" eb="18">
      <t>セイ</t>
    </rPh>
    <rPh sb="19" eb="20">
      <t>ナ</t>
    </rPh>
    <phoneticPr fontId="3"/>
  </si>
  <si>
    <t>事業所等の形態</t>
    <rPh sb="0" eb="2">
      <t>ジギョウ</t>
    </rPh>
    <rPh sb="2" eb="3">
      <t>ショ</t>
    </rPh>
    <rPh sb="3" eb="4">
      <t>トウ</t>
    </rPh>
    <rPh sb="5" eb="7">
      <t>ケイタイ</t>
    </rPh>
    <phoneticPr fontId="3"/>
  </si>
  <si>
    <t>有</t>
    <rPh sb="0" eb="1">
      <t>ア</t>
    </rPh>
    <phoneticPr fontId="3"/>
  </si>
  <si>
    <t>無</t>
    <rPh sb="0" eb="1">
      <t>ナ</t>
    </rPh>
    <phoneticPr fontId="3"/>
  </si>
  <si>
    <t>□</t>
    <phoneticPr fontId="3"/>
  </si>
  <si>
    <t>（物品様式１）</t>
  </si>
  <si>
    <t>（物品様式２）</t>
  </si>
  <si>
    <t xml:space="preserve">提出書類チェックリスト（物品納入等）   </t>
  </si>
  <si>
    <t>○</t>
    <phoneticPr fontId="17"/>
  </si>
  <si>
    <t>業者情報調書（本店等情報）</t>
    <phoneticPr fontId="17"/>
  </si>
  <si>
    <t>印鑑証明書</t>
    <phoneticPr fontId="17"/>
  </si>
  <si>
    <t>身分（元）証明書</t>
    <phoneticPr fontId="17"/>
  </si>
  <si>
    <t>登記されていないことの証明書</t>
    <phoneticPr fontId="17"/>
  </si>
  <si>
    <t>印鑑登録証明書</t>
    <phoneticPr fontId="17"/>
  </si>
  <si>
    <t>納税証明書（市税）</t>
    <phoneticPr fontId="17"/>
  </si>
  <si>
    <t>◎</t>
    <phoneticPr fontId="17"/>
  </si>
  <si>
    <t>希望
種目
順位</t>
    <rPh sb="0" eb="2">
      <t>キボウ</t>
    </rPh>
    <rPh sb="3" eb="5">
      <t>シュモク</t>
    </rPh>
    <rPh sb="6" eb="8">
      <t>ジュンイ</t>
    </rPh>
    <phoneticPr fontId="17"/>
  </si>
  <si>
    <t>営業種目名
（小項目）</t>
    <rPh sb="0" eb="2">
      <t>エイギョウ</t>
    </rPh>
    <rPh sb="2" eb="4">
      <t>シュモク</t>
    </rPh>
    <rPh sb="4" eb="5">
      <t>メイ</t>
    </rPh>
    <rPh sb="7" eb="10">
      <t>ショウコウモク</t>
    </rPh>
    <phoneticPr fontId="17"/>
  </si>
  <si>
    <t>□</t>
  </si>
  <si>
    <t>-</t>
    <phoneticPr fontId="17"/>
  </si>
  <si>
    <t>決算書類等（２期分）※期ごとにまとめてホチキス止め</t>
    <rPh sb="11" eb="12">
      <t>キ</t>
    </rPh>
    <rPh sb="23" eb="24">
      <t>ド</t>
    </rPh>
    <phoneticPr fontId="17"/>
  </si>
  <si>
    <t>履歴事項全部証明書等　※まとめてホチキス止め</t>
    <rPh sb="20" eb="21">
      <t>ド</t>
    </rPh>
    <phoneticPr fontId="17"/>
  </si>
  <si>
    <t>（　物品納入等　）</t>
    <rPh sb="2" eb="4">
      <t>ブッピン</t>
    </rPh>
    <rPh sb="4" eb="6">
      <t>ノウニュウ</t>
    </rPh>
    <rPh sb="6" eb="7">
      <t>トウ</t>
    </rPh>
    <phoneticPr fontId="3"/>
  </si>
  <si>
    <t>（商号又は名称）</t>
    <rPh sb="1" eb="3">
      <t>ショウゴウ</t>
    </rPh>
    <rPh sb="3" eb="4">
      <t>マタ</t>
    </rPh>
    <rPh sb="5" eb="7">
      <t>メイショウ</t>
    </rPh>
    <phoneticPr fontId="3"/>
  </si>
  <si>
    <t/>
  </si>
  <si>
    <t>　　　さいたま市財政局契約管理部契約課　　電話048‐829‐1179（直通）</t>
    <phoneticPr fontId="3"/>
  </si>
  <si>
    <t>　　　さいたま市水道局業務部管財課　　　　　電話048‐714‐3080（直通）</t>
    <phoneticPr fontId="3"/>
  </si>
  <si>
    <t>クリップ</t>
    <phoneticPr fontId="3"/>
  </si>
  <si>
    <t>　　・この用紙は、審査が終了した通知ではありません。</t>
    <phoneticPr fontId="3"/>
  </si>
  <si>
    <t>⑧営業年数</t>
    <rPh sb="1" eb="3">
      <t>エイギョウ</t>
    </rPh>
    <rPh sb="3" eb="5">
      <t>ネンスウ</t>
    </rPh>
    <phoneticPr fontId="17"/>
  </si>
  <si>
    <t>一般印刷</t>
    <rPh sb="0" eb="2">
      <t>イッパン</t>
    </rPh>
    <rPh sb="2" eb="4">
      <t>インサツ</t>
    </rPh>
    <phoneticPr fontId="17"/>
  </si>
  <si>
    <t>フォーム印刷</t>
    <rPh sb="4" eb="6">
      <t>インサツ</t>
    </rPh>
    <phoneticPr fontId="17"/>
  </si>
  <si>
    <t>地図作成</t>
    <rPh sb="0" eb="2">
      <t>チズ</t>
    </rPh>
    <rPh sb="2" eb="4">
      <t>サクセイ</t>
    </rPh>
    <phoneticPr fontId="17"/>
  </si>
  <si>
    <t>特殊印刷</t>
    <rPh sb="0" eb="2">
      <t>トクシュ</t>
    </rPh>
    <rPh sb="2" eb="4">
      <t>インサツ</t>
    </rPh>
    <phoneticPr fontId="17"/>
  </si>
  <si>
    <t>青写真、マイクロ写真</t>
    <rPh sb="0" eb="1">
      <t>アオ</t>
    </rPh>
    <rPh sb="1" eb="3">
      <t>シャシン</t>
    </rPh>
    <rPh sb="8" eb="10">
      <t>シャシン</t>
    </rPh>
    <phoneticPr fontId="17"/>
  </si>
  <si>
    <t>ＣＤ－ＲＯＭ作成</t>
    <rPh sb="6" eb="8">
      <t>サクセイ</t>
    </rPh>
    <phoneticPr fontId="17"/>
  </si>
  <si>
    <t>図書</t>
    <rPh sb="0" eb="2">
      <t>トショ</t>
    </rPh>
    <phoneticPr fontId="17"/>
  </si>
  <si>
    <t>紙製品</t>
    <rPh sb="0" eb="1">
      <t>カミ</t>
    </rPh>
    <rPh sb="1" eb="3">
      <t>セイヒン</t>
    </rPh>
    <phoneticPr fontId="17"/>
  </si>
  <si>
    <t>文具</t>
    <rPh sb="0" eb="2">
      <t>ブング</t>
    </rPh>
    <phoneticPr fontId="17"/>
  </si>
  <si>
    <t>事務機器
（ハード）</t>
    <rPh sb="0" eb="2">
      <t>ジム</t>
    </rPh>
    <rPh sb="2" eb="4">
      <t>キキ</t>
    </rPh>
    <phoneticPr fontId="17"/>
  </si>
  <si>
    <t>0304</t>
  </si>
  <si>
    <t>印章</t>
    <rPh sb="0" eb="2">
      <t>インショウ</t>
    </rPh>
    <phoneticPr fontId="17"/>
  </si>
  <si>
    <t>0305</t>
  </si>
  <si>
    <t>電算用品</t>
    <rPh sb="0" eb="2">
      <t>デンサン</t>
    </rPh>
    <rPh sb="2" eb="4">
      <t>ヨウヒン</t>
    </rPh>
    <phoneticPr fontId="17"/>
  </si>
  <si>
    <t>0306</t>
  </si>
  <si>
    <t>コンピューターソフト</t>
    <phoneticPr fontId="17"/>
  </si>
  <si>
    <t>0307</t>
  </si>
  <si>
    <t>鋼製什器</t>
    <rPh sb="0" eb="1">
      <t>ハガネ</t>
    </rPh>
    <rPh sb="1" eb="2">
      <t>セイ</t>
    </rPh>
    <rPh sb="2" eb="4">
      <t>ジュウキ</t>
    </rPh>
    <phoneticPr fontId="17"/>
  </si>
  <si>
    <t>0308</t>
  </si>
  <si>
    <t>木製什器</t>
    <rPh sb="0" eb="2">
      <t>モクセイ</t>
    </rPh>
    <rPh sb="2" eb="4">
      <t>ジュウキ</t>
    </rPh>
    <phoneticPr fontId="17"/>
  </si>
  <si>
    <t>学校用品</t>
    <rPh sb="0" eb="2">
      <t>ガッコウ</t>
    </rPh>
    <rPh sb="2" eb="4">
      <t>ヨウヒン</t>
    </rPh>
    <phoneticPr fontId="17"/>
  </si>
  <si>
    <t>体育用品</t>
    <rPh sb="0" eb="2">
      <t>タイイク</t>
    </rPh>
    <rPh sb="2" eb="4">
      <t>ヨウヒン</t>
    </rPh>
    <phoneticPr fontId="17"/>
  </si>
  <si>
    <t>保育用品</t>
    <rPh sb="0" eb="2">
      <t>ホイク</t>
    </rPh>
    <rPh sb="2" eb="4">
      <t>ヨウヒン</t>
    </rPh>
    <phoneticPr fontId="17"/>
  </si>
  <si>
    <t>視聴覚機器</t>
    <rPh sb="0" eb="3">
      <t>シチョウカク</t>
    </rPh>
    <rPh sb="3" eb="5">
      <t>キキ</t>
    </rPh>
    <phoneticPr fontId="17"/>
  </si>
  <si>
    <t>日用品・雑貨</t>
    <rPh sb="0" eb="3">
      <t>ニチヨウヒン</t>
    </rPh>
    <rPh sb="4" eb="6">
      <t>ザッカ</t>
    </rPh>
    <phoneticPr fontId="17"/>
  </si>
  <si>
    <t>塗料関係</t>
    <rPh sb="0" eb="2">
      <t>トリョウ</t>
    </rPh>
    <rPh sb="2" eb="4">
      <t>カンケイ</t>
    </rPh>
    <phoneticPr fontId="17"/>
  </si>
  <si>
    <t>陶磁器・漆器</t>
    <rPh sb="0" eb="3">
      <t>トウジキ</t>
    </rPh>
    <rPh sb="4" eb="6">
      <t>シッキ</t>
    </rPh>
    <phoneticPr fontId="17"/>
  </si>
  <si>
    <t>靴・手袋・カバン</t>
    <rPh sb="0" eb="1">
      <t>クツ</t>
    </rPh>
    <rPh sb="2" eb="4">
      <t>テブクロ</t>
    </rPh>
    <phoneticPr fontId="17"/>
  </si>
  <si>
    <t>記念品・贈答品</t>
    <rPh sb="0" eb="3">
      <t>キネンヒン</t>
    </rPh>
    <rPh sb="4" eb="7">
      <t>ゾウトウヒン</t>
    </rPh>
    <phoneticPr fontId="17"/>
  </si>
  <si>
    <t>寝具・タオル</t>
    <rPh sb="0" eb="2">
      <t>シング</t>
    </rPh>
    <phoneticPr fontId="17"/>
  </si>
  <si>
    <t>被服</t>
    <rPh sb="0" eb="2">
      <t>ヒフク</t>
    </rPh>
    <phoneticPr fontId="17"/>
  </si>
  <si>
    <t>天幕・シート</t>
    <rPh sb="0" eb="2">
      <t>テンマク</t>
    </rPh>
    <phoneticPr fontId="17"/>
  </si>
  <si>
    <t>医療品等</t>
    <rPh sb="0" eb="2">
      <t>イリョウ</t>
    </rPh>
    <rPh sb="2" eb="3">
      <t>ヒン</t>
    </rPh>
    <rPh sb="3" eb="4">
      <t>トウ</t>
    </rPh>
    <phoneticPr fontId="17"/>
  </si>
  <si>
    <t>工業薬品</t>
    <rPh sb="0" eb="2">
      <t>コウギョウ</t>
    </rPh>
    <rPh sb="2" eb="4">
      <t>ヤクヒン</t>
    </rPh>
    <phoneticPr fontId="17"/>
  </si>
  <si>
    <t>防疫剤</t>
    <rPh sb="0" eb="2">
      <t>ボウエキ</t>
    </rPh>
    <rPh sb="2" eb="3">
      <t>ザイ</t>
    </rPh>
    <phoneticPr fontId="17"/>
  </si>
  <si>
    <t>医療福祉器材</t>
    <rPh sb="0" eb="2">
      <t>イリョウ</t>
    </rPh>
    <rPh sb="2" eb="4">
      <t>フクシ</t>
    </rPh>
    <rPh sb="4" eb="6">
      <t>キザイ</t>
    </rPh>
    <phoneticPr fontId="17"/>
  </si>
  <si>
    <t>水質薬品・機器</t>
    <rPh sb="0" eb="2">
      <t>スイシツ</t>
    </rPh>
    <rPh sb="2" eb="4">
      <t>ヤクヒン</t>
    </rPh>
    <rPh sb="5" eb="7">
      <t>キキ</t>
    </rPh>
    <phoneticPr fontId="17"/>
  </si>
  <si>
    <t>看板</t>
    <rPh sb="0" eb="2">
      <t>カンバン</t>
    </rPh>
    <phoneticPr fontId="17"/>
  </si>
  <si>
    <t>標示板・標識・門標</t>
    <rPh sb="0" eb="3">
      <t>ヒョウジバン</t>
    </rPh>
    <rPh sb="4" eb="6">
      <t>ヒョウシキ</t>
    </rPh>
    <rPh sb="7" eb="8">
      <t>モン</t>
    </rPh>
    <rPh sb="8" eb="9">
      <t>ヒョウ</t>
    </rPh>
    <phoneticPr fontId="17"/>
  </si>
  <si>
    <t>0803</t>
  </si>
  <si>
    <t>室内装飾品</t>
    <rPh sb="0" eb="2">
      <t>シツナイ</t>
    </rPh>
    <rPh sb="2" eb="4">
      <t>ソウショク</t>
    </rPh>
    <rPh sb="4" eb="5">
      <t>ヒン</t>
    </rPh>
    <phoneticPr fontId="17"/>
  </si>
  <si>
    <t>0804</t>
  </si>
  <si>
    <t>徽章・カップ・旗</t>
    <rPh sb="0" eb="2">
      <t>キショウ</t>
    </rPh>
    <rPh sb="7" eb="8">
      <t>ハタ</t>
    </rPh>
    <phoneticPr fontId="17"/>
  </si>
  <si>
    <t>0805</t>
  </si>
  <si>
    <t>選挙用品</t>
    <rPh sb="0" eb="2">
      <t>センキョ</t>
    </rPh>
    <rPh sb="2" eb="4">
      <t>ヨウヒン</t>
    </rPh>
    <phoneticPr fontId="17"/>
  </si>
  <si>
    <t>0806</t>
  </si>
  <si>
    <t>儀式用具</t>
    <rPh sb="0" eb="2">
      <t>ギシキ</t>
    </rPh>
    <rPh sb="2" eb="4">
      <t>ヨウグ</t>
    </rPh>
    <phoneticPr fontId="17"/>
  </si>
  <si>
    <t>0807</t>
  </si>
  <si>
    <t>舞台設備用品</t>
    <rPh sb="0" eb="2">
      <t>ブタイ</t>
    </rPh>
    <rPh sb="2" eb="4">
      <t>セツビ</t>
    </rPh>
    <rPh sb="4" eb="6">
      <t>ヨウヒン</t>
    </rPh>
    <phoneticPr fontId="17"/>
  </si>
  <si>
    <t>0808</t>
  </si>
  <si>
    <t>家庭用電気器具</t>
    <rPh sb="0" eb="3">
      <t>カテイヨウ</t>
    </rPh>
    <rPh sb="3" eb="5">
      <t>デンキ</t>
    </rPh>
    <rPh sb="5" eb="7">
      <t>キグ</t>
    </rPh>
    <phoneticPr fontId="17"/>
  </si>
  <si>
    <t>電気機械器具</t>
    <rPh sb="0" eb="2">
      <t>デンキ</t>
    </rPh>
    <rPh sb="2" eb="4">
      <t>キカイ</t>
    </rPh>
    <rPh sb="4" eb="6">
      <t>キグ</t>
    </rPh>
    <phoneticPr fontId="17"/>
  </si>
  <si>
    <t>0903</t>
  </si>
  <si>
    <t>通信用機械器具</t>
    <rPh sb="0" eb="3">
      <t>ツウシンヨウ</t>
    </rPh>
    <rPh sb="3" eb="5">
      <t>キカイ</t>
    </rPh>
    <rPh sb="5" eb="7">
      <t>キグ</t>
    </rPh>
    <phoneticPr fontId="17"/>
  </si>
  <si>
    <t>カメラ・写真材料</t>
    <rPh sb="4" eb="6">
      <t>シャシン</t>
    </rPh>
    <rPh sb="6" eb="8">
      <t>ザイリョウ</t>
    </rPh>
    <phoneticPr fontId="17"/>
  </si>
  <si>
    <t>楽器・レコード</t>
    <rPh sb="0" eb="2">
      <t>ガッキ</t>
    </rPh>
    <phoneticPr fontId="17"/>
  </si>
  <si>
    <t>時計・貴金属</t>
    <rPh sb="0" eb="2">
      <t>トケイ</t>
    </rPh>
    <rPh sb="3" eb="6">
      <t>キキンゾク</t>
    </rPh>
    <phoneticPr fontId="17"/>
  </si>
  <si>
    <t>ミシン・編み機</t>
    <rPh sb="4" eb="5">
      <t>ア</t>
    </rPh>
    <rPh sb="6" eb="7">
      <t>キ</t>
    </rPh>
    <phoneticPr fontId="17"/>
  </si>
  <si>
    <t>理化学器械器具</t>
    <rPh sb="0" eb="3">
      <t>リカガク</t>
    </rPh>
    <rPh sb="3" eb="5">
      <t>キカイ</t>
    </rPh>
    <rPh sb="5" eb="7">
      <t>キグ</t>
    </rPh>
    <phoneticPr fontId="17"/>
  </si>
  <si>
    <t>計量・
計測機械器具</t>
    <rPh sb="0" eb="2">
      <t>ケイリョウ</t>
    </rPh>
    <rPh sb="4" eb="6">
      <t>ケイソク</t>
    </rPh>
    <rPh sb="6" eb="8">
      <t>キカイ</t>
    </rPh>
    <rPh sb="8" eb="10">
      <t>キグ</t>
    </rPh>
    <phoneticPr fontId="17"/>
  </si>
  <si>
    <t>自動車</t>
    <rPh sb="0" eb="3">
      <t>ジドウシャ</t>
    </rPh>
    <phoneticPr fontId="17"/>
  </si>
  <si>
    <t>特殊車</t>
    <rPh sb="0" eb="2">
      <t>トクシュ</t>
    </rPh>
    <rPh sb="2" eb="3">
      <t>シャ</t>
    </rPh>
    <phoneticPr fontId="17"/>
  </si>
  <si>
    <t>二輪車</t>
    <rPh sb="0" eb="3">
      <t>ニリンシャ</t>
    </rPh>
    <phoneticPr fontId="17"/>
  </si>
  <si>
    <t>自動車部品</t>
    <rPh sb="0" eb="3">
      <t>ジドウシャ</t>
    </rPh>
    <rPh sb="3" eb="5">
      <t>ブヒン</t>
    </rPh>
    <phoneticPr fontId="17"/>
  </si>
  <si>
    <t>建設土木機械</t>
    <rPh sb="0" eb="2">
      <t>ケンセツ</t>
    </rPh>
    <rPh sb="2" eb="4">
      <t>ドボク</t>
    </rPh>
    <rPh sb="4" eb="6">
      <t>キカイ</t>
    </rPh>
    <phoneticPr fontId="17"/>
  </si>
  <si>
    <t>運搬機械</t>
    <rPh sb="0" eb="2">
      <t>ウンパン</t>
    </rPh>
    <rPh sb="2" eb="4">
      <t>キカイ</t>
    </rPh>
    <phoneticPr fontId="17"/>
  </si>
  <si>
    <t>1203</t>
  </si>
  <si>
    <t>冷凍機・空調機</t>
    <rPh sb="0" eb="3">
      <t>レイトウキ</t>
    </rPh>
    <rPh sb="4" eb="7">
      <t>クウチョウキ</t>
    </rPh>
    <phoneticPr fontId="17"/>
  </si>
  <si>
    <t>1204</t>
  </si>
  <si>
    <t>住宅設備機器</t>
    <rPh sb="0" eb="2">
      <t>ジュウタク</t>
    </rPh>
    <rPh sb="2" eb="4">
      <t>セツビ</t>
    </rPh>
    <rPh sb="4" eb="6">
      <t>キキ</t>
    </rPh>
    <phoneticPr fontId="17"/>
  </si>
  <si>
    <t>1205</t>
  </si>
  <si>
    <t>一般産業機器</t>
    <rPh sb="0" eb="2">
      <t>イッパン</t>
    </rPh>
    <rPh sb="2" eb="4">
      <t>サンギョウ</t>
    </rPh>
    <rPh sb="4" eb="6">
      <t>キキ</t>
    </rPh>
    <phoneticPr fontId="17"/>
  </si>
  <si>
    <t>1206</t>
  </si>
  <si>
    <t>工具</t>
    <rPh sb="0" eb="2">
      <t>コウグ</t>
    </rPh>
    <phoneticPr fontId="17"/>
  </si>
  <si>
    <t>ガソリン・軽油</t>
    <rPh sb="5" eb="7">
      <t>ケイユ</t>
    </rPh>
    <phoneticPr fontId="17"/>
  </si>
  <si>
    <t>重油</t>
    <rPh sb="0" eb="2">
      <t>ジュウユ</t>
    </rPh>
    <phoneticPr fontId="17"/>
  </si>
  <si>
    <t>白灯油</t>
    <rPh sb="0" eb="1">
      <t>ハク</t>
    </rPh>
    <rPh sb="1" eb="3">
      <t>トウユ</t>
    </rPh>
    <phoneticPr fontId="17"/>
  </si>
  <si>
    <t>固体・気体燃料</t>
    <rPh sb="0" eb="2">
      <t>コタイ</t>
    </rPh>
    <rPh sb="3" eb="5">
      <t>キタイ</t>
    </rPh>
    <rPh sb="5" eb="7">
      <t>ネンリョウ</t>
    </rPh>
    <phoneticPr fontId="17"/>
  </si>
  <si>
    <t>1305</t>
  </si>
  <si>
    <t>潤滑油</t>
    <rPh sb="0" eb="3">
      <t>ジュンカツユ</t>
    </rPh>
    <phoneticPr fontId="17"/>
  </si>
  <si>
    <t>1306</t>
  </si>
  <si>
    <t>燃焼器具</t>
    <rPh sb="0" eb="2">
      <t>ネンショウ</t>
    </rPh>
    <rPh sb="2" eb="4">
      <t>キグ</t>
    </rPh>
    <phoneticPr fontId="17"/>
  </si>
  <si>
    <t>飼料</t>
    <rPh sb="0" eb="2">
      <t>シリョウ</t>
    </rPh>
    <phoneticPr fontId="17"/>
  </si>
  <si>
    <t>生花</t>
    <rPh sb="0" eb="2">
      <t>セイカ</t>
    </rPh>
    <phoneticPr fontId="17"/>
  </si>
  <si>
    <t>園芸・造園材</t>
    <rPh sb="0" eb="2">
      <t>エンゲイ</t>
    </rPh>
    <rPh sb="3" eb="5">
      <t>ゾウエン</t>
    </rPh>
    <rPh sb="5" eb="6">
      <t>ザイ</t>
    </rPh>
    <phoneticPr fontId="17"/>
  </si>
  <si>
    <t>動物</t>
    <rPh sb="0" eb="2">
      <t>ドウブツ</t>
    </rPh>
    <phoneticPr fontId="17"/>
  </si>
  <si>
    <t>1405</t>
  </si>
  <si>
    <t>食料品</t>
    <rPh sb="0" eb="3">
      <t>ショクリョウヒン</t>
    </rPh>
    <phoneticPr fontId="17"/>
  </si>
  <si>
    <t>1406</t>
  </si>
  <si>
    <t>茶</t>
    <rPh sb="0" eb="1">
      <t>チャ</t>
    </rPh>
    <phoneticPr fontId="17"/>
  </si>
  <si>
    <t>1501</t>
  </si>
  <si>
    <t>消防用品</t>
    <rPh sb="0" eb="2">
      <t>ショウボウ</t>
    </rPh>
    <rPh sb="2" eb="4">
      <t>ヨウヒン</t>
    </rPh>
    <phoneticPr fontId="17"/>
  </si>
  <si>
    <t>1502</t>
  </si>
  <si>
    <t>労働安全保護具</t>
    <rPh sb="0" eb="2">
      <t>ロウドウ</t>
    </rPh>
    <rPh sb="2" eb="4">
      <t>アンゼン</t>
    </rPh>
    <rPh sb="4" eb="6">
      <t>ホゴ</t>
    </rPh>
    <rPh sb="6" eb="7">
      <t>グ</t>
    </rPh>
    <phoneticPr fontId="17"/>
  </si>
  <si>
    <t>1503</t>
  </si>
  <si>
    <t>災害対策品</t>
    <rPh sb="0" eb="2">
      <t>サイガイ</t>
    </rPh>
    <rPh sb="2" eb="4">
      <t>タイサク</t>
    </rPh>
    <rPh sb="4" eb="5">
      <t>ヒン</t>
    </rPh>
    <phoneticPr fontId="17"/>
  </si>
  <si>
    <t>ガラス</t>
    <phoneticPr fontId="17"/>
  </si>
  <si>
    <t>ゴム・プラスチック</t>
    <phoneticPr fontId="17"/>
  </si>
  <si>
    <t>建具・畳</t>
    <rPh sb="0" eb="2">
      <t>タテグ</t>
    </rPh>
    <rPh sb="3" eb="4">
      <t>タタミ</t>
    </rPh>
    <phoneticPr fontId="17"/>
  </si>
  <si>
    <t>1604</t>
  </si>
  <si>
    <t>木材</t>
    <rPh sb="0" eb="2">
      <t>モクザイ</t>
    </rPh>
    <phoneticPr fontId="17"/>
  </si>
  <si>
    <t>1605</t>
  </si>
  <si>
    <t>建材</t>
    <rPh sb="0" eb="2">
      <t>ケンザイ</t>
    </rPh>
    <phoneticPr fontId="17"/>
  </si>
  <si>
    <t>1606</t>
  </si>
  <si>
    <t>鋼材</t>
    <rPh sb="0" eb="2">
      <t>コウザイ</t>
    </rPh>
    <phoneticPr fontId="17"/>
  </si>
  <si>
    <t>1607</t>
  </si>
  <si>
    <t>水道資材</t>
    <rPh sb="0" eb="2">
      <t>スイドウ</t>
    </rPh>
    <rPh sb="2" eb="4">
      <t>シザイ</t>
    </rPh>
    <phoneticPr fontId="17"/>
  </si>
  <si>
    <t>1608</t>
  </si>
  <si>
    <t>その他資材</t>
    <rPh sb="2" eb="3">
      <t>タ</t>
    </rPh>
    <rPh sb="3" eb="5">
      <t>シザイ</t>
    </rPh>
    <phoneticPr fontId="17"/>
  </si>
  <si>
    <t>公害測定</t>
    <rPh sb="0" eb="2">
      <t>コウガイ</t>
    </rPh>
    <rPh sb="2" eb="4">
      <t>ソクテイ</t>
    </rPh>
    <phoneticPr fontId="17"/>
  </si>
  <si>
    <t>環境保護</t>
    <rPh sb="0" eb="2">
      <t>カンキョウ</t>
    </rPh>
    <rPh sb="2" eb="4">
      <t>ホゴ</t>
    </rPh>
    <phoneticPr fontId="17"/>
  </si>
  <si>
    <t>9701</t>
  </si>
  <si>
    <t>福祉機器レンタル等</t>
    <rPh sb="0" eb="2">
      <t>フクシ</t>
    </rPh>
    <rPh sb="2" eb="4">
      <t>キキ</t>
    </rPh>
    <rPh sb="8" eb="9">
      <t>トウ</t>
    </rPh>
    <phoneticPr fontId="17"/>
  </si>
  <si>
    <t>9702</t>
  </si>
  <si>
    <t>医療機器レンタル等</t>
    <rPh sb="0" eb="2">
      <t>イリョウ</t>
    </rPh>
    <rPh sb="2" eb="4">
      <t>キキ</t>
    </rPh>
    <rPh sb="8" eb="9">
      <t>トウ</t>
    </rPh>
    <phoneticPr fontId="17"/>
  </si>
  <si>
    <t>9703</t>
  </si>
  <si>
    <t>寝具レンタル等</t>
    <rPh sb="0" eb="2">
      <t>シング</t>
    </rPh>
    <rPh sb="6" eb="7">
      <t>トウ</t>
    </rPh>
    <phoneticPr fontId="17"/>
  </si>
  <si>
    <t>9704</t>
  </si>
  <si>
    <t>仮設建物リース等</t>
    <rPh sb="0" eb="2">
      <t>カセツ</t>
    </rPh>
    <rPh sb="2" eb="4">
      <t>タテモノ</t>
    </rPh>
    <rPh sb="7" eb="8">
      <t>トウ</t>
    </rPh>
    <phoneticPr fontId="17"/>
  </si>
  <si>
    <t>9705</t>
  </si>
  <si>
    <t>ＯＡ機器リース等</t>
    <rPh sb="2" eb="4">
      <t>キキ</t>
    </rPh>
    <rPh sb="7" eb="8">
      <t>トウ</t>
    </rPh>
    <phoneticPr fontId="17"/>
  </si>
  <si>
    <t>9706</t>
  </si>
  <si>
    <t>自動車リース</t>
    <rPh sb="0" eb="3">
      <t>ジドウシャ</t>
    </rPh>
    <phoneticPr fontId="17"/>
  </si>
  <si>
    <t>9707</t>
  </si>
  <si>
    <t>レンタル・リースその他</t>
    <rPh sb="10" eb="11">
      <t>タ</t>
    </rPh>
    <phoneticPr fontId="17"/>
  </si>
  <si>
    <t>9801</t>
  </si>
  <si>
    <t>自動車修理</t>
    <rPh sb="0" eb="3">
      <t>ジドウシャ</t>
    </rPh>
    <rPh sb="3" eb="5">
      <t>シュウリ</t>
    </rPh>
    <phoneticPr fontId="17"/>
  </si>
  <si>
    <t>9802</t>
  </si>
  <si>
    <t>二輪車修理</t>
    <rPh sb="0" eb="3">
      <t>ニリンシャ</t>
    </rPh>
    <rPh sb="3" eb="5">
      <t>シュウリ</t>
    </rPh>
    <phoneticPr fontId="17"/>
  </si>
  <si>
    <t>9803</t>
  </si>
  <si>
    <t>機械修理</t>
    <rPh sb="0" eb="2">
      <t>キカイ</t>
    </rPh>
    <rPh sb="2" eb="4">
      <t>シュウリ</t>
    </rPh>
    <phoneticPr fontId="17"/>
  </si>
  <si>
    <t>9804</t>
  </si>
  <si>
    <t>不用品買受</t>
    <rPh sb="0" eb="2">
      <t>フヨウ</t>
    </rPh>
    <rPh sb="2" eb="3">
      <t>ヒン</t>
    </rPh>
    <rPh sb="3" eb="5">
      <t>カイウケ</t>
    </rPh>
    <phoneticPr fontId="17"/>
  </si>
  <si>
    <t>9901</t>
  </si>
  <si>
    <t>上記以外</t>
    <rPh sb="0" eb="2">
      <t>ジョウキ</t>
    </rPh>
    <rPh sb="2" eb="4">
      <t>イガイ</t>
    </rPh>
    <phoneticPr fontId="17"/>
  </si>
  <si>
    <t>9902</t>
  </si>
  <si>
    <t>電気</t>
    <rPh sb="0" eb="2">
      <t>デンキ</t>
    </rPh>
    <phoneticPr fontId="17"/>
  </si>
  <si>
    <t>取扱品目</t>
    <rPh sb="0" eb="2">
      <t>トリアツカイ</t>
    </rPh>
    <rPh sb="2" eb="4">
      <t>ヒンモク</t>
    </rPh>
    <phoneticPr fontId="3"/>
  </si>
  <si>
    <t>販売地域</t>
    <rPh sb="0" eb="2">
      <t>ハンバイ</t>
    </rPh>
    <rPh sb="2" eb="4">
      <t>チイキ</t>
    </rPh>
    <phoneticPr fontId="3"/>
  </si>
  <si>
    <t>製造会社等の名称</t>
    <rPh sb="0" eb="2">
      <t>セイゾウ</t>
    </rPh>
    <rPh sb="2" eb="4">
      <t>カイシャ</t>
    </rPh>
    <rPh sb="4" eb="5">
      <t>トウ</t>
    </rPh>
    <rPh sb="6" eb="8">
      <t>メイショウ</t>
    </rPh>
    <phoneticPr fontId="3"/>
  </si>
  <si>
    <t>代理店及び特約店報告書</t>
    <rPh sb="0" eb="3">
      <t>ダイリテン</t>
    </rPh>
    <rPh sb="3" eb="4">
      <t>オヨ</t>
    </rPh>
    <rPh sb="5" eb="7">
      <t>トクヤク</t>
    </rPh>
    <rPh sb="7" eb="8">
      <t>テン</t>
    </rPh>
    <rPh sb="8" eb="11">
      <t>ホウコクショ</t>
    </rPh>
    <phoneticPr fontId="3"/>
  </si>
  <si>
    <t>確定申告書等（２期分）※期ごとにまとめてホチキス止め</t>
    <rPh sb="0" eb="2">
      <t>カクテイ</t>
    </rPh>
    <rPh sb="2" eb="4">
      <t>シンコク</t>
    </rPh>
    <rPh sb="4" eb="5">
      <t>ショ</t>
    </rPh>
    <rPh sb="5" eb="6">
      <t>トウ</t>
    </rPh>
    <rPh sb="8" eb="9">
      <t>キ</t>
    </rPh>
    <rPh sb="9" eb="10">
      <t>ブン</t>
    </rPh>
    <rPh sb="12" eb="13">
      <t>キ</t>
    </rPh>
    <rPh sb="24" eb="25">
      <t>ド</t>
    </rPh>
    <phoneticPr fontId="17"/>
  </si>
  <si>
    <t>◆「コード９９９９（その他の許可・認可・登録等）」を上記「登録等コード」に記入した場合は、具体的な登録等名称を以下に記入</t>
    <rPh sb="29" eb="31">
      <t>トウロク</t>
    </rPh>
    <rPh sb="49" eb="51">
      <t>トウロク</t>
    </rPh>
    <phoneticPr fontId="3"/>
  </si>
  <si>
    <t>契　約　実　績　書（物品納入等）</t>
    <rPh sb="0" eb="1">
      <t>ケイ</t>
    </rPh>
    <rPh sb="2" eb="3">
      <t>ヤク</t>
    </rPh>
    <rPh sb="4" eb="5">
      <t>ジツ</t>
    </rPh>
    <rPh sb="6" eb="7">
      <t>イサオ</t>
    </rPh>
    <rPh sb="8" eb="9">
      <t>ショ</t>
    </rPh>
    <rPh sb="10" eb="12">
      <t>ブッピン</t>
    </rPh>
    <rPh sb="12" eb="14">
      <t>ノウニュウ</t>
    </rPh>
    <rPh sb="14" eb="15">
      <t>トウ</t>
    </rPh>
    <phoneticPr fontId="17"/>
  </si>
  <si>
    <t>種目名
（大項目）</t>
    <rPh sb="0" eb="2">
      <t>シュモク</t>
    </rPh>
    <rPh sb="2" eb="3">
      <t>メイ</t>
    </rPh>
    <rPh sb="5" eb="8">
      <t>ダイコウモク</t>
    </rPh>
    <phoneticPr fontId="17"/>
  </si>
  <si>
    <t>営業種目名
（小項目）</t>
    <rPh sb="0" eb="2">
      <t>エイギョウ</t>
    </rPh>
    <rPh sb="2" eb="4">
      <t>シュモク</t>
    </rPh>
    <rPh sb="4" eb="5">
      <t>メイ</t>
    </rPh>
    <phoneticPr fontId="17"/>
  </si>
  <si>
    <t>納入・買取品目</t>
    <rPh sb="0" eb="2">
      <t>ノウニュウ</t>
    </rPh>
    <rPh sb="3" eb="5">
      <t>カイトリ</t>
    </rPh>
    <rPh sb="5" eb="7">
      <t>ヒンモク</t>
    </rPh>
    <phoneticPr fontId="17"/>
  </si>
  <si>
    <t>契約年月</t>
    <rPh sb="0" eb="2">
      <t>ケイヤク</t>
    </rPh>
    <rPh sb="2" eb="4">
      <t>ネンゲツ</t>
    </rPh>
    <phoneticPr fontId="17"/>
  </si>
  <si>
    <t>納品（予定）年月</t>
    <rPh sb="0" eb="2">
      <t>ノウヒン</t>
    </rPh>
    <rPh sb="3" eb="5">
      <t>ヨテイ</t>
    </rPh>
    <rPh sb="6" eb="8">
      <t>ネンゲツ</t>
    </rPh>
    <phoneticPr fontId="17"/>
  </si>
  <si>
    <t>発注者</t>
    <phoneticPr fontId="17"/>
  </si>
  <si>
    <t>契約金額
（税込）</t>
    <phoneticPr fontId="17"/>
  </si>
  <si>
    <t>代理人氏名</t>
    <rPh sb="0" eb="3">
      <t>ダイリニン</t>
    </rPh>
    <rPh sb="3" eb="5">
      <t>シメイ</t>
    </rPh>
    <phoneticPr fontId="17"/>
  </si>
  <si>
    <t>代理人役職名</t>
    <rPh sb="0" eb="3">
      <t>ダイリニン</t>
    </rPh>
    <rPh sb="3" eb="6">
      <t>ヤクショクメイ</t>
    </rPh>
    <phoneticPr fontId="17"/>
  </si>
  <si>
    <t>◎</t>
    <phoneticPr fontId="17"/>
  </si>
  <si>
    <t>△</t>
    <phoneticPr fontId="17"/>
  </si>
  <si>
    <t>代理店及び特約店報告書</t>
    <phoneticPr fontId="17"/>
  </si>
  <si>
    <t>契約実績書（物品納入等）</t>
    <phoneticPr fontId="17"/>
  </si>
  <si>
    <t>9073
9071</t>
    <phoneticPr fontId="17"/>
  </si>
  <si>
    <t>薬局開設許可
医薬品販売業許可</t>
    <rPh sb="0" eb="2">
      <t>ヤッキョク</t>
    </rPh>
    <rPh sb="2" eb="4">
      <t>カイセツ</t>
    </rPh>
    <rPh sb="4" eb="6">
      <t>キョカ</t>
    </rPh>
    <rPh sb="7" eb="10">
      <t>イヤクヒン</t>
    </rPh>
    <rPh sb="10" eb="13">
      <t>ハンバイギョウ</t>
    </rPh>
    <rPh sb="13" eb="15">
      <t>キョカ</t>
    </rPh>
    <phoneticPr fontId="17"/>
  </si>
  <si>
    <t>9077</t>
    <phoneticPr fontId="17"/>
  </si>
  <si>
    <t>9077
9143</t>
    <phoneticPr fontId="17"/>
  </si>
  <si>
    <t>9075
9076</t>
    <phoneticPr fontId="17"/>
  </si>
  <si>
    <r>
      <rPr>
        <sz val="8"/>
        <rFont val="ＭＳ Ｐ明朝"/>
        <family val="1"/>
        <charset val="128"/>
      </rPr>
      <t>高度管理医療機器</t>
    </r>
    <r>
      <rPr>
        <sz val="8"/>
        <color indexed="8"/>
        <rFont val="ＭＳ Ｐ明朝"/>
        <family val="1"/>
        <charset val="128"/>
      </rPr>
      <t>等</t>
    </r>
    <r>
      <rPr>
        <sz val="8"/>
        <rFont val="ＭＳ Ｐ明朝"/>
        <family val="1"/>
        <charset val="128"/>
      </rPr>
      <t>販売業</t>
    </r>
    <r>
      <rPr>
        <sz val="8"/>
        <color indexed="8"/>
        <rFont val="ＭＳ Ｐ明朝"/>
        <family val="1"/>
        <charset val="128"/>
      </rPr>
      <t>許可</t>
    </r>
    <r>
      <rPr>
        <sz val="9"/>
        <rFont val="ＭＳ Ｐ明朝"/>
        <family val="1"/>
        <charset val="128"/>
      </rPr>
      <t xml:space="preserve">
管理医療機器販売業届出</t>
    </r>
    <rPh sb="0" eb="2">
      <t>コウド</t>
    </rPh>
    <rPh sb="2" eb="4">
      <t>カンリ</t>
    </rPh>
    <rPh sb="4" eb="6">
      <t>イリョウ</t>
    </rPh>
    <rPh sb="6" eb="8">
      <t>キキ</t>
    </rPh>
    <rPh sb="8" eb="9">
      <t>トウ</t>
    </rPh>
    <rPh sb="9" eb="12">
      <t>ハンバイギョウ</t>
    </rPh>
    <rPh sb="12" eb="14">
      <t>キョカ</t>
    </rPh>
    <rPh sb="15" eb="17">
      <t>カンリ</t>
    </rPh>
    <rPh sb="17" eb="19">
      <t>イリョウ</t>
    </rPh>
    <rPh sb="19" eb="21">
      <t>キキ</t>
    </rPh>
    <rPh sb="21" eb="24">
      <t>ハンバイギョウ</t>
    </rPh>
    <rPh sb="24" eb="25">
      <t>トド</t>
    </rPh>
    <rPh sb="25" eb="26">
      <t>デ</t>
    </rPh>
    <phoneticPr fontId="17"/>
  </si>
  <si>
    <t>9131
9135</t>
    <phoneticPr fontId="17"/>
  </si>
  <si>
    <t>揮発油販売業登録
石油販売業届出</t>
    <rPh sb="0" eb="3">
      <t>キハツユ</t>
    </rPh>
    <rPh sb="3" eb="6">
      <t>ハンバイギョウ</t>
    </rPh>
    <rPh sb="6" eb="8">
      <t>トウロク</t>
    </rPh>
    <phoneticPr fontId="17"/>
  </si>
  <si>
    <t>9135</t>
    <phoneticPr fontId="17"/>
  </si>
  <si>
    <t>石油販売業届出</t>
    <rPh sb="0" eb="2">
      <t>セキユ</t>
    </rPh>
    <rPh sb="2" eb="5">
      <t>ハンバイギョウ</t>
    </rPh>
    <rPh sb="5" eb="6">
      <t>トドケ</t>
    </rPh>
    <rPh sb="6" eb="7">
      <t>デ</t>
    </rPh>
    <phoneticPr fontId="17"/>
  </si>
  <si>
    <t>9132
9133</t>
    <phoneticPr fontId="17"/>
  </si>
  <si>
    <t>高圧ガス販売事業届出
液化石油ガス販売事業登録</t>
    <rPh sb="0" eb="2">
      <t>コウアツ</t>
    </rPh>
    <rPh sb="4" eb="6">
      <t>ハンバイ</t>
    </rPh>
    <rPh sb="6" eb="8">
      <t>ジギョウ</t>
    </rPh>
    <rPh sb="8" eb="10">
      <t>トドケデ</t>
    </rPh>
    <rPh sb="11" eb="13">
      <t>エキカ</t>
    </rPh>
    <rPh sb="13" eb="15">
      <t>セキユ</t>
    </rPh>
    <rPh sb="17" eb="19">
      <t>ハンバイ</t>
    </rPh>
    <rPh sb="19" eb="21">
      <t>ジギョウ</t>
    </rPh>
    <rPh sb="21" eb="23">
      <t>トウロク</t>
    </rPh>
    <phoneticPr fontId="17"/>
  </si>
  <si>
    <t>食品関係営業許可</t>
    <rPh sb="0" eb="2">
      <t>ショクヒン</t>
    </rPh>
    <rPh sb="2" eb="4">
      <t>カンケイ</t>
    </rPh>
    <rPh sb="4" eb="6">
      <t>エイギョウ</t>
    </rPh>
    <rPh sb="6" eb="8">
      <t>キョカ</t>
    </rPh>
    <phoneticPr fontId="17"/>
  </si>
  <si>
    <r>
      <rPr>
        <sz val="8"/>
        <rFont val="ＭＳ Ｐ明朝"/>
        <family val="1"/>
        <charset val="128"/>
      </rPr>
      <t>高度管理医療機器</t>
    </r>
    <r>
      <rPr>
        <sz val="8"/>
        <color indexed="8"/>
        <rFont val="ＭＳ Ｐ明朝"/>
        <family val="1"/>
        <charset val="128"/>
      </rPr>
      <t>等貸与</t>
    </r>
    <r>
      <rPr>
        <sz val="8"/>
        <rFont val="ＭＳ Ｐ明朝"/>
        <family val="1"/>
        <charset val="128"/>
      </rPr>
      <t>業</t>
    </r>
    <r>
      <rPr>
        <sz val="8"/>
        <color indexed="8"/>
        <rFont val="ＭＳ Ｐ明朝"/>
        <family val="1"/>
        <charset val="128"/>
      </rPr>
      <t>許可</t>
    </r>
    <r>
      <rPr>
        <i/>
        <u/>
        <sz val="9"/>
        <rFont val="ＭＳ Ｐ明朝"/>
        <family val="1"/>
        <charset val="128"/>
      </rPr>
      <t xml:space="preserve">
</t>
    </r>
    <r>
      <rPr>
        <sz val="9"/>
        <rFont val="ＭＳ Ｐ明朝"/>
        <family val="1"/>
        <charset val="128"/>
      </rPr>
      <t>管理医療機器貸与業届出</t>
    </r>
    <rPh sb="0" eb="2">
      <t>コウド</t>
    </rPh>
    <rPh sb="2" eb="4">
      <t>カンリ</t>
    </rPh>
    <rPh sb="4" eb="6">
      <t>イリョウ</t>
    </rPh>
    <rPh sb="6" eb="8">
      <t>キキ</t>
    </rPh>
    <rPh sb="8" eb="9">
      <t>トウ</t>
    </rPh>
    <rPh sb="9" eb="11">
      <t>タイヨ</t>
    </rPh>
    <rPh sb="11" eb="12">
      <t>ギョウ</t>
    </rPh>
    <rPh sb="12" eb="14">
      <t>キョカ</t>
    </rPh>
    <rPh sb="15" eb="17">
      <t>カンリ</t>
    </rPh>
    <rPh sb="17" eb="19">
      <t>イリョウ</t>
    </rPh>
    <rPh sb="19" eb="21">
      <t>キキ</t>
    </rPh>
    <rPh sb="21" eb="23">
      <t>タイヨ</t>
    </rPh>
    <rPh sb="23" eb="24">
      <t>ギョウ</t>
    </rPh>
    <rPh sb="24" eb="25">
      <t>トド</t>
    </rPh>
    <rPh sb="25" eb="26">
      <t>デ</t>
    </rPh>
    <phoneticPr fontId="17"/>
  </si>
  <si>
    <t>9074</t>
    <phoneticPr fontId="17"/>
  </si>
  <si>
    <t>医療機器修理業許可（医療機器修理業を行う場合）</t>
    <rPh sb="10" eb="12">
      <t>イリョウ</t>
    </rPh>
    <rPh sb="12" eb="14">
      <t>キキ</t>
    </rPh>
    <rPh sb="14" eb="16">
      <t>シュウリ</t>
    </rPh>
    <rPh sb="16" eb="17">
      <t>ギョウ</t>
    </rPh>
    <rPh sb="18" eb="19">
      <t>オコナ</t>
    </rPh>
    <rPh sb="20" eb="22">
      <t>バアイ</t>
    </rPh>
    <phoneticPr fontId="17"/>
  </si>
  <si>
    <t>9203</t>
    <phoneticPr fontId="17"/>
  </si>
  <si>
    <t>古物商許可</t>
    <rPh sb="0" eb="3">
      <t>コブツショウ</t>
    </rPh>
    <rPh sb="3" eb="5">
      <t>キョカ</t>
    </rPh>
    <phoneticPr fontId="17"/>
  </si>
  <si>
    <t>さいたま市
使用欄</t>
    <rPh sb="4" eb="5">
      <t>シ</t>
    </rPh>
    <rPh sb="6" eb="8">
      <t>シヨウ</t>
    </rPh>
    <rPh sb="8" eb="9">
      <t>ラン</t>
    </rPh>
    <phoneticPr fontId="17"/>
  </si>
  <si>
    <t>(1)法人　　　　  → １を記入
(2)個人事業主 → ２を記入</t>
    <rPh sb="3" eb="5">
      <t>ホウジン</t>
    </rPh>
    <rPh sb="15" eb="17">
      <t>キニュウ</t>
    </rPh>
    <rPh sb="21" eb="23">
      <t>コジン</t>
    </rPh>
    <rPh sb="23" eb="26">
      <t>ジギョウヌシ</t>
    </rPh>
    <rPh sb="31" eb="33">
      <t>キニュウ</t>
    </rPh>
    <phoneticPr fontId="17"/>
  </si>
  <si>
    <t>□</t>
    <phoneticPr fontId="3"/>
  </si>
  <si>
    <t>個人事業主の方は記入しないでください。</t>
    <rPh sb="0" eb="2">
      <t>コジン</t>
    </rPh>
    <rPh sb="2" eb="5">
      <t>ジギョウヌシ</t>
    </rPh>
    <rPh sb="6" eb="7">
      <t>カタ</t>
    </rPh>
    <rPh sb="8" eb="10">
      <t>キニュウ</t>
    </rPh>
    <phoneticPr fontId="17"/>
  </si>
  <si>
    <t>看板・表札等
の有無</t>
    <rPh sb="0" eb="2">
      <t>カンバン</t>
    </rPh>
    <rPh sb="3" eb="5">
      <t>ヒョウサツ</t>
    </rPh>
    <rPh sb="5" eb="6">
      <t>トウ</t>
    </rPh>
    <rPh sb="8" eb="10">
      <t>ウム</t>
    </rPh>
    <phoneticPr fontId="3"/>
  </si>
  <si>
    <t>⑴「゛」「゜」は1マス使う
⑶「・」「ｶﾌﾞｼｷｶﾞｲｼﾔ」「ﾕｳｹﾞﾝｶﾞｲｼﾔ」等の文字は記入しない</t>
    <phoneticPr fontId="17"/>
  </si>
  <si>
    <t>⑵商号又は名称と代理人を置く営業所等の名称の間は、１マス空ける
⑷「ャ」、「ァ」等は、「ヤ」、「ア」等で記入</t>
    <phoneticPr fontId="17"/>
  </si>
  <si>
    <t>⑥資本金(千円)</t>
    <phoneticPr fontId="17"/>
  </si>
  <si>
    <t>⑦自己資本額(千円)</t>
    <phoneticPr fontId="17"/>
  </si>
  <si>
    <t>⑨流動資産（千円）</t>
    <phoneticPr fontId="17"/>
  </si>
  <si>
    <t>⑩流動負債（千円）</t>
    <phoneticPr fontId="17"/>
  </si>
  <si>
    <t>人</t>
    <rPh sb="0" eb="1">
      <t>ヒト</t>
    </rPh>
    <phoneticPr fontId="17"/>
  </si>
  <si>
    <t>営業種目コード</t>
    <rPh sb="0" eb="2">
      <t>エイギョウ</t>
    </rPh>
    <rPh sb="2" eb="4">
      <t>シュモク</t>
    </rPh>
    <phoneticPr fontId="17"/>
  </si>
  <si>
    <t>上部の各項目で記入欄に書ききれない場合は、ここに正式名称を記入</t>
    <rPh sb="0" eb="2">
      <t>ジョウブ</t>
    </rPh>
    <rPh sb="3" eb="6">
      <t>カクコウモク</t>
    </rPh>
    <rPh sb="7" eb="9">
      <t>キニュウ</t>
    </rPh>
    <rPh sb="9" eb="10">
      <t>ラン</t>
    </rPh>
    <rPh sb="11" eb="12">
      <t>カ</t>
    </rPh>
    <rPh sb="17" eb="19">
      <t>バアイ</t>
    </rPh>
    <rPh sb="24" eb="26">
      <t>セイシキ</t>
    </rPh>
    <rPh sb="26" eb="28">
      <t>メイショウ</t>
    </rPh>
    <rPh sb="29" eb="31">
      <t>キニュウ</t>
    </rPh>
    <phoneticPr fontId="17"/>
  </si>
  <si>
    <t>会社の主たる事業について、以下の一覧から該当する番号を記入</t>
    <rPh sb="0" eb="2">
      <t>カイシャ</t>
    </rPh>
    <rPh sb="3" eb="4">
      <t>シュ</t>
    </rPh>
    <rPh sb="6" eb="8">
      <t>ジギョウ</t>
    </rPh>
    <rPh sb="13" eb="15">
      <t>イカ</t>
    </rPh>
    <rPh sb="16" eb="18">
      <t>イチラン</t>
    </rPh>
    <phoneticPr fontId="17"/>
  </si>
  <si>
    <t>⑴千円未満の端数は、切り捨てて記入
⑵個人事業者は、記入不要</t>
    <phoneticPr fontId="17"/>
  </si>
  <si>
    <t>⑴千円未満の端数は、切り捨てて記入
⑵－（マイナス）の場合は、－を頭につける
⑶値が存在しない場合は、０と記入</t>
    <phoneticPr fontId="17"/>
  </si>
  <si>
    <t>直近の貸借対照表の数値を、千円未満切り捨てて記入</t>
    <rPh sb="0" eb="2">
      <t>チョッキン</t>
    </rPh>
    <rPh sb="3" eb="5">
      <t>タイシャク</t>
    </rPh>
    <rPh sb="5" eb="8">
      <t>タイショウヒョウ</t>
    </rPh>
    <rPh sb="9" eb="11">
      <t>スウチ</t>
    </rPh>
    <rPh sb="13" eb="15">
      <t>センエン</t>
    </rPh>
    <rPh sb="15" eb="17">
      <t>ミマン</t>
    </rPh>
    <rPh sb="17" eb="18">
      <t>キ</t>
    </rPh>
    <rPh sb="19" eb="20">
      <t>ス</t>
    </rPh>
    <rPh sb="22" eb="24">
      <t>キニュウ</t>
    </rPh>
    <phoneticPr fontId="17"/>
  </si>
  <si>
    <t>⑴外国法人からの出資の割合（資本の比率）の数値を記入（小数点以下切捨て）
⑵外国法人からの出資がない場合は、０を記入</t>
    <rPh sb="27" eb="30">
      <t>ショウスウテン</t>
    </rPh>
    <rPh sb="30" eb="32">
      <t>イカ</t>
    </rPh>
    <rPh sb="32" eb="34">
      <t>キリス</t>
    </rPh>
    <rPh sb="38" eb="40">
      <t>ガイコク</t>
    </rPh>
    <rPh sb="40" eb="42">
      <t>ホウジン</t>
    </rPh>
    <rPh sb="45" eb="47">
      <t>シュッシ</t>
    </rPh>
    <rPh sb="50" eb="52">
      <t>バアイ</t>
    </rPh>
    <rPh sb="56" eb="58">
      <t>キニュウ</t>
    </rPh>
    <phoneticPr fontId="17"/>
  </si>
  <si>
    <t>有限会社から株式会社への組織変更や、会社合併、会社分割等を行った場合、その内容と発生年月日を記入</t>
    <rPh sb="0" eb="4">
      <t>ユウゲンガイシャ</t>
    </rPh>
    <rPh sb="6" eb="10">
      <t>カブシキガイシャ</t>
    </rPh>
    <rPh sb="12" eb="14">
      <t>ソシキ</t>
    </rPh>
    <rPh sb="14" eb="16">
      <t>ヘンコウ</t>
    </rPh>
    <rPh sb="18" eb="20">
      <t>カイシャ</t>
    </rPh>
    <rPh sb="20" eb="22">
      <t>ガッペイ</t>
    </rPh>
    <rPh sb="23" eb="25">
      <t>カイシャ</t>
    </rPh>
    <rPh sb="25" eb="27">
      <t>ブンカツ</t>
    </rPh>
    <rPh sb="27" eb="28">
      <t>トウ</t>
    </rPh>
    <rPh sb="29" eb="30">
      <t>オコナ</t>
    </rPh>
    <rPh sb="32" eb="34">
      <t>バアイ</t>
    </rPh>
    <rPh sb="37" eb="39">
      <t>ナイヨウ</t>
    </rPh>
    <rPh sb="40" eb="42">
      <t>ハッセイ</t>
    </rPh>
    <rPh sb="42" eb="45">
      <t>ネンガッピ</t>
    </rPh>
    <rPh sb="46" eb="48">
      <t>キニュウ</t>
    </rPh>
    <phoneticPr fontId="17"/>
  </si>
  <si>
    <t>→　履歴（現在）事項全部証明書どおりに記入
→　「代表者」と記入</t>
    <rPh sb="2" eb="4">
      <t>リレキ</t>
    </rPh>
    <rPh sb="5" eb="7">
      <t>ゲンザイ</t>
    </rPh>
    <rPh sb="8" eb="10">
      <t>ジコウ</t>
    </rPh>
    <rPh sb="10" eb="12">
      <t>ゼンブ</t>
    </rPh>
    <rPh sb="12" eb="15">
      <t>ショウメイショ</t>
    </rPh>
    <rPh sb="19" eb="21">
      <t>キニュウ</t>
    </rPh>
    <rPh sb="25" eb="28">
      <t>ダイヒョウシャ</t>
    </rPh>
    <rPh sb="30" eb="32">
      <t>キニュウ</t>
    </rPh>
    <phoneticPr fontId="17"/>
  </si>
  <si>
    <t>≪記入例≫サイタマサンキ゛ヨウ　オオミヤシテン</t>
    <phoneticPr fontId="3"/>
  </si>
  <si>
    <t>①審査基準日（決算日）</t>
    <rPh sb="1" eb="3">
      <t>シンサ</t>
    </rPh>
    <rPh sb="3" eb="5">
      <t>キジュン</t>
    </rPh>
    <rPh sb="5" eb="6">
      <t>ビ</t>
    </rPh>
    <rPh sb="7" eb="10">
      <t>ケッサンビ</t>
    </rPh>
    <phoneticPr fontId="17"/>
  </si>
  <si>
    <t>法人（１を記入した場合）のみ②へ。</t>
    <rPh sb="0" eb="2">
      <t>ホウジン</t>
    </rPh>
    <rPh sb="5" eb="7">
      <t>キニュウ</t>
    </rPh>
    <rPh sb="9" eb="11">
      <t>バアイ</t>
    </rPh>
    <phoneticPr fontId="17"/>
  </si>
  <si>
    <t>さいたま市使用欄４－⑨　⇒</t>
    <rPh sb="4" eb="5">
      <t>シ</t>
    </rPh>
    <rPh sb="5" eb="7">
      <t>シヨウ</t>
    </rPh>
    <rPh sb="7" eb="8">
      <t>ラン</t>
    </rPh>
    <phoneticPr fontId="17"/>
  </si>
  <si>
    <t>さいたま市使用欄４－⑩　⇒</t>
    <rPh sb="4" eb="5">
      <t>シ</t>
    </rPh>
    <rPh sb="5" eb="7">
      <t>シヨウ</t>
    </rPh>
    <rPh sb="7" eb="8">
      <t>ラン</t>
    </rPh>
    <phoneticPr fontId="17"/>
  </si>
  <si>
    <t>⑴都道府県名から省略せずに記入し、「丁目」、「番」、「号」等については「－（ハイフン）」で記入
⑵マンション名等の方書を記入する場合は、方書の前に１マス空ける</t>
    <phoneticPr fontId="3"/>
  </si>
  <si>
    <t>→　１を記入
→　２を記入
→　３を記入
→　４を記入</t>
    <rPh sb="4" eb="6">
      <t>キニュウ</t>
    </rPh>
    <rPh sb="11" eb="13">
      <t>キニュウ</t>
    </rPh>
    <rPh sb="18" eb="20">
      <t>キニュウ</t>
    </rPh>
    <rPh sb="25" eb="27">
      <t>キニュウ</t>
    </rPh>
    <phoneticPr fontId="17"/>
  </si>
  <si>
    <t>(右詰め)</t>
    <rPh sb="1" eb="3">
      <t>ミギヅメ</t>
    </rPh>
    <phoneticPr fontId="17"/>
  </si>
  <si>
    <r>
      <rPr>
        <b/>
        <sz val="20"/>
        <color theme="0"/>
        <rFont val="メイリオ"/>
        <family val="3"/>
        <charset val="128"/>
      </rPr>
      <t>③代理人</t>
    </r>
    <r>
      <rPr>
        <b/>
        <sz val="20"/>
        <color theme="0"/>
        <rFont val="メイリオ"/>
        <family val="3"/>
        <charset val="128"/>
      </rPr>
      <t>を置く営業所等の所在地区分</t>
    </r>
    <rPh sb="1" eb="4">
      <t>ダイリニン</t>
    </rPh>
    <rPh sb="5" eb="6">
      <t>オ</t>
    </rPh>
    <rPh sb="7" eb="10">
      <t>エイギョウショ</t>
    </rPh>
    <rPh sb="10" eb="11">
      <t>トウ</t>
    </rPh>
    <rPh sb="12" eb="15">
      <t>ショザイチ</t>
    </rPh>
    <rPh sb="15" eb="17">
      <t>クブン</t>
    </rPh>
    <phoneticPr fontId="17"/>
  </si>
  <si>
    <t>％</t>
    <phoneticPr fontId="17"/>
  </si>
  <si>
    <t>物品様式４</t>
    <rPh sb="0" eb="2">
      <t>ブッピン</t>
    </rPh>
    <rPh sb="2" eb="4">
      <t>ヨウシキ</t>
    </rPh>
    <phoneticPr fontId="17"/>
  </si>
  <si>
    <t>業者情報調書（本店等情報）</t>
    <phoneticPr fontId="17"/>
  </si>
  <si>
    <t>業者情報調書（代理人情報）</t>
    <phoneticPr fontId="17"/>
  </si>
  <si>
    <t>物品様式５</t>
    <rPh sb="0" eb="2">
      <t>ブッピン</t>
    </rPh>
    <rPh sb="2" eb="4">
      <t>ヨウシキ</t>
    </rPh>
    <phoneticPr fontId="17"/>
  </si>
  <si>
    <t>物品様式６</t>
    <rPh sb="0" eb="2">
      <t>ブッピン</t>
    </rPh>
    <rPh sb="2" eb="4">
      <t>ヨウシキ</t>
    </rPh>
    <phoneticPr fontId="17"/>
  </si>
  <si>
    <r>
      <rPr>
        <b/>
        <sz val="22"/>
        <color rgb="FF000000"/>
        <rFont val="ＭＳ Ｐゴシック"/>
        <family val="3"/>
        <charset val="128"/>
        <scheme val="minor"/>
      </rPr>
      <t>↓</t>
    </r>
    <r>
      <rPr>
        <b/>
        <sz val="13"/>
        <color rgb="FF000000"/>
        <rFont val="ＭＳ Ｐゴシック"/>
        <family val="3"/>
        <charset val="128"/>
        <scheme val="minor"/>
      </rPr>
      <t>市内本店業者（１を記入した場合）のみ以下の記入をお願いします。</t>
    </r>
    <rPh sb="1" eb="3">
      <t>シナイ</t>
    </rPh>
    <rPh sb="3" eb="5">
      <t>ホンテン</t>
    </rPh>
    <rPh sb="5" eb="6">
      <t>ギョウ</t>
    </rPh>
    <rPh sb="6" eb="7">
      <t>シャ</t>
    </rPh>
    <rPh sb="10" eb="12">
      <t>キニュウ</t>
    </rPh>
    <rPh sb="14" eb="16">
      <t>バアイ</t>
    </rPh>
    <rPh sb="19" eb="21">
      <t>イカ</t>
    </rPh>
    <rPh sb="22" eb="24">
      <t>キニュウ</t>
    </rPh>
    <rPh sb="26" eb="27">
      <t>ネガ</t>
    </rPh>
    <phoneticPr fontId="17"/>
  </si>
  <si>
    <r>
      <rPr>
        <b/>
        <sz val="20"/>
        <color rgb="FF000000"/>
        <rFont val="ＭＳ Ｐゴシック"/>
        <family val="3"/>
        <charset val="128"/>
        <scheme val="minor"/>
      </rPr>
      <t>↓</t>
    </r>
    <r>
      <rPr>
        <b/>
        <sz val="13"/>
        <color rgb="FF000000"/>
        <rFont val="ＭＳ Ｐゴシック"/>
        <family val="3"/>
        <charset val="128"/>
        <scheme val="minor"/>
      </rPr>
      <t>営業所等が市内にある業者（１を記入した場合）のみ以下の記入をお願いします。</t>
    </r>
    <rPh sb="1" eb="4">
      <t>エイギョウショ</t>
    </rPh>
    <rPh sb="4" eb="5">
      <t>トウ</t>
    </rPh>
    <rPh sb="6" eb="8">
      <t>シナイ</t>
    </rPh>
    <rPh sb="11" eb="12">
      <t>エイギョウ</t>
    </rPh>
    <rPh sb="12" eb="13">
      <t>シャ</t>
    </rPh>
    <rPh sb="25" eb="27">
      <t>イカ</t>
    </rPh>
    <rPh sb="28" eb="30">
      <t>キニュウ</t>
    </rPh>
    <rPh sb="32" eb="33">
      <t>ネガ</t>
    </rPh>
    <phoneticPr fontId="17"/>
  </si>
  <si>
    <r>
      <t>⑴法人</t>
    </r>
    <r>
      <rPr>
        <sz val="14"/>
        <rFont val="ＭＳ Ｐ明朝"/>
        <family val="1"/>
        <charset val="128"/>
      </rPr>
      <t xml:space="preserve">
⑵個人事業主</t>
    </r>
    <rPh sb="1" eb="3">
      <t>ホウジン</t>
    </rPh>
    <rPh sb="5" eb="7">
      <t>コジン</t>
    </rPh>
    <rPh sb="7" eb="10">
      <t>ジギョウヌシ</t>
    </rPh>
    <phoneticPr fontId="17"/>
  </si>
  <si>
    <t>「支店長」、「営業所長」等、代理人となる者の役職名を記入</t>
    <rPh sb="1" eb="4">
      <t>シテンチョウ</t>
    </rPh>
    <rPh sb="7" eb="10">
      <t>エイギョウショ</t>
    </rPh>
    <rPh sb="10" eb="11">
      <t>チョウ</t>
    </rPh>
    <rPh sb="12" eb="13">
      <t>トウ</t>
    </rPh>
    <rPh sb="14" eb="17">
      <t>ダイリニン</t>
    </rPh>
    <rPh sb="20" eb="21">
      <t>モノ</t>
    </rPh>
    <rPh sb="22" eb="25">
      <t>ヤクショクメイ</t>
    </rPh>
    <rPh sb="26" eb="28">
      <t>キニュウ</t>
    </rPh>
    <phoneticPr fontId="17"/>
  </si>
  <si>
    <t>⑴都道府県名から省略せずに記入し、「丁目」、「番」、「号」等については「－（ハイフン）」で記入
⑵物品様式２と内容を一致させること
⑶物品様式２に方書まで記入した場合は、１マス空けて方書を記入　　　　　
⑷「登記上の所在地」と事実上の本店（本社）の所在地が異なる場合は、事実上の所在地を記入</t>
    <phoneticPr fontId="3"/>
  </si>
  <si>
    <t>≪記入例≫埼玉県さいたま市浦和区常盤６－４－４　パブリック・フィナンシャルオフィスビル６階</t>
    <phoneticPr fontId="3"/>
  </si>
  <si>
    <r>
      <t>(1)市内
(2)市内を除く埼玉県内
(3)埼玉県を除く関東地区</t>
    </r>
    <r>
      <rPr>
        <sz val="15"/>
        <rFont val="ＭＳ Ｐ明朝"/>
        <family val="1"/>
        <charset val="128"/>
      </rPr>
      <t xml:space="preserve">
(4)その他</t>
    </r>
    <rPh sb="3" eb="5">
      <t>シナイ</t>
    </rPh>
    <rPh sb="9" eb="11">
      <t>シナイ</t>
    </rPh>
    <rPh sb="12" eb="13">
      <t>ノゾ</t>
    </rPh>
    <rPh sb="14" eb="16">
      <t>サイタマ</t>
    </rPh>
    <rPh sb="16" eb="18">
      <t>ケンナイ</t>
    </rPh>
    <rPh sb="22" eb="25">
      <t>サイタマケン</t>
    </rPh>
    <rPh sb="26" eb="27">
      <t>ノゾ</t>
    </rPh>
    <rPh sb="28" eb="30">
      <t>カントウ</t>
    </rPh>
    <rPh sb="30" eb="32">
      <t>チク</t>
    </rPh>
    <rPh sb="38" eb="39">
      <t>タ</t>
    </rPh>
    <phoneticPr fontId="17"/>
  </si>
  <si>
    <t>☑</t>
  </si>
  <si>
    <t>審査完了処理</t>
    <rPh sb="4" eb="6">
      <t>ショリ</t>
    </rPh>
    <phoneticPr fontId="17"/>
  </si>
  <si>
    <t>受付印</t>
    <rPh sb="0" eb="2">
      <t>ウケツケ</t>
    </rPh>
    <rPh sb="2" eb="3">
      <t>イン</t>
    </rPh>
    <phoneticPr fontId="17"/>
  </si>
  <si>
    <t>さいたま市使用欄</t>
    <rPh sb="4" eb="5">
      <t>シ</t>
    </rPh>
    <rPh sb="5" eb="7">
      <t>シヨウ</t>
    </rPh>
    <rPh sb="7" eb="8">
      <t>ラン</t>
    </rPh>
    <phoneticPr fontId="3"/>
  </si>
  <si>
    <t>⑥事業所の形態</t>
    <rPh sb="1" eb="4">
      <t>ジギョウショ</t>
    </rPh>
    <rPh sb="5" eb="7">
      <t>ケイタイ</t>
    </rPh>
    <phoneticPr fontId="17"/>
  </si>
  <si>
    <t>④事業所の形態</t>
    <rPh sb="1" eb="4">
      <t>ジギョウショ</t>
    </rPh>
    <rPh sb="5" eb="7">
      <t>ケイタイ</t>
    </rPh>
    <phoneticPr fontId="17"/>
  </si>
  <si>
    <t>⑤営業所等電話番号</t>
    <rPh sb="1" eb="4">
      <t>エイギョウショ</t>
    </rPh>
    <rPh sb="4" eb="5">
      <t>トウ</t>
    </rPh>
    <rPh sb="5" eb="7">
      <t>デンワ</t>
    </rPh>
    <rPh sb="7" eb="9">
      <t>バンゴウ</t>
    </rPh>
    <phoneticPr fontId="17"/>
  </si>
  <si>
    <t>⑦代理人を置く営業所等の名称（カタカナ）※商号から記入</t>
    <phoneticPr fontId="17"/>
  </si>
  <si>
    <t>⑧代理人を置く営業所等の名称（漢字）※商号から記入</t>
    <phoneticPr fontId="17"/>
  </si>
  <si>
    <t>⑨代理人役職名（漢字）</t>
    <phoneticPr fontId="17"/>
  </si>
  <si>
    <t>⑩代理人氏名（漢字）</t>
    <phoneticPr fontId="17"/>
  </si>
  <si>
    <t>⑪備考</t>
    <rPh sb="1" eb="3">
      <t>ビコウ</t>
    </rPh>
    <phoneticPr fontId="17"/>
  </si>
  <si>
    <r>
      <t>　法　人　　</t>
    </r>
    <r>
      <rPr>
        <b/>
        <sz val="14"/>
        <color theme="0"/>
        <rFont val="メイリオ"/>
        <family val="3"/>
        <charset val="128"/>
      </rPr>
      <t>◎…必須 ○…該当する場合は必須（要手引確認） △…任意</t>
    </r>
    <rPh sb="1" eb="2">
      <t>ホウ</t>
    </rPh>
    <rPh sb="3" eb="4">
      <t>ヒト</t>
    </rPh>
    <phoneticPr fontId="17"/>
  </si>
  <si>
    <r>
      <t>　個　人　　</t>
    </r>
    <r>
      <rPr>
        <b/>
        <sz val="14"/>
        <color theme="0"/>
        <rFont val="メイリオ"/>
        <family val="3"/>
        <charset val="128"/>
      </rPr>
      <t>◎…必須 ○…該当する場合は必須（要手引確認） △…任意</t>
    </r>
    <rPh sb="1" eb="2">
      <t>コ</t>
    </rPh>
    <rPh sb="3" eb="4">
      <t>ヒト</t>
    </rPh>
    <phoneticPr fontId="17"/>
  </si>
  <si>
    <t>ＦＡＸ</t>
    <phoneticPr fontId="17"/>
  </si>
  <si>
    <t>担当者氏名</t>
    <phoneticPr fontId="17"/>
  </si>
  <si>
    <t>メール
アドレス</t>
    <phoneticPr fontId="17"/>
  </si>
  <si>
    <t>チェック</t>
    <phoneticPr fontId="17"/>
  </si>
  <si>
    <t>（記入日）</t>
    <rPh sb="1" eb="3">
      <t>キニュウ</t>
    </rPh>
    <rPh sb="3" eb="4">
      <t>ビ</t>
    </rPh>
    <phoneticPr fontId="3"/>
  </si>
  <si>
    <t>（物品様式５）</t>
    <phoneticPr fontId="3"/>
  </si>
  <si>
    <t>（物品様式６）</t>
    <phoneticPr fontId="3"/>
  </si>
  <si>
    <t>（物品様式７）</t>
    <phoneticPr fontId="3"/>
  </si>
  <si>
    <t>納税証明書（国税）（その３の３）</t>
    <phoneticPr fontId="17"/>
  </si>
  <si>
    <t>納税証明書（国税）（その３の２）</t>
    <phoneticPr fontId="17"/>
  </si>
  <si>
    <t>◆記入欄に書ききれない場合は、調書の最下部にある「⑬備考」欄に記入してください。
◆黒のボールペンを使用し、楷書で記入してください（鉛筆等は不可）。また、パソコン等で作成の場合は、黒字で作成してください（以下全ての調書について、同様です）。
◆修正液・修正テープは使用しないでください（以下全ての調書について、同様です）。</t>
    <rPh sb="1" eb="3">
      <t>キニュウ</t>
    </rPh>
    <rPh sb="3" eb="4">
      <t>ラン</t>
    </rPh>
    <rPh sb="5" eb="6">
      <t>カ</t>
    </rPh>
    <rPh sb="11" eb="13">
      <t>バアイ</t>
    </rPh>
    <rPh sb="15" eb="17">
      <t>チョウショ</t>
    </rPh>
    <rPh sb="18" eb="21">
      <t>サイカブ</t>
    </rPh>
    <rPh sb="26" eb="28">
      <t>ビコウ</t>
    </rPh>
    <rPh sb="29" eb="30">
      <t>ラン</t>
    </rPh>
    <rPh sb="31" eb="33">
      <t>キニュウ</t>
    </rPh>
    <rPh sb="42" eb="43">
      <t>クロ</t>
    </rPh>
    <rPh sb="50" eb="52">
      <t>シヨウ</t>
    </rPh>
    <rPh sb="54" eb="56">
      <t>カイショ</t>
    </rPh>
    <rPh sb="57" eb="59">
      <t>キニュウ</t>
    </rPh>
    <rPh sb="102" eb="104">
      <t>イカ</t>
    </rPh>
    <rPh sb="104" eb="105">
      <t>スベ</t>
    </rPh>
    <rPh sb="107" eb="109">
      <t>チョウショ</t>
    </rPh>
    <rPh sb="114" eb="116">
      <t>ドウヨウ</t>
    </rPh>
    <rPh sb="122" eb="124">
      <t>シュウセイ</t>
    </rPh>
    <rPh sb="124" eb="125">
      <t>エキ</t>
    </rPh>
    <rPh sb="126" eb="128">
      <t>シュウセイ</t>
    </rPh>
    <rPh sb="132" eb="134">
      <t>シヨウ</t>
    </rPh>
    <phoneticPr fontId="17"/>
  </si>
  <si>
    <r>
      <rPr>
        <b/>
        <sz val="16"/>
        <rFont val="ＭＳ ゴシック"/>
        <family val="3"/>
        <charset val="128"/>
      </rPr>
      <t>≪記入例≫０４８－０００－００００</t>
    </r>
    <r>
      <rPr>
        <b/>
        <sz val="16"/>
        <rFont val="ＭＳ Ｐ明朝"/>
        <family val="1"/>
        <charset val="128"/>
      </rPr>
      <t xml:space="preserve">
</t>
    </r>
    <r>
      <rPr>
        <sz val="14"/>
        <rFont val="ＭＳ Ｐ明朝"/>
        <family val="1"/>
        <charset val="128"/>
      </rPr>
      <t>市外局番を省略せず、「－（ハイフン）」で 区切り、左詰めで記入</t>
    </r>
    <phoneticPr fontId="17"/>
  </si>
  <si>
    <r>
      <rPr>
        <b/>
        <sz val="16"/>
        <rFont val="ＭＳ ゴシック"/>
        <family val="3"/>
        <charset val="128"/>
      </rPr>
      <t>≪記入例≫さいたま産業株式会社</t>
    </r>
    <r>
      <rPr>
        <sz val="16"/>
        <rFont val="ＭＳ Ｐ明朝"/>
        <family val="1"/>
        <charset val="128"/>
      </rPr>
      <t>　　⑴「゛」「゜」をつけた文字は1マスに記入し、「･」等には1マス使う　⑵履歴（現在）事項全部証明書どおりに記入</t>
    </r>
    <rPh sb="1" eb="3">
      <t>キニュウ</t>
    </rPh>
    <rPh sb="3" eb="4">
      <t>レイ</t>
    </rPh>
    <rPh sb="9" eb="11">
      <t>サンギョウ</t>
    </rPh>
    <rPh sb="11" eb="15">
      <t>カブシキガイシャ</t>
    </rPh>
    <rPh sb="28" eb="30">
      <t>モジ</t>
    </rPh>
    <rPh sb="35" eb="37">
      <t>キニュウ</t>
    </rPh>
    <rPh sb="42" eb="43">
      <t>トウ</t>
    </rPh>
    <rPh sb="48" eb="49">
      <t>ツカ</t>
    </rPh>
    <rPh sb="52" eb="54">
      <t>リレキ</t>
    </rPh>
    <rPh sb="55" eb="57">
      <t>ゲンザイ</t>
    </rPh>
    <rPh sb="58" eb="60">
      <t>ジコウ</t>
    </rPh>
    <rPh sb="60" eb="62">
      <t>ゼンブ</t>
    </rPh>
    <rPh sb="62" eb="64">
      <t>ショウメイ</t>
    </rPh>
    <rPh sb="64" eb="65">
      <t>ショ</t>
    </rPh>
    <rPh sb="69" eb="71">
      <t>キニュウ</t>
    </rPh>
    <phoneticPr fontId="17"/>
  </si>
  <si>
    <r>
      <t>②法人番号</t>
    </r>
    <r>
      <rPr>
        <b/>
        <sz val="16"/>
        <color theme="0"/>
        <rFont val="メイリオ"/>
        <family val="3"/>
        <charset val="128"/>
      </rPr>
      <t xml:space="preserve">  ※『法人番号確認書類』</t>
    </r>
    <r>
      <rPr>
        <b/>
        <sz val="16"/>
        <color theme="0"/>
        <rFont val="ＭＳ Ｐ明朝"/>
        <family val="1"/>
        <charset val="128"/>
      </rPr>
      <t>のとおり記入</t>
    </r>
    <rPh sb="1" eb="3">
      <t>ホウジン</t>
    </rPh>
    <rPh sb="3" eb="5">
      <t>バンゴウ</t>
    </rPh>
    <rPh sb="9" eb="11">
      <t>ホウジン</t>
    </rPh>
    <rPh sb="11" eb="13">
      <t>バンゴウ</t>
    </rPh>
    <rPh sb="13" eb="15">
      <t>カクニン</t>
    </rPh>
    <rPh sb="15" eb="17">
      <t>ショルイ</t>
    </rPh>
    <rPh sb="22" eb="24">
      <t>キニュウ</t>
    </rPh>
    <phoneticPr fontId="17"/>
  </si>
  <si>
    <t>③本店郵便番号</t>
    <rPh sb="1" eb="2">
      <t>ホン</t>
    </rPh>
    <rPh sb="2" eb="3">
      <t>テン</t>
    </rPh>
    <rPh sb="3" eb="7">
      <t>ユウビンバンゴウ</t>
    </rPh>
    <phoneticPr fontId="17"/>
  </si>
  <si>
    <t>④本店所在地又は住所(漢字)</t>
    <rPh sb="1" eb="3">
      <t>ホンテン</t>
    </rPh>
    <rPh sb="3" eb="6">
      <t>ショザイチ</t>
    </rPh>
    <rPh sb="6" eb="7">
      <t>マタ</t>
    </rPh>
    <rPh sb="8" eb="10">
      <t>ジュウショ</t>
    </rPh>
    <rPh sb="11" eb="13">
      <t>カンジ</t>
    </rPh>
    <phoneticPr fontId="17"/>
  </si>
  <si>
    <t>⑤本店所在地又は住所の区分</t>
    <rPh sb="1" eb="3">
      <t>ホンテン</t>
    </rPh>
    <rPh sb="3" eb="6">
      <t>ショザイチ</t>
    </rPh>
    <rPh sb="6" eb="7">
      <t>マタ</t>
    </rPh>
    <rPh sb="8" eb="10">
      <t>ジュウショ</t>
    </rPh>
    <rPh sb="11" eb="13">
      <t>クブン</t>
    </rPh>
    <phoneticPr fontId="17"/>
  </si>
  <si>
    <t>⑦本店電話番号</t>
    <rPh sb="1" eb="3">
      <t>ホンテン</t>
    </rPh>
    <rPh sb="3" eb="5">
      <t>デンワ</t>
    </rPh>
    <rPh sb="5" eb="7">
      <t>バンゴウ</t>
    </rPh>
    <phoneticPr fontId="17"/>
  </si>
  <si>
    <t>⑧本店ＦＡＸ番号</t>
    <rPh sb="1" eb="3">
      <t>ホンテン</t>
    </rPh>
    <rPh sb="6" eb="8">
      <t>バンゴウ</t>
    </rPh>
    <phoneticPr fontId="17"/>
  </si>
  <si>
    <t>⑨商号又は名称（カタカナ）</t>
    <rPh sb="1" eb="3">
      <t>ショウゴウ</t>
    </rPh>
    <rPh sb="3" eb="4">
      <t>マタ</t>
    </rPh>
    <rPh sb="5" eb="7">
      <t>メイショウ</t>
    </rPh>
    <phoneticPr fontId="17"/>
  </si>
  <si>
    <t>⑩商号又は名称（漢字）</t>
    <rPh sb="1" eb="3">
      <t>ショウゴウ</t>
    </rPh>
    <rPh sb="3" eb="4">
      <t>マタ</t>
    </rPh>
    <rPh sb="5" eb="7">
      <t>メイショウ</t>
    </rPh>
    <rPh sb="8" eb="10">
      <t>カンジ</t>
    </rPh>
    <phoneticPr fontId="17"/>
  </si>
  <si>
    <t>⑪代表者役職名（漢字）</t>
    <rPh sb="1" eb="4">
      <t>ダイヒョウシャ</t>
    </rPh>
    <rPh sb="4" eb="7">
      <t>ヤクショクメイ</t>
    </rPh>
    <rPh sb="8" eb="10">
      <t>カンジ</t>
    </rPh>
    <phoneticPr fontId="17"/>
  </si>
  <si>
    <t>⑫代表者氏名（漢字）</t>
    <rPh sb="1" eb="4">
      <t>ダイヒョウシャ</t>
    </rPh>
    <rPh sb="4" eb="6">
      <t>シメイ</t>
    </rPh>
    <rPh sb="7" eb="9">
      <t>カンジ</t>
    </rPh>
    <phoneticPr fontId="17"/>
  </si>
  <si>
    <t>⑬備考</t>
    <rPh sb="1" eb="3">
      <t>ビコウ</t>
    </rPh>
    <phoneticPr fontId="17"/>
  </si>
  <si>
    <r>
      <rPr>
        <b/>
        <sz val="16"/>
        <rFont val="ＭＳ ゴシック"/>
        <family val="3"/>
        <charset val="128"/>
      </rPr>
      <t>≪記入例≫サイタマサンキ゛ヨウ</t>
    </r>
    <r>
      <rPr>
        <b/>
        <sz val="16"/>
        <rFont val="ＭＳ Ｐ明朝"/>
        <family val="1"/>
        <charset val="128"/>
      </rPr>
      <t>　　</t>
    </r>
    <r>
      <rPr>
        <sz val="16"/>
        <rFont val="ＭＳ Ｐ明朝"/>
        <family val="1"/>
        <charset val="128"/>
      </rPr>
      <t>⑴　「゛」「゜」は1マス使う　⑵「・」「ｶﾌﾞｼｷｶﾞｲｼﾔ」「ﾕｳｹﾞﾝｶﾞｲｼﾔ」等の文字は記入しない　⑶「ャ」、「ァ」等は、「ヤ」、「ア」等で記入</t>
    </r>
    <rPh sb="1" eb="3">
      <t>キニュウ</t>
    </rPh>
    <rPh sb="3" eb="4">
      <t>レイ</t>
    </rPh>
    <phoneticPr fontId="17"/>
  </si>
  <si>
    <r>
      <rPr>
        <b/>
        <sz val="16"/>
        <rFont val="ＭＳ ゴシック"/>
        <family val="3"/>
        <charset val="128"/>
      </rPr>
      <t>≪記入例≫０４８－０００－００００</t>
    </r>
    <r>
      <rPr>
        <b/>
        <sz val="16"/>
        <rFont val="ＭＳ Ｐ明朝"/>
        <family val="1"/>
        <charset val="128"/>
      </rPr>
      <t xml:space="preserve">
</t>
    </r>
    <r>
      <rPr>
        <sz val="14"/>
        <rFont val="ＭＳ Ｐ明朝"/>
        <family val="1"/>
        <charset val="128"/>
      </rPr>
      <t>市外局番を省略せず、「－（ハイフン）」で 区切り、左詰めで記入</t>
    </r>
    <phoneticPr fontId="17"/>
  </si>
  <si>
    <r>
      <rPr>
        <b/>
        <sz val="16"/>
        <rFont val="ＭＳ ゴシック"/>
        <family val="3"/>
        <charset val="128"/>
      </rPr>
      <t>≪記入例≫さいたま産業株式会社大宮支店</t>
    </r>
    <r>
      <rPr>
        <sz val="15"/>
        <rFont val="ＭＳ Ｐ明朝"/>
        <family val="1"/>
        <charset val="128"/>
      </rPr>
      <t xml:space="preserve">
⑴「゛」「゜」をつけた文字は1マスに記入し、「･」等には1マス使う　⑵商号又は名称と代理人を置く営業所等の名称の間は、空けずに記入</t>
    </r>
    <rPh sb="9" eb="11">
      <t>サンギョウ</t>
    </rPh>
    <rPh sb="11" eb="15">
      <t>カ</t>
    </rPh>
    <rPh sb="15" eb="17">
      <t>オオミヤ</t>
    </rPh>
    <rPh sb="17" eb="19">
      <t>シテン</t>
    </rPh>
    <rPh sb="31" eb="33">
      <t>モジ</t>
    </rPh>
    <rPh sb="38" eb="40">
      <t>キニュウ</t>
    </rPh>
    <rPh sb="45" eb="46">
      <t>トウ</t>
    </rPh>
    <rPh sb="51" eb="52">
      <t>ツカ</t>
    </rPh>
    <rPh sb="55" eb="57">
      <t>ショウゴウ</t>
    </rPh>
    <rPh sb="57" eb="58">
      <t>マタ</t>
    </rPh>
    <rPh sb="59" eb="61">
      <t>メイショウ</t>
    </rPh>
    <rPh sb="62" eb="65">
      <t>ダイリニン</t>
    </rPh>
    <rPh sb="66" eb="67">
      <t>オ</t>
    </rPh>
    <rPh sb="68" eb="71">
      <t>エイギョウショ</t>
    </rPh>
    <rPh sb="71" eb="72">
      <t>トウ</t>
    </rPh>
    <rPh sb="73" eb="75">
      <t>メイショウ</t>
    </rPh>
    <rPh sb="76" eb="77">
      <t>アイダ</t>
    </rPh>
    <rPh sb="79" eb="80">
      <t>ア</t>
    </rPh>
    <rPh sb="83" eb="85">
      <t>キニュウ</t>
    </rPh>
    <phoneticPr fontId="17"/>
  </si>
  <si>
    <t>①営業所等郵便番号</t>
    <rPh sb="1" eb="4">
      <t>エイギョウショ</t>
    </rPh>
    <rPh sb="4" eb="5">
      <t>トウ</t>
    </rPh>
    <rPh sb="5" eb="9">
      <t>ユウビンバンゴウ</t>
    </rPh>
    <phoneticPr fontId="17"/>
  </si>
  <si>
    <t>②代理人を置く営業所等の所在地（漢字）</t>
    <phoneticPr fontId="17"/>
  </si>
  <si>
    <t>⑥営業所等FAX番号</t>
    <rPh sb="1" eb="4">
      <t>エイギョウショ</t>
    </rPh>
    <rPh sb="4" eb="5">
      <t>トウ</t>
    </rPh>
    <rPh sb="8" eb="10">
      <t>バンゴウ</t>
    </rPh>
    <phoneticPr fontId="17"/>
  </si>
  <si>
    <t>③総従業員数（人）</t>
    <rPh sb="1" eb="2">
      <t>ソウ</t>
    </rPh>
    <rPh sb="2" eb="5">
      <t>ジュウギョウイン</t>
    </rPh>
    <rPh sb="5" eb="6">
      <t>スウ</t>
    </rPh>
    <rPh sb="7" eb="8">
      <t>ニン</t>
    </rPh>
    <phoneticPr fontId="17"/>
  </si>
  <si>
    <t>④設立（創立）年月日</t>
    <rPh sb="1" eb="3">
      <t>セツリツ</t>
    </rPh>
    <rPh sb="4" eb="6">
      <t>ソウリツ</t>
    </rPh>
    <rPh sb="7" eb="10">
      <t>ネンガッピ</t>
    </rPh>
    <phoneticPr fontId="17"/>
  </si>
  <si>
    <t>②業態の別</t>
    <rPh sb="1" eb="3">
      <t>ギョウタイ</t>
    </rPh>
    <rPh sb="4" eb="5">
      <t>ベツ</t>
    </rPh>
    <phoneticPr fontId="17"/>
  </si>
  <si>
    <t>⑤休業期間</t>
    <rPh sb="1" eb="3">
      <t>キュウギョウ</t>
    </rPh>
    <rPh sb="3" eb="5">
      <t>キカン</t>
    </rPh>
    <phoneticPr fontId="17"/>
  </si>
  <si>
    <t>⑪申請種目</t>
    <rPh sb="1" eb="3">
      <t>シンセイ</t>
    </rPh>
    <rPh sb="3" eb="5">
      <t>シュモク</t>
    </rPh>
    <phoneticPr fontId="17"/>
  </si>
  <si>
    <t>⑫許可・認可・登録等コード</t>
    <rPh sb="1" eb="3">
      <t>キョカ</t>
    </rPh>
    <rPh sb="4" eb="6">
      <t>ニンカ</t>
    </rPh>
    <rPh sb="7" eb="9">
      <t>トウロク</t>
    </rPh>
    <rPh sb="9" eb="10">
      <t>トウ</t>
    </rPh>
    <phoneticPr fontId="17"/>
  </si>
  <si>
    <t>⑬取扱品目</t>
    <rPh sb="1" eb="3">
      <t>トリアツカイ</t>
    </rPh>
    <rPh sb="3" eb="5">
      <t>ヒンモク</t>
    </rPh>
    <phoneticPr fontId="17"/>
  </si>
  <si>
    <t>⑮備考</t>
    <rPh sb="1" eb="3">
      <t>ビコウ</t>
    </rPh>
    <phoneticPr fontId="17"/>
  </si>
  <si>
    <t>⑭外国法人の出資割合</t>
    <rPh sb="1" eb="3">
      <t>ガイコク</t>
    </rPh>
    <rPh sb="3" eb="5">
      <t>ホウジン</t>
    </rPh>
    <rPh sb="6" eb="8">
      <t>シュッシ</t>
    </rPh>
    <rPh sb="8" eb="10">
      <t>ワリアイ</t>
    </rPh>
    <phoneticPr fontId="17"/>
  </si>
  <si>
    <t>⑴会社全体の正規雇用の従業員数を右詰めで記入
⑵代表者、常勤役員は人数に含める
⑶パート・アルバイト、契約社員、派遣社員等の非正規雇用者は人数に含めない</t>
    <rPh sb="16" eb="18">
      <t>ミギヅメ</t>
    </rPh>
    <rPh sb="24" eb="27">
      <t>ダイヒョウシャ</t>
    </rPh>
    <rPh sb="51" eb="53">
      <t>ケイヤク</t>
    </rPh>
    <rPh sb="53" eb="55">
      <t>シャイン</t>
    </rPh>
    <phoneticPr fontId="17"/>
  </si>
  <si>
    <t>休業期間があった場合は、月数に換算して、右詰めで記入</t>
    <rPh sb="0" eb="2">
      <t>キュウギョウ</t>
    </rPh>
    <rPh sb="2" eb="4">
      <t>キカン</t>
    </rPh>
    <rPh sb="8" eb="10">
      <t>バアイ</t>
    </rPh>
    <rPh sb="12" eb="14">
      <t>ツキスウ</t>
    </rPh>
    <rPh sb="15" eb="17">
      <t>カンサン</t>
    </rPh>
    <rPh sb="20" eb="21">
      <t>ミギ</t>
    </rPh>
    <rPh sb="21" eb="22">
      <t>ツ</t>
    </rPh>
    <rPh sb="24" eb="26">
      <t>キニュウ</t>
    </rPh>
    <phoneticPr fontId="17"/>
  </si>
  <si>
    <t>⑴この欄に記入の無い場合、競争入札参加資格者名簿（物品納入等）の取扱品目欄に登載されませんので、ご注意ください。
⑵上記「⑪申請種目」で申請した営業種目に係る「取扱品目（品物の種類）」を、具体的に、左上から詰めて記入
⑶品目を複数記入する場合は、品目と品目の間は、中点「・」で繋ぐ
⑷「゛」「゜」をつけた文字は1マスに記入</t>
    <rPh sb="3" eb="4">
      <t>ラン</t>
    </rPh>
    <rPh sb="5" eb="7">
      <t>キニュウ</t>
    </rPh>
    <rPh sb="8" eb="9">
      <t>ナ</t>
    </rPh>
    <rPh sb="10" eb="12">
      <t>バアイ</t>
    </rPh>
    <rPh sb="13" eb="15">
      <t>キョウソウ</t>
    </rPh>
    <rPh sb="15" eb="17">
      <t>ニュウサツ</t>
    </rPh>
    <rPh sb="17" eb="19">
      <t>サンカ</t>
    </rPh>
    <rPh sb="19" eb="22">
      <t>シカクシャ</t>
    </rPh>
    <rPh sb="22" eb="24">
      <t>メイボ</t>
    </rPh>
    <rPh sb="25" eb="27">
      <t>ブッピン</t>
    </rPh>
    <rPh sb="27" eb="30">
      <t>ノウニュウトウ</t>
    </rPh>
    <rPh sb="32" eb="34">
      <t>トリアツカイ</t>
    </rPh>
    <rPh sb="34" eb="36">
      <t>ヒンモク</t>
    </rPh>
    <rPh sb="36" eb="37">
      <t>ラン</t>
    </rPh>
    <rPh sb="38" eb="40">
      <t>トウサイ</t>
    </rPh>
    <rPh sb="49" eb="51">
      <t>チュウイ</t>
    </rPh>
    <rPh sb="58" eb="60">
      <t>ジョウキ</t>
    </rPh>
    <rPh sb="62" eb="64">
      <t>シンセイ</t>
    </rPh>
    <rPh sb="64" eb="66">
      <t>シュモク</t>
    </rPh>
    <rPh sb="68" eb="70">
      <t>シンセイ</t>
    </rPh>
    <rPh sb="72" eb="74">
      <t>エイギョウ</t>
    </rPh>
    <rPh sb="74" eb="76">
      <t>シュモク</t>
    </rPh>
    <rPh sb="77" eb="78">
      <t>カカワ</t>
    </rPh>
    <rPh sb="80" eb="82">
      <t>トリアツカイ</t>
    </rPh>
    <rPh sb="82" eb="84">
      <t>ヒンモク</t>
    </rPh>
    <rPh sb="85" eb="87">
      <t>シナモノ</t>
    </rPh>
    <rPh sb="88" eb="90">
      <t>シュルイ</t>
    </rPh>
    <rPh sb="94" eb="97">
      <t>グタイテキ</t>
    </rPh>
    <rPh sb="99" eb="101">
      <t>ヒダリウエ</t>
    </rPh>
    <rPh sb="103" eb="104">
      <t>ツ</t>
    </rPh>
    <rPh sb="106" eb="108">
      <t>キニュウ</t>
    </rPh>
    <rPh sb="110" eb="112">
      <t>ヒンモク</t>
    </rPh>
    <rPh sb="113" eb="115">
      <t>フクスウ</t>
    </rPh>
    <rPh sb="115" eb="117">
      <t>キニュウ</t>
    </rPh>
    <rPh sb="119" eb="121">
      <t>バアイ</t>
    </rPh>
    <rPh sb="129" eb="130">
      <t>アイダ</t>
    </rPh>
    <rPh sb="132" eb="134">
      <t>ナカテン</t>
    </rPh>
    <rPh sb="138" eb="139">
      <t>ツナ</t>
    </rPh>
    <phoneticPr fontId="17"/>
  </si>
  <si>
    <t>業者情報調書（会社経営状況等情報・申請種目）</t>
    <rPh sb="0" eb="2">
      <t>ギョウシャ</t>
    </rPh>
    <rPh sb="2" eb="4">
      <t>ジョウホウ</t>
    </rPh>
    <rPh sb="4" eb="6">
      <t>チョウショ</t>
    </rPh>
    <rPh sb="7" eb="9">
      <t>カイシャ</t>
    </rPh>
    <rPh sb="9" eb="11">
      <t>ケイエイ</t>
    </rPh>
    <rPh sb="11" eb="13">
      <t>ジョウキョウ</t>
    </rPh>
    <rPh sb="13" eb="14">
      <t>トウ</t>
    </rPh>
    <rPh sb="14" eb="16">
      <t>ジョウホウ</t>
    </rPh>
    <phoneticPr fontId="17"/>
  </si>
  <si>
    <t>物品様式７</t>
    <rPh sb="0" eb="2">
      <t>ブッピン</t>
    </rPh>
    <rPh sb="2" eb="4">
      <t>ヨウシキ</t>
    </rPh>
    <phoneticPr fontId="17"/>
  </si>
  <si>
    <t>物品様式１</t>
    <rPh sb="0" eb="2">
      <t>ブッピン</t>
    </rPh>
    <rPh sb="2" eb="4">
      <t>ヨウシキ</t>
    </rPh>
    <phoneticPr fontId="3"/>
  </si>
  <si>
    <t>提出書類チェックリスト（物品納入等）</t>
    <rPh sb="12" eb="14">
      <t>ブッピン</t>
    </rPh>
    <rPh sb="14" eb="16">
      <t>ノウニュウ</t>
    </rPh>
    <rPh sb="16" eb="17">
      <t>トウ</t>
    </rPh>
    <phoneticPr fontId="17"/>
  </si>
  <si>
    <t>◆契約締結権や履行権を、代理人に委任する場合のみ提出してください。代理人を設置しない場合は、作成する必要はありません。
◆記入欄に書ききれない場合は、「⑪備考」欄に、記入してください。</t>
    <rPh sb="1" eb="3">
      <t>ケイヤク</t>
    </rPh>
    <rPh sb="3" eb="5">
      <t>テイケツ</t>
    </rPh>
    <rPh sb="5" eb="6">
      <t>ケン</t>
    </rPh>
    <rPh sb="7" eb="9">
      <t>リコウ</t>
    </rPh>
    <rPh sb="9" eb="10">
      <t>ケン</t>
    </rPh>
    <rPh sb="12" eb="15">
      <t>ダイリニン</t>
    </rPh>
    <rPh sb="16" eb="18">
      <t>イニン</t>
    </rPh>
    <rPh sb="20" eb="22">
      <t>バアイ</t>
    </rPh>
    <rPh sb="24" eb="26">
      <t>テイシュツ</t>
    </rPh>
    <rPh sb="37" eb="39">
      <t>セッチ</t>
    </rPh>
    <rPh sb="42" eb="44">
      <t>バアイ</t>
    </rPh>
    <rPh sb="46" eb="48">
      <t>サクセイ</t>
    </rPh>
    <rPh sb="50" eb="52">
      <t>ヒツヨウ</t>
    </rPh>
    <rPh sb="61" eb="63">
      <t>キニュウ</t>
    </rPh>
    <rPh sb="63" eb="64">
      <t>ラン</t>
    </rPh>
    <rPh sb="65" eb="66">
      <t>カ</t>
    </rPh>
    <rPh sb="71" eb="73">
      <t>バアイ</t>
    </rPh>
    <rPh sb="77" eb="79">
      <t>ビコウ</t>
    </rPh>
    <rPh sb="80" eb="81">
      <t>ラン</t>
    </rPh>
    <rPh sb="83" eb="85">
      <t>キニュウ</t>
    </rPh>
    <phoneticPr fontId="17"/>
  </si>
  <si>
    <t>発注者</t>
    <phoneticPr fontId="3"/>
  </si>
  <si>
    <t>契約金額
（税込）</t>
    <phoneticPr fontId="3"/>
  </si>
  <si>
    <t>千円</t>
    <rPh sb="0" eb="2">
      <t>センエン</t>
    </rPh>
    <phoneticPr fontId="3"/>
  </si>
  <si>
    <t>契約年月</t>
    <rPh sb="0" eb="2">
      <t>ケイヤク</t>
    </rPh>
    <rPh sb="2" eb="4">
      <t>ネンゲツ</t>
    </rPh>
    <phoneticPr fontId="3"/>
  </si>
  <si>
    <t>月</t>
    <rPh sb="0" eb="1">
      <t>ツキ</t>
    </rPh>
    <phoneticPr fontId="3"/>
  </si>
  <si>
    <t>納品（予定）年月</t>
    <rPh sb="0" eb="2">
      <t>ノウヒン</t>
    </rPh>
    <rPh sb="3" eb="5">
      <t>ヨテイ</t>
    </rPh>
    <rPh sb="6" eb="8">
      <t>ネンゲツ</t>
    </rPh>
    <phoneticPr fontId="3"/>
  </si>
  <si>
    <t>発注者</t>
    <phoneticPr fontId="3"/>
  </si>
  <si>
    <t>契約金額
（税込）</t>
    <phoneticPr fontId="3"/>
  </si>
  <si>
    <t>代理人を置く
営業所等の名称</t>
    <rPh sb="0" eb="3">
      <t>ダイリニン</t>
    </rPh>
    <rPh sb="4" eb="5">
      <t>オ</t>
    </rPh>
    <rPh sb="7" eb="10">
      <t>エイギョウショ</t>
    </rPh>
    <rPh sb="10" eb="11">
      <t>トウ</t>
    </rPh>
    <rPh sb="12" eb="14">
      <t>メイショウ</t>
    </rPh>
    <phoneticPr fontId="17"/>
  </si>
  <si>
    <t>入力規則</t>
    <rPh sb="0" eb="2">
      <t>ニュウリョク</t>
    </rPh>
    <rPh sb="2" eb="4">
      <t>キソク</t>
    </rPh>
    <phoneticPr fontId="17"/>
  </si>
  <si>
    <t>条件付き書式</t>
    <rPh sb="0" eb="3">
      <t>ジョウケンツ</t>
    </rPh>
    <rPh sb="4" eb="6">
      <t>ショシキ</t>
    </rPh>
    <phoneticPr fontId="17"/>
  </si>
  <si>
    <t>途中式1</t>
    <rPh sb="0" eb="2">
      <t>トチュウ</t>
    </rPh>
    <rPh sb="2" eb="3">
      <t>シキ</t>
    </rPh>
    <phoneticPr fontId="17"/>
  </si>
  <si>
    <t>許可表示欄</t>
    <rPh sb="0" eb="2">
      <t>キョカ</t>
    </rPh>
    <rPh sb="2" eb="4">
      <t>ヒョウジ</t>
    </rPh>
    <rPh sb="4" eb="5">
      <t>ラン</t>
    </rPh>
    <phoneticPr fontId="17"/>
  </si>
  <si>
    <t>説明</t>
    <rPh sb="0" eb="2">
      <t>セツメイ</t>
    </rPh>
    <phoneticPr fontId="17"/>
  </si>
  <si>
    <t>（パソコン環境によりこのエクセルファイルが正常に動作しない場合、市ホームページからPDF形式の様式をダウンロード・印刷の上、手書きで記入してください。）</t>
    <rPh sb="5" eb="7">
      <t>カンキョウ</t>
    </rPh>
    <rPh sb="21" eb="23">
      <t>セイジョウ</t>
    </rPh>
    <rPh sb="24" eb="26">
      <t>ドウサ</t>
    </rPh>
    <rPh sb="29" eb="31">
      <t>バアイ</t>
    </rPh>
    <rPh sb="32" eb="33">
      <t>シ</t>
    </rPh>
    <rPh sb="44" eb="46">
      <t>ケイシキ</t>
    </rPh>
    <rPh sb="47" eb="49">
      <t>ヨウシキ</t>
    </rPh>
    <rPh sb="57" eb="59">
      <t>インサツ</t>
    </rPh>
    <rPh sb="60" eb="61">
      <t>ウエ</t>
    </rPh>
    <rPh sb="62" eb="64">
      <t>テガ</t>
    </rPh>
    <rPh sb="66" eb="68">
      <t>キニュウ</t>
    </rPh>
    <phoneticPr fontId="17"/>
  </si>
  <si>
    <t>受付証</t>
    <rPh sb="0" eb="2">
      <t>ウケツケ</t>
    </rPh>
    <rPh sb="2" eb="3">
      <t>ショウ</t>
    </rPh>
    <phoneticPr fontId="3"/>
  </si>
  <si>
    <t>履歴（現在）事項全部証明書どおりに入力</t>
    <rPh sb="17" eb="19">
      <t>ニュウリョク</t>
    </rPh>
    <phoneticPr fontId="3"/>
  </si>
  <si>
    <t>≪入力例≫さいたま産業株式会社</t>
    <rPh sb="9" eb="11">
      <t>サンギョウ</t>
    </rPh>
    <rPh sb="11" eb="15">
      <t>カブシキガイシャ</t>
    </rPh>
    <phoneticPr fontId="149"/>
  </si>
  <si>
    <t>空白削除</t>
    <rPh sb="0" eb="2">
      <t>クウハク</t>
    </rPh>
    <rPh sb="2" eb="4">
      <t>サクジョ</t>
    </rPh>
    <phoneticPr fontId="17"/>
  </si>
  <si>
    <t>文字数により桁あふれフラグ欄へ自動入力</t>
    <rPh sb="0" eb="2">
      <t>モジ</t>
    </rPh>
    <rPh sb="2" eb="3">
      <t>スウ</t>
    </rPh>
    <rPh sb="6" eb="7">
      <t>ケタ</t>
    </rPh>
    <rPh sb="13" eb="14">
      <t>ラン</t>
    </rPh>
    <rPh sb="15" eb="17">
      <t>ジドウ</t>
    </rPh>
    <rPh sb="17" eb="19">
      <t>ニュウリョク</t>
    </rPh>
    <phoneticPr fontId="17"/>
  </si>
  <si>
    <t>所属営業所又は部課名等</t>
    <rPh sb="0" eb="2">
      <t>ショゾク</t>
    </rPh>
    <rPh sb="2" eb="5">
      <t>エイギョウショ</t>
    </rPh>
    <rPh sb="5" eb="6">
      <t>マタ</t>
    </rPh>
    <rPh sb="7" eb="9">
      <t>ブカ</t>
    </rPh>
    <rPh sb="9" eb="10">
      <t>メイ</t>
    </rPh>
    <rPh sb="10" eb="11">
      <t>トウ</t>
    </rPh>
    <phoneticPr fontId="17"/>
  </si>
  <si>
    <t>≪入力例≫大宮支店</t>
    <rPh sb="5" eb="7">
      <t>オオミヤ</t>
    </rPh>
    <rPh sb="7" eb="9">
      <t>シテン</t>
    </rPh>
    <phoneticPr fontId="17"/>
  </si>
  <si>
    <t>担当者名</t>
    <rPh sb="0" eb="3">
      <t>タントウシャ</t>
    </rPh>
    <rPh sb="3" eb="4">
      <t>メイ</t>
    </rPh>
    <phoneticPr fontId="3"/>
  </si>
  <si>
    <t>≪入力例≫大宮太郎</t>
    <rPh sb="5" eb="7">
      <t>オオミヤ</t>
    </rPh>
    <rPh sb="7" eb="9">
      <t>タロウ</t>
    </rPh>
    <phoneticPr fontId="17"/>
  </si>
  <si>
    <t>●市外局番から入力してください。</t>
    <rPh sb="7" eb="9">
      <t>ニュウリョク</t>
    </rPh>
    <phoneticPr fontId="149"/>
  </si>
  <si>
    <t>結合</t>
    <rPh sb="0" eb="2">
      <t>ケツゴウ</t>
    </rPh>
    <phoneticPr fontId="17"/>
  </si>
  <si>
    <t>半角英数字</t>
    <rPh sb="0" eb="2">
      <t>ハンカク</t>
    </rPh>
    <rPh sb="2" eb="5">
      <t>エイスウジ</t>
    </rPh>
    <phoneticPr fontId="17"/>
  </si>
  <si>
    <t>桁数不足の場合エラーメッセージ</t>
    <rPh sb="0" eb="2">
      <t>ケタスウ</t>
    </rPh>
    <rPh sb="2" eb="4">
      <t>フソク</t>
    </rPh>
    <rPh sb="5" eb="7">
      <t>バアイ</t>
    </rPh>
    <phoneticPr fontId="17"/>
  </si>
  <si>
    <t>行政書士名</t>
    <rPh sb="0" eb="2">
      <t>ギョウセイ</t>
    </rPh>
    <rPh sb="2" eb="4">
      <t>ショシ</t>
    </rPh>
    <rPh sb="4" eb="5">
      <t>メイ</t>
    </rPh>
    <phoneticPr fontId="3"/>
  </si>
  <si>
    <t>●行政書士が申請を代理する場合のみ入力してください。</t>
    <rPh sb="1" eb="3">
      <t>ギョウセイ</t>
    </rPh>
    <rPh sb="3" eb="5">
      <t>ショシ</t>
    </rPh>
    <rPh sb="6" eb="8">
      <t>シンセイ</t>
    </rPh>
    <rPh sb="9" eb="11">
      <t>ダイリ</t>
    </rPh>
    <rPh sb="13" eb="15">
      <t>バアイ</t>
    </rPh>
    <rPh sb="17" eb="19">
      <t>ニュウリョク</t>
    </rPh>
    <phoneticPr fontId="149"/>
  </si>
  <si>
    <t>≪入力例≫行政書士　○○○○</t>
    <phoneticPr fontId="17"/>
  </si>
  <si>
    <t>エラーメッセージ</t>
    <phoneticPr fontId="17"/>
  </si>
  <si>
    <t>作成年月日</t>
    <rPh sb="0" eb="2">
      <t>サクセイ</t>
    </rPh>
    <rPh sb="2" eb="3">
      <t>トシ</t>
    </rPh>
    <rPh sb="3" eb="5">
      <t>ガッピ</t>
    </rPh>
    <phoneticPr fontId="17"/>
  </si>
  <si>
    <t>所在地①都道府県名</t>
    <rPh sb="0" eb="3">
      <t>ショザイチ</t>
    </rPh>
    <rPh sb="4" eb="8">
      <t>トドウフケン</t>
    </rPh>
    <rPh sb="8" eb="9">
      <t>メイ</t>
    </rPh>
    <phoneticPr fontId="3"/>
  </si>
  <si>
    <t>埼玉県</t>
    <rPh sb="0" eb="3">
      <t>サイタマケン</t>
    </rPh>
    <phoneticPr fontId="4"/>
  </si>
  <si>
    <t>所在地②都道府県名以外</t>
    <rPh sb="0" eb="3">
      <t>ショザイチ</t>
    </rPh>
    <rPh sb="4" eb="8">
      <t>トドウフケン</t>
    </rPh>
    <rPh sb="8" eb="9">
      <t>メイ</t>
    </rPh>
    <rPh sb="9" eb="11">
      <t>イガイ</t>
    </rPh>
    <phoneticPr fontId="3"/>
  </si>
  <si>
    <t>エラーメッセージ・「丁目」「番」「号」の３つがそろったらメッセージ</t>
    <rPh sb="10" eb="11">
      <t>チョウ</t>
    </rPh>
    <rPh sb="11" eb="12">
      <t>メ</t>
    </rPh>
    <rPh sb="14" eb="15">
      <t>バン</t>
    </rPh>
    <rPh sb="17" eb="18">
      <t>ゴウ</t>
    </rPh>
    <phoneticPr fontId="17"/>
  </si>
  <si>
    <t>入力規則・都道府県を選択する前に入力「先に都道府県名を選択してください。」</t>
    <rPh sb="0" eb="2">
      <t>ニュウリョク</t>
    </rPh>
    <rPh sb="2" eb="4">
      <t>キソク</t>
    </rPh>
    <rPh sb="5" eb="9">
      <t>トドウフケン</t>
    </rPh>
    <rPh sb="10" eb="12">
      <t>センタク</t>
    </rPh>
    <rPh sb="14" eb="15">
      <t>マエ</t>
    </rPh>
    <rPh sb="16" eb="18">
      <t>ニュウリョク</t>
    </rPh>
    <rPh sb="19" eb="20">
      <t>サキ</t>
    </rPh>
    <rPh sb="21" eb="25">
      <t>トドウフケン</t>
    </rPh>
    <rPh sb="25" eb="26">
      <t>メイ</t>
    </rPh>
    <rPh sb="27" eb="29">
      <t>センタク</t>
    </rPh>
    <phoneticPr fontId="17"/>
  </si>
  <si>
    <t>本店所在地と登記上の所在地</t>
    <rPh sb="0" eb="2">
      <t>ホンテン</t>
    </rPh>
    <rPh sb="2" eb="5">
      <t>ショザイチ</t>
    </rPh>
    <rPh sb="6" eb="9">
      <t>トウキジョウ</t>
    </rPh>
    <rPh sb="10" eb="13">
      <t>ショザイチ</t>
    </rPh>
    <phoneticPr fontId="17"/>
  </si>
  <si>
    <t>（ビル名の有無等の表記が異なっていても、同一場所であれば「１．同じ」を入力）</t>
    <rPh sb="3" eb="4">
      <t>メイ</t>
    </rPh>
    <rPh sb="5" eb="7">
      <t>ウム</t>
    </rPh>
    <rPh sb="7" eb="8">
      <t>トウ</t>
    </rPh>
    <rPh sb="9" eb="11">
      <t>ヒョウキ</t>
    </rPh>
    <rPh sb="12" eb="13">
      <t>コト</t>
    </rPh>
    <phoneticPr fontId="17"/>
  </si>
  <si>
    <t>１．同じ</t>
    <rPh sb="2" eb="3">
      <t>オナ</t>
    </rPh>
    <phoneticPr fontId="17"/>
  </si>
  <si>
    <t>登記上の所在地を「１．同じ」を選択した場合、グレーアウト</t>
    <rPh sb="0" eb="3">
      <t>トウキジョウ</t>
    </rPh>
    <rPh sb="4" eb="7">
      <t>ショザイチ</t>
    </rPh>
    <rPh sb="11" eb="12">
      <t>オナ</t>
    </rPh>
    <rPh sb="15" eb="17">
      <t>センタク</t>
    </rPh>
    <rPh sb="19" eb="21">
      <t>バアイ</t>
    </rPh>
    <phoneticPr fontId="17"/>
  </si>
  <si>
    <t>≪入力例≫さいたま市緑区中尾９７５－１</t>
    <rPh sb="1" eb="3">
      <t>ニュウリョク</t>
    </rPh>
    <rPh sb="3" eb="4">
      <t>レイ</t>
    </rPh>
    <phoneticPr fontId="3"/>
  </si>
  <si>
    <t>≪入力例≫代表取締役</t>
    <rPh sb="5" eb="7">
      <t>ダイヒョウ</t>
    </rPh>
    <rPh sb="7" eb="10">
      <t>トリシマリヤク</t>
    </rPh>
    <phoneticPr fontId="149"/>
  </si>
  <si>
    <t>・代理人を置く場合</t>
    <rPh sb="1" eb="4">
      <t>ダイリニン</t>
    </rPh>
    <rPh sb="5" eb="6">
      <t>オ</t>
    </rPh>
    <rPh sb="7" eb="9">
      <t>バアイ</t>
    </rPh>
    <phoneticPr fontId="3"/>
  </si>
  <si>
    <t>・代理人を置かない場合</t>
    <rPh sb="1" eb="4">
      <t>ダイリニン</t>
    </rPh>
    <rPh sb="5" eb="6">
      <t>オ</t>
    </rPh>
    <rPh sb="9" eb="11">
      <t>バアイ</t>
    </rPh>
    <phoneticPr fontId="3"/>
  </si>
  <si>
    <t>代理人を置かない場合のみ、チェックをいれてください。</t>
    <rPh sb="0" eb="3">
      <t>ダイリニン</t>
    </rPh>
    <rPh sb="4" eb="5">
      <t>オ</t>
    </rPh>
    <rPh sb="8" eb="10">
      <t>バアイ</t>
    </rPh>
    <phoneticPr fontId="17"/>
  </si>
  <si>
    <t>商号が含まれていたらエラーメッセージ</t>
    <rPh sb="0" eb="2">
      <t>ショウゴウ</t>
    </rPh>
    <rPh sb="3" eb="4">
      <t>フク</t>
    </rPh>
    <phoneticPr fontId="17"/>
  </si>
  <si>
    <t>≪入力例≫支店長</t>
    <rPh sb="5" eb="8">
      <t>シテンチョウ</t>
    </rPh>
    <phoneticPr fontId="3"/>
  </si>
  <si>
    <t>１．法人</t>
    <rPh sb="2" eb="4">
      <t>ホウジン</t>
    </rPh>
    <phoneticPr fontId="17"/>
  </si>
  <si>
    <t>半角英数字、リスト</t>
    <rPh sb="0" eb="2">
      <t>ハンカク</t>
    </rPh>
    <rPh sb="2" eb="5">
      <t>エイスウジ</t>
    </rPh>
    <phoneticPr fontId="17"/>
  </si>
  <si>
    <t>≪入力例≫7770123456789</t>
    <rPh sb="1" eb="3">
      <t>ニュウリョク</t>
    </rPh>
    <rPh sb="3" eb="4">
      <t>レイ</t>
    </rPh>
    <phoneticPr fontId="3"/>
  </si>
  <si>
    <t>①で１を選んだ場合のみ、入力可。入力メッセージ半角英数字</t>
    <rPh sb="4" eb="5">
      <t>エラ</t>
    </rPh>
    <rPh sb="7" eb="9">
      <t>バアイ</t>
    </rPh>
    <rPh sb="12" eb="14">
      <t>ニュウリョク</t>
    </rPh>
    <rPh sb="14" eb="15">
      <t>カ</t>
    </rPh>
    <rPh sb="16" eb="18">
      <t>ニュウリョク</t>
    </rPh>
    <rPh sb="23" eb="25">
      <t>ハンカク</t>
    </rPh>
    <rPh sb="25" eb="28">
      <t>エイスウジ</t>
    </rPh>
    <phoneticPr fontId="17"/>
  </si>
  <si>
    <t>文字列の長さ規制と半角英数字</t>
    <rPh sb="0" eb="3">
      <t>モジレツ</t>
    </rPh>
    <rPh sb="4" eb="5">
      <t>ナガ</t>
    </rPh>
    <rPh sb="6" eb="8">
      <t>キセイ</t>
    </rPh>
    <rPh sb="9" eb="11">
      <t>ハンカク</t>
    </rPh>
    <rPh sb="11" eb="14">
      <t>エイスウジ</t>
    </rPh>
    <phoneticPr fontId="17"/>
  </si>
  <si>
    <t>数式の内容：①都道府県が入力→空欄　②都道府県が入力→所在地全体を見て判定</t>
    <rPh sb="0" eb="2">
      <t>スウシキ</t>
    </rPh>
    <rPh sb="3" eb="5">
      <t>ナイヨウ</t>
    </rPh>
    <rPh sb="7" eb="11">
      <t>トドウフケン</t>
    </rPh>
    <rPh sb="12" eb="14">
      <t>ニュウリョク</t>
    </rPh>
    <rPh sb="15" eb="17">
      <t>クウラン</t>
    </rPh>
    <rPh sb="19" eb="23">
      <t>トドウフケン</t>
    </rPh>
    <rPh sb="24" eb="26">
      <t>ニュウリョク</t>
    </rPh>
    <rPh sb="27" eb="30">
      <t>ショザイチ</t>
    </rPh>
    <rPh sb="30" eb="32">
      <t>ゼンタイ</t>
    </rPh>
    <rPh sb="33" eb="34">
      <t>ミ</t>
    </rPh>
    <rPh sb="35" eb="37">
      <t>ハンテイ</t>
    </rPh>
    <phoneticPr fontId="17"/>
  </si>
  <si>
    <t>空白の場合も□で表示</t>
    <rPh sb="0" eb="2">
      <t>クウハク</t>
    </rPh>
    <rPh sb="3" eb="5">
      <t>バアイ</t>
    </rPh>
    <rPh sb="8" eb="10">
      <t>ヒョウジ</t>
    </rPh>
    <phoneticPr fontId="17"/>
  </si>
  <si>
    <t>　　有</t>
    <rPh sb="2" eb="3">
      <t>ア</t>
    </rPh>
    <phoneticPr fontId="3"/>
  </si>
  <si>
    <t>　　無</t>
    <rPh sb="2" eb="3">
      <t>ナ</t>
    </rPh>
    <phoneticPr fontId="3"/>
  </si>
  <si>
    <t>エラーメッセージ、半角カタカナ</t>
    <rPh sb="9" eb="11">
      <t>ハンカク</t>
    </rPh>
    <phoneticPr fontId="17"/>
  </si>
  <si>
    <t>桁あふれフラグをここで使用</t>
    <rPh sb="0" eb="1">
      <t>ケタ</t>
    </rPh>
    <rPh sb="11" eb="13">
      <t>シヨウ</t>
    </rPh>
    <phoneticPr fontId="17"/>
  </si>
  <si>
    <t>人</t>
    <rPh sb="0" eb="1">
      <t>ニン</t>
    </rPh>
    <phoneticPr fontId="17"/>
  </si>
  <si>
    <t>年号</t>
    <rPh sb="0" eb="2">
      <t>ネンゴウ</t>
    </rPh>
    <phoneticPr fontId="3"/>
  </si>
  <si>
    <t>昭和</t>
    <rPh sb="0" eb="2">
      <t>ショウワ</t>
    </rPh>
    <phoneticPr fontId="17"/>
  </si>
  <si>
    <t>※年号はドロップダウンリストから選択してください。</t>
    <rPh sb="1" eb="3">
      <t>ネンゴウ</t>
    </rPh>
    <rPh sb="16" eb="18">
      <t>センタク</t>
    </rPh>
    <phoneticPr fontId="3"/>
  </si>
  <si>
    <t>年号にリスト</t>
    <rPh sb="0" eb="2">
      <t>ネンゴウ</t>
    </rPh>
    <phoneticPr fontId="17"/>
  </si>
  <si>
    <t>≪入力例≫ 1</t>
    <phoneticPr fontId="149"/>
  </si>
  <si>
    <t>円</t>
    <rPh sb="0" eb="1">
      <t>エン</t>
    </rPh>
    <phoneticPr fontId="17"/>
  </si>
  <si>
    <t>％</t>
    <phoneticPr fontId="3"/>
  </si>
  <si>
    <t>0B01</t>
  </si>
  <si>
    <t>0C03</t>
  </si>
  <si>
    <t>0C05</t>
  </si>
  <si>
    <t>0E03</t>
  </si>
  <si>
    <t>0E04</t>
  </si>
  <si>
    <t>0F01</t>
  </si>
  <si>
    <t>0F02</t>
  </si>
  <si>
    <t>0F04</t>
  </si>
  <si>
    <t>8001</t>
  </si>
  <si>
    <t>コード</t>
    <phoneticPr fontId="3"/>
  </si>
  <si>
    <t>１．該当する</t>
    <rPh sb="2" eb="4">
      <t>ガイトウ</t>
    </rPh>
    <phoneticPr fontId="17"/>
  </si>
  <si>
    <t>２．該当しない</t>
    <rPh sb="2" eb="4">
      <t>ガイトウ</t>
    </rPh>
    <phoneticPr fontId="17"/>
  </si>
  <si>
    <t>↓</t>
    <phoneticPr fontId="17"/>
  </si>
  <si>
    <t>登録等コード</t>
    <rPh sb="0" eb="2">
      <t>トウロク</t>
    </rPh>
    <rPh sb="2" eb="3">
      <t>トウ</t>
    </rPh>
    <phoneticPr fontId="3"/>
  </si>
  <si>
    <t>許可・認可・登録等名称</t>
    <rPh sb="0" eb="2">
      <t>キョカ</t>
    </rPh>
    <rPh sb="3" eb="5">
      <t>ニンカ</t>
    </rPh>
    <rPh sb="6" eb="8">
      <t>トウロク</t>
    </rPh>
    <rPh sb="8" eb="9">
      <t>トウ</t>
    </rPh>
    <rPh sb="9" eb="11">
      <t>メイショウ</t>
    </rPh>
    <phoneticPr fontId="3"/>
  </si>
  <si>
    <t>スペース削除</t>
    <rPh sb="4" eb="6">
      <t>サクジョ</t>
    </rPh>
    <phoneticPr fontId="17"/>
  </si>
  <si>
    <t>２２文字を超えた場合のメッセージ。</t>
    <rPh sb="2" eb="4">
      <t>モジ</t>
    </rPh>
    <rPh sb="5" eb="6">
      <t>コ</t>
    </rPh>
    <rPh sb="8" eb="10">
      <t>バアイ</t>
    </rPh>
    <phoneticPr fontId="17"/>
  </si>
  <si>
    <t>120文字を超えた場合のメッセージ。</t>
    <rPh sb="3" eb="5">
      <t>モジ</t>
    </rPh>
    <rPh sb="6" eb="7">
      <t>コ</t>
    </rPh>
    <rPh sb="9" eb="11">
      <t>バアイ</t>
    </rPh>
    <phoneticPr fontId="17"/>
  </si>
  <si>
    <t>新たに入力が必要な項目はありません。</t>
    <rPh sb="0" eb="1">
      <t>アラ</t>
    </rPh>
    <rPh sb="3" eb="5">
      <t>ニュウリョク</t>
    </rPh>
    <rPh sb="6" eb="8">
      <t>ヒツヨウ</t>
    </rPh>
    <rPh sb="9" eb="11">
      <t>コウモク</t>
    </rPh>
    <phoneticPr fontId="3"/>
  </si>
  <si>
    <t>・貴社の提出書類</t>
    <rPh sb="1" eb="3">
      <t>キシャ</t>
    </rPh>
    <rPh sb="4" eb="6">
      <t>テイシュツ</t>
    </rPh>
    <rPh sb="6" eb="8">
      <t>ショルイ</t>
    </rPh>
    <phoneticPr fontId="3"/>
  </si>
  <si>
    <t>・受付証</t>
    <rPh sb="1" eb="3">
      <t>ウケツケ</t>
    </rPh>
    <rPh sb="3" eb="4">
      <t>ショウ</t>
    </rPh>
    <phoneticPr fontId="3"/>
  </si>
  <si>
    <t>必須</t>
    <rPh sb="0" eb="2">
      <t>ヒッス</t>
    </rPh>
    <phoneticPr fontId="17"/>
  </si>
  <si>
    <t>代理人を置かないに☑がなければ必須</t>
    <rPh sb="0" eb="3">
      <t>ダイリニン</t>
    </rPh>
    <rPh sb="4" eb="5">
      <t>オ</t>
    </rPh>
    <rPh sb="15" eb="17">
      <t>ヒッス</t>
    </rPh>
    <phoneticPr fontId="17"/>
  </si>
  <si>
    <t>以下プルダウンメニュー</t>
    <rPh sb="0" eb="2">
      <t>イカ</t>
    </rPh>
    <phoneticPr fontId="17"/>
  </si>
  <si>
    <t>様式への申請小項目入力途中式</t>
    <rPh sb="0" eb="2">
      <t>ヨウシキ</t>
    </rPh>
    <rPh sb="4" eb="6">
      <t>シンセイ</t>
    </rPh>
    <rPh sb="6" eb="9">
      <t>ショウコウモク</t>
    </rPh>
    <rPh sb="9" eb="11">
      <t>ニュウリョク</t>
    </rPh>
    <rPh sb="11" eb="13">
      <t>トチュウ</t>
    </rPh>
    <rPh sb="13" eb="14">
      <t>シキ</t>
    </rPh>
    <phoneticPr fontId="17"/>
  </si>
  <si>
    <t>明治</t>
    <rPh sb="0" eb="2">
      <t>メイジ</t>
    </rPh>
    <phoneticPr fontId="17"/>
  </si>
  <si>
    <t>コード</t>
  </si>
  <si>
    <t>許可・認可・登録等の名称</t>
    <rPh sb="0" eb="2">
      <t>キョカ</t>
    </rPh>
    <rPh sb="3" eb="5">
      <t>ニンカ</t>
    </rPh>
    <rPh sb="6" eb="9">
      <t>トウロクナド</t>
    </rPh>
    <rPh sb="10" eb="12">
      <t>メイショウ</t>
    </rPh>
    <phoneticPr fontId="17"/>
  </si>
  <si>
    <t>必須の場合にコード表示</t>
    <rPh sb="0" eb="2">
      <t>ヒッス</t>
    </rPh>
    <rPh sb="3" eb="5">
      <t>バアイ</t>
    </rPh>
    <rPh sb="9" eb="11">
      <t>ヒョウジ</t>
    </rPh>
    <phoneticPr fontId="17"/>
  </si>
  <si>
    <t>北海道</t>
    <rPh sb="0" eb="3">
      <t>ホッカイドウ</t>
    </rPh>
    <phoneticPr fontId="4"/>
  </si>
  <si>
    <t>大正</t>
    <rPh sb="0" eb="2">
      <t>タイショウ</t>
    </rPh>
    <phoneticPr fontId="17"/>
  </si>
  <si>
    <t>〇</t>
    <phoneticPr fontId="17"/>
  </si>
  <si>
    <t>0A01</t>
  </si>
  <si>
    <t>建築物清掃業登録</t>
    <rPh sb="0" eb="3">
      <t>ケンチクブツ</t>
    </rPh>
    <rPh sb="3" eb="5">
      <t>セイソウ</t>
    </rPh>
    <rPh sb="5" eb="6">
      <t>ギョウ</t>
    </rPh>
    <rPh sb="6" eb="8">
      <t>トウロク</t>
    </rPh>
    <phoneticPr fontId="17"/>
  </si>
  <si>
    <t>青森県</t>
    <rPh sb="0" eb="3">
      <t>アオモリケン</t>
    </rPh>
    <phoneticPr fontId="4"/>
  </si>
  <si>
    <t>百万円</t>
    <rPh sb="0" eb="3">
      <t>ヒャクマンエン</t>
    </rPh>
    <phoneticPr fontId="17"/>
  </si>
  <si>
    <t>0A09</t>
  </si>
  <si>
    <t>建築物環境衛生総合管理業登録</t>
    <rPh sb="0" eb="3">
      <t>ケンチクブツ</t>
    </rPh>
    <rPh sb="3" eb="5">
      <t>カンキョウ</t>
    </rPh>
    <rPh sb="5" eb="7">
      <t>エイセイ</t>
    </rPh>
    <rPh sb="7" eb="9">
      <t>ソウゴウ</t>
    </rPh>
    <rPh sb="9" eb="11">
      <t>カンリ</t>
    </rPh>
    <rPh sb="11" eb="12">
      <t>ギョウ</t>
    </rPh>
    <rPh sb="12" eb="14">
      <t>トウロク</t>
    </rPh>
    <phoneticPr fontId="17"/>
  </si>
  <si>
    <t>岩手県</t>
    <rPh sb="0" eb="3">
      <t>イワテケン</t>
    </rPh>
    <phoneticPr fontId="4"/>
  </si>
  <si>
    <r>
      <t>警備業</t>
    </r>
    <r>
      <rPr>
        <sz val="9"/>
        <color indexed="8"/>
        <rFont val="ＭＳ Ｐ明朝"/>
        <family val="1"/>
        <charset val="128"/>
      </rPr>
      <t>法に基づく</t>
    </r>
    <r>
      <rPr>
        <sz val="9"/>
        <rFont val="ＭＳ Ｐ明朝"/>
        <family val="1"/>
        <charset val="128"/>
      </rPr>
      <t>認定・届出</t>
    </r>
    <rPh sb="0" eb="2">
      <t>ケイビ</t>
    </rPh>
    <rPh sb="2" eb="3">
      <t>ギョウ</t>
    </rPh>
    <rPh sb="3" eb="4">
      <t>ホウ</t>
    </rPh>
    <rPh sb="5" eb="6">
      <t>モト</t>
    </rPh>
    <rPh sb="8" eb="10">
      <t>ニンテイ</t>
    </rPh>
    <rPh sb="11" eb="13">
      <t>トドケデ</t>
    </rPh>
    <phoneticPr fontId="17"/>
  </si>
  <si>
    <t>宮城県</t>
    <rPh sb="0" eb="3">
      <t>ミヤギケン</t>
    </rPh>
    <phoneticPr fontId="4"/>
  </si>
  <si>
    <t>0B02</t>
  </si>
  <si>
    <t>機械警備業務開始届</t>
  </si>
  <si>
    <t>秋田県</t>
    <rPh sb="0" eb="3">
      <t>アキタケン</t>
    </rPh>
    <phoneticPr fontId="4"/>
  </si>
  <si>
    <t>↓法人個人の別</t>
    <rPh sb="1" eb="3">
      <t>ホウジン</t>
    </rPh>
    <rPh sb="3" eb="5">
      <t>コジン</t>
    </rPh>
    <rPh sb="6" eb="7">
      <t>ベツ</t>
    </rPh>
    <phoneticPr fontId="17"/>
  </si>
  <si>
    <t>浄化槽清掃業許可</t>
    <rPh sb="0" eb="3">
      <t>ジョウカソウ</t>
    </rPh>
    <rPh sb="3" eb="5">
      <t>セイソウ</t>
    </rPh>
    <rPh sb="5" eb="6">
      <t>ギョウ</t>
    </rPh>
    <rPh sb="6" eb="8">
      <t>キョカ</t>
    </rPh>
    <phoneticPr fontId="17"/>
  </si>
  <si>
    <t>山形県</t>
    <rPh sb="0" eb="3">
      <t>ヤマガタケン</t>
    </rPh>
    <phoneticPr fontId="4"/>
  </si>
  <si>
    <t>浄化槽保守点検業者登録</t>
    <rPh sb="0" eb="2">
      <t>ジョウカ</t>
    </rPh>
    <rPh sb="2" eb="3">
      <t>ソウ</t>
    </rPh>
    <rPh sb="3" eb="5">
      <t>ホシュ</t>
    </rPh>
    <rPh sb="5" eb="7">
      <t>テンケン</t>
    </rPh>
    <rPh sb="7" eb="9">
      <t>ギョウシャ</t>
    </rPh>
    <rPh sb="9" eb="11">
      <t>トウロク</t>
    </rPh>
    <phoneticPr fontId="17"/>
  </si>
  <si>
    <t>福島県</t>
    <rPh sb="0" eb="3">
      <t>フクシマケン</t>
    </rPh>
    <phoneticPr fontId="4"/>
  </si>
  <si>
    <t>２．個人</t>
    <rPh sb="2" eb="4">
      <t>コジン</t>
    </rPh>
    <phoneticPr fontId="17"/>
  </si>
  <si>
    <t>0E01</t>
  </si>
  <si>
    <r>
      <t>産業廃棄物収集運搬業</t>
    </r>
    <r>
      <rPr>
        <sz val="9"/>
        <rFont val="ＭＳ Ｐ明朝"/>
        <family val="1"/>
        <charset val="128"/>
      </rPr>
      <t>許可</t>
    </r>
    <rPh sb="0" eb="2">
      <t>サンギョウ</t>
    </rPh>
    <rPh sb="2" eb="5">
      <t>ハイキブツ</t>
    </rPh>
    <rPh sb="5" eb="7">
      <t>シュウシュウ</t>
    </rPh>
    <rPh sb="7" eb="9">
      <t>ウンパン</t>
    </rPh>
    <rPh sb="9" eb="10">
      <t>ギョウ</t>
    </rPh>
    <rPh sb="10" eb="12">
      <t>キョカ</t>
    </rPh>
    <phoneticPr fontId="17"/>
  </si>
  <si>
    <t>茨城県</t>
    <rPh sb="0" eb="3">
      <t>イバラキケン</t>
    </rPh>
    <phoneticPr fontId="4"/>
  </si>
  <si>
    <t>0E02</t>
  </si>
  <si>
    <r>
      <t>産業廃棄物処分業</t>
    </r>
    <r>
      <rPr>
        <sz val="9"/>
        <rFont val="ＭＳ Ｐ明朝"/>
        <family val="1"/>
        <charset val="128"/>
      </rPr>
      <t>許可</t>
    </r>
    <rPh sb="0" eb="2">
      <t>サンギョウ</t>
    </rPh>
    <rPh sb="2" eb="5">
      <t>ハイキブツ</t>
    </rPh>
    <rPh sb="5" eb="7">
      <t>ショブン</t>
    </rPh>
    <rPh sb="7" eb="8">
      <t>ギョウ</t>
    </rPh>
    <rPh sb="8" eb="10">
      <t>キョカ</t>
    </rPh>
    <phoneticPr fontId="17"/>
  </si>
  <si>
    <t>栃木県</t>
    <rPh sb="0" eb="3">
      <t>トチギケン</t>
    </rPh>
    <phoneticPr fontId="4"/>
  </si>
  <si>
    <t>↓登記上の所在地</t>
    <rPh sb="1" eb="4">
      <t>トウキジョウ</t>
    </rPh>
    <rPh sb="5" eb="8">
      <t>ショザイチ</t>
    </rPh>
    <phoneticPr fontId="17"/>
  </si>
  <si>
    <r>
      <t>一般廃棄物収集運搬業</t>
    </r>
    <r>
      <rPr>
        <sz val="9"/>
        <rFont val="ＭＳ Ｐ明朝"/>
        <family val="1"/>
        <charset val="128"/>
      </rPr>
      <t>許可</t>
    </r>
    <rPh sb="0" eb="2">
      <t>イッパン</t>
    </rPh>
    <rPh sb="2" eb="5">
      <t>ハイキブツ</t>
    </rPh>
    <rPh sb="5" eb="7">
      <t>シュウシュウ</t>
    </rPh>
    <rPh sb="7" eb="9">
      <t>ウンパン</t>
    </rPh>
    <rPh sb="9" eb="10">
      <t>ギョウ</t>
    </rPh>
    <rPh sb="10" eb="12">
      <t>キョカ</t>
    </rPh>
    <phoneticPr fontId="17"/>
  </si>
  <si>
    <t>群馬県</t>
    <rPh sb="0" eb="3">
      <t>グンマケン</t>
    </rPh>
    <phoneticPr fontId="4"/>
  </si>
  <si>
    <r>
      <t>一般廃棄物処分業</t>
    </r>
    <r>
      <rPr>
        <sz val="9"/>
        <rFont val="ＭＳ Ｐ明朝"/>
        <family val="1"/>
        <charset val="128"/>
      </rPr>
      <t>許可</t>
    </r>
    <rPh sb="0" eb="2">
      <t>イッパン</t>
    </rPh>
    <rPh sb="2" eb="5">
      <t>ハイキブツ</t>
    </rPh>
    <rPh sb="5" eb="7">
      <t>ショブン</t>
    </rPh>
    <rPh sb="7" eb="8">
      <t>ギョウ</t>
    </rPh>
    <rPh sb="8" eb="10">
      <t>キョカ</t>
    </rPh>
    <phoneticPr fontId="17"/>
  </si>
  <si>
    <t>千葉県</t>
    <rPh sb="0" eb="3">
      <t>チバケン</t>
    </rPh>
    <phoneticPr fontId="4"/>
  </si>
  <si>
    <t>２．異なる</t>
    <rPh sb="2" eb="3">
      <t>コト</t>
    </rPh>
    <phoneticPr fontId="17"/>
  </si>
  <si>
    <t>0E06</t>
  </si>
  <si>
    <t>特別管理産業廃棄物収集運搬業許可</t>
  </si>
  <si>
    <t>東京都</t>
    <rPh sb="0" eb="3">
      <t>トウキョウト</t>
    </rPh>
    <phoneticPr fontId="4"/>
  </si>
  <si>
    <t>0E07</t>
  </si>
  <si>
    <r>
      <t>特別管理産業廃棄物処分業</t>
    </r>
    <r>
      <rPr>
        <sz val="9"/>
        <color indexed="8"/>
        <rFont val="ＭＳ Ｐ明朝"/>
        <family val="1"/>
        <charset val="128"/>
      </rPr>
      <t>許可</t>
    </r>
    <rPh sb="9" eb="11">
      <t>ショブン</t>
    </rPh>
    <rPh sb="11" eb="12">
      <t>ギョウ</t>
    </rPh>
    <rPh sb="12" eb="14">
      <t>キョカ</t>
    </rPh>
    <phoneticPr fontId="17"/>
  </si>
  <si>
    <t>神奈川県</t>
    <rPh sb="0" eb="4">
      <t>カナガワケン</t>
    </rPh>
    <phoneticPr fontId="4"/>
  </si>
  <si>
    <t>0E11</t>
  </si>
  <si>
    <t>無害化処理に係る特例認定</t>
    <rPh sb="0" eb="3">
      <t>ムガイカ</t>
    </rPh>
    <rPh sb="3" eb="5">
      <t>ショリ</t>
    </rPh>
    <rPh sb="6" eb="7">
      <t>カカワ</t>
    </rPh>
    <rPh sb="8" eb="10">
      <t>トクレイ</t>
    </rPh>
    <rPh sb="10" eb="12">
      <t>ニンテイ</t>
    </rPh>
    <phoneticPr fontId="17"/>
  </si>
  <si>
    <t>新潟県</t>
    <rPh sb="0" eb="3">
      <t>ニイガタケン</t>
    </rPh>
    <phoneticPr fontId="4"/>
  </si>
  <si>
    <t>富山県</t>
    <rPh sb="0" eb="3">
      <t>トヤマケン</t>
    </rPh>
    <phoneticPr fontId="4"/>
  </si>
  <si>
    <t>貨物自動車運送事業法に基づく許可・届出</t>
    <rPh sb="0" eb="2">
      <t>カモツ</t>
    </rPh>
    <rPh sb="2" eb="5">
      <t>ジドウシャ</t>
    </rPh>
    <rPh sb="5" eb="7">
      <t>ウンソウ</t>
    </rPh>
    <rPh sb="7" eb="10">
      <t>ジギョウホウ</t>
    </rPh>
    <rPh sb="11" eb="12">
      <t>モト</t>
    </rPh>
    <rPh sb="14" eb="16">
      <t>キョカ</t>
    </rPh>
    <rPh sb="17" eb="18">
      <t>トドケ</t>
    </rPh>
    <rPh sb="18" eb="19">
      <t>デ</t>
    </rPh>
    <phoneticPr fontId="17"/>
  </si>
  <si>
    <t>石川県</t>
    <rPh sb="0" eb="3">
      <t>イシカワケン</t>
    </rPh>
    <phoneticPr fontId="4"/>
  </si>
  <si>
    <t>0F03</t>
  </si>
  <si>
    <r>
      <t>貨物利用運送事業法</t>
    </r>
    <r>
      <rPr>
        <sz val="9"/>
        <color indexed="8"/>
        <rFont val="ＭＳ Ｐ明朝"/>
        <family val="1"/>
        <charset val="128"/>
      </rPr>
      <t>に基づく登録・許可</t>
    </r>
    <rPh sb="0" eb="2">
      <t>カモツ</t>
    </rPh>
    <rPh sb="2" eb="4">
      <t>リヨウ</t>
    </rPh>
    <rPh sb="4" eb="6">
      <t>ウンソウ</t>
    </rPh>
    <rPh sb="6" eb="9">
      <t>ジギョウホウ</t>
    </rPh>
    <rPh sb="13" eb="15">
      <t>トウロク</t>
    </rPh>
    <rPh sb="16" eb="18">
      <t>キョカ</t>
    </rPh>
    <phoneticPr fontId="17"/>
  </si>
  <si>
    <t>福井県</t>
    <rPh sb="0" eb="3">
      <t>フクイケン</t>
    </rPh>
    <phoneticPr fontId="4"/>
  </si>
  <si>
    <t>旅行業登録・旅行業者代理業登録</t>
    <rPh sb="3" eb="5">
      <t>トウロク</t>
    </rPh>
    <rPh sb="6" eb="8">
      <t>リョコウ</t>
    </rPh>
    <rPh sb="8" eb="10">
      <t>ギョウシャ</t>
    </rPh>
    <rPh sb="10" eb="12">
      <t>ダイリ</t>
    </rPh>
    <rPh sb="12" eb="13">
      <t>ギョウ</t>
    </rPh>
    <rPh sb="13" eb="15">
      <t>トウロク</t>
    </rPh>
    <phoneticPr fontId="17"/>
  </si>
  <si>
    <t>山梨県</t>
    <rPh sb="0" eb="3">
      <t>ヤマナシケン</t>
    </rPh>
    <phoneticPr fontId="4"/>
  </si>
  <si>
    <t>0F05</t>
  </si>
  <si>
    <r>
      <t>一般信書便事業</t>
    </r>
    <r>
      <rPr>
        <sz val="9"/>
        <color indexed="8"/>
        <rFont val="ＭＳ Ｐ明朝"/>
        <family val="1"/>
        <charset val="128"/>
      </rPr>
      <t>許可</t>
    </r>
    <rPh sb="0" eb="2">
      <t>イッパン</t>
    </rPh>
    <rPh sb="2" eb="4">
      <t>シンショ</t>
    </rPh>
    <rPh sb="4" eb="5">
      <t>ビン</t>
    </rPh>
    <rPh sb="5" eb="7">
      <t>ジギョウ</t>
    </rPh>
    <rPh sb="7" eb="9">
      <t>キョカ</t>
    </rPh>
    <phoneticPr fontId="17"/>
  </si>
  <si>
    <t>長野県</t>
    <rPh sb="0" eb="3">
      <t>ナガノケン</t>
    </rPh>
    <phoneticPr fontId="4"/>
  </si>
  <si>
    <t>0F06</t>
  </si>
  <si>
    <r>
      <t>特定信書便事業</t>
    </r>
    <r>
      <rPr>
        <sz val="9"/>
        <color indexed="8"/>
        <rFont val="ＭＳ Ｐ明朝"/>
        <family val="1"/>
        <charset val="128"/>
      </rPr>
      <t>許可</t>
    </r>
    <rPh sb="0" eb="2">
      <t>トクテイ</t>
    </rPh>
    <rPh sb="2" eb="4">
      <t>シンショ</t>
    </rPh>
    <rPh sb="4" eb="5">
      <t>ビン</t>
    </rPh>
    <rPh sb="5" eb="7">
      <t>ジギョウ</t>
    </rPh>
    <rPh sb="7" eb="9">
      <t>キョカ</t>
    </rPh>
    <phoneticPr fontId="17"/>
  </si>
  <si>
    <t>岐阜県</t>
    <rPh sb="0" eb="3">
      <t>ギフケン</t>
    </rPh>
    <phoneticPr fontId="4"/>
  </si>
  <si>
    <t>0H01</t>
  </si>
  <si>
    <t>屋外広告業登録</t>
    <rPh sb="5" eb="7">
      <t>トウロク</t>
    </rPh>
    <phoneticPr fontId="17"/>
  </si>
  <si>
    <t>静岡県</t>
    <rPh sb="0" eb="3">
      <t>シズオカケン</t>
    </rPh>
    <phoneticPr fontId="4"/>
  </si>
  <si>
    <t>衛生検査所登録</t>
    <rPh sb="0" eb="2">
      <t>エイセイ</t>
    </rPh>
    <rPh sb="2" eb="4">
      <t>ケンサ</t>
    </rPh>
    <rPh sb="4" eb="5">
      <t>ジョ</t>
    </rPh>
    <rPh sb="5" eb="7">
      <t>トウロク</t>
    </rPh>
    <phoneticPr fontId="17"/>
  </si>
  <si>
    <t>愛知県</t>
    <rPh sb="0" eb="3">
      <t>アイチケン</t>
    </rPh>
    <phoneticPr fontId="4"/>
  </si>
  <si>
    <t>三重県</t>
    <rPh sb="0" eb="2">
      <t>ミエ</t>
    </rPh>
    <rPh sb="2" eb="3">
      <t>ケン</t>
    </rPh>
    <phoneticPr fontId="4"/>
  </si>
  <si>
    <t>作業環境測定機関登録</t>
  </si>
  <si>
    <t>滋賀県</t>
    <rPh sb="0" eb="3">
      <t>シガケン</t>
    </rPh>
    <phoneticPr fontId="4"/>
  </si>
  <si>
    <t>0M02</t>
  </si>
  <si>
    <t>介護保険法に基づく指定・許可</t>
    <rPh sb="0" eb="2">
      <t>カイゴ</t>
    </rPh>
    <rPh sb="2" eb="4">
      <t>ホケン</t>
    </rPh>
    <rPh sb="4" eb="5">
      <t>ホウ</t>
    </rPh>
    <rPh sb="6" eb="7">
      <t>モト</t>
    </rPh>
    <rPh sb="9" eb="11">
      <t>シテイ</t>
    </rPh>
    <rPh sb="12" eb="14">
      <t>キョカ</t>
    </rPh>
    <phoneticPr fontId="17"/>
  </si>
  <si>
    <t>京都府</t>
    <rPh sb="0" eb="3">
      <t>キョウトフ</t>
    </rPh>
    <phoneticPr fontId="4"/>
  </si>
  <si>
    <t>0N01</t>
  </si>
  <si>
    <t>大阪府</t>
    <rPh sb="0" eb="3">
      <t>オオサカフ</t>
    </rPh>
    <phoneticPr fontId="4"/>
  </si>
  <si>
    <t>0N02</t>
  </si>
  <si>
    <r>
      <t>一般労働者派遣</t>
    </r>
    <r>
      <rPr>
        <sz val="9"/>
        <color indexed="8"/>
        <rFont val="ＭＳ Ｐ明朝"/>
        <family val="1"/>
        <charset val="128"/>
      </rPr>
      <t>業</t>
    </r>
    <r>
      <rPr>
        <sz val="9"/>
        <color indexed="8"/>
        <rFont val="ＭＳ Ｐ明朝"/>
        <family val="1"/>
        <charset val="128"/>
      </rPr>
      <t>許可</t>
    </r>
    <rPh sb="0" eb="2">
      <t>イッパン</t>
    </rPh>
    <rPh sb="2" eb="5">
      <t>ロウドウシャ</t>
    </rPh>
    <rPh sb="5" eb="7">
      <t>ハケン</t>
    </rPh>
    <rPh sb="7" eb="8">
      <t>ギョウ</t>
    </rPh>
    <rPh sb="8" eb="10">
      <t>キョカ</t>
    </rPh>
    <phoneticPr fontId="17"/>
  </si>
  <si>
    <t>兵庫県</t>
    <rPh sb="0" eb="3">
      <t>ヒョウゴケン</t>
    </rPh>
    <phoneticPr fontId="4"/>
  </si>
  <si>
    <t>0N03</t>
  </si>
  <si>
    <r>
      <t>特定労働者派遣</t>
    </r>
    <r>
      <rPr>
        <sz val="9"/>
        <color indexed="8"/>
        <rFont val="ＭＳ Ｐ明朝"/>
        <family val="1"/>
        <charset val="128"/>
      </rPr>
      <t>業</t>
    </r>
    <r>
      <rPr>
        <sz val="9"/>
        <color indexed="8"/>
        <rFont val="ＭＳ Ｐ明朝"/>
        <family val="1"/>
        <charset val="128"/>
      </rPr>
      <t>届出</t>
    </r>
    <rPh sb="0" eb="2">
      <t>トクテイ</t>
    </rPh>
    <rPh sb="2" eb="5">
      <t>ロウドウシャ</t>
    </rPh>
    <rPh sb="5" eb="7">
      <t>ハケン</t>
    </rPh>
    <rPh sb="7" eb="8">
      <t>ギョウ</t>
    </rPh>
    <rPh sb="8" eb="10">
      <t>トドケデ</t>
    </rPh>
    <phoneticPr fontId="17"/>
  </si>
  <si>
    <t>奈良県</t>
    <rPh sb="0" eb="3">
      <t>ナラケン</t>
    </rPh>
    <phoneticPr fontId="4"/>
  </si>
  <si>
    <t>0N04</t>
  </si>
  <si>
    <t>動物取扱業登録</t>
    <rPh sb="0" eb="2">
      <t>ドウブツ</t>
    </rPh>
    <rPh sb="2" eb="4">
      <t>トリアツカイ</t>
    </rPh>
    <rPh sb="4" eb="5">
      <t>ギョウ</t>
    </rPh>
    <rPh sb="5" eb="7">
      <t>トウロク</t>
    </rPh>
    <phoneticPr fontId="17"/>
  </si>
  <si>
    <t>和歌山県</t>
    <rPh sb="0" eb="4">
      <t>ワカヤマケン</t>
    </rPh>
    <phoneticPr fontId="4"/>
  </si>
  <si>
    <t>0N05</t>
  </si>
  <si>
    <r>
      <t>倉庫業</t>
    </r>
    <r>
      <rPr>
        <sz val="9"/>
        <color indexed="8"/>
        <rFont val="ＭＳ Ｐ明朝"/>
        <family val="1"/>
        <charset val="128"/>
      </rPr>
      <t>登録</t>
    </r>
    <rPh sb="3" eb="5">
      <t>トウロク</t>
    </rPh>
    <phoneticPr fontId="17"/>
  </si>
  <si>
    <t>鳥取県</t>
    <rPh sb="0" eb="3">
      <t>トットリケン</t>
    </rPh>
    <phoneticPr fontId="4"/>
  </si>
  <si>
    <t>0N06</t>
  </si>
  <si>
    <t>予報業務許可</t>
  </si>
  <si>
    <t>島根県</t>
    <rPh sb="0" eb="3">
      <t>シマネケン</t>
    </rPh>
    <phoneticPr fontId="4"/>
  </si>
  <si>
    <t>0N08</t>
  </si>
  <si>
    <t>クリーニング所開設確認済証</t>
    <rPh sb="6" eb="7">
      <t>ショ</t>
    </rPh>
    <rPh sb="7" eb="9">
      <t>カイセツ</t>
    </rPh>
    <rPh sb="9" eb="11">
      <t>カクニン</t>
    </rPh>
    <rPh sb="11" eb="12">
      <t>スミ</t>
    </rPh>
    <rPh sb="12" eb="13">
      <t>アカシ</t>
    </rPh>
    <phoneticPr fontId="17"/>
  </si>
  <si>
    <t>岡山県</t>
    <rPh sb="0" eb="3">
      <t>オカヤマケン</t>
    </rPh>
    <phoneticPr fontId="4"/>
  </si>
  <si>
    <t>不動産鑑定業者登録</t>
    <rPh sb="0" eb="3">
      <t>フドウサン</t>
    </rPh>
    <rPh sb="3" eb="5">
      <t>カンテイ</t>
    </rPh>
    <rPh sb="5" eb="7">
      <t>ギョウシャ</t>
    </rPh>
    <rPh sb="7" eb="9">
      <t>トウロク</t>
    </rPh>
    <phoneticPr fontId="17"/>
  </si>
  <si>
    <t>広島県</t>
    <rPh sb="0" eb="3">
      <t>ヒロシマケン</t>
    </rPh>
    <phoneticPr fontId="4"/>
  </si>
  <si>
    <t>9071</t>
  </si>
  <si>
    <t>医薬品販売業許可</t>
  </si>
  <si>
    <t>山口県</t>
    <rPh sb="0" eb="3">
      <t>ヤマグチケン</t>
    </rPh>
    <phoneticPr fontId="4"/>
  </si>
  <si>
    <t>9072</t>
  </si>
  <si>
    <t>医薬品・医薬部外品・化粧品製造販売業許可</t>
    <rPh sb="0" eb="2">
      <t>イヤク</t>
    </rPh>
    <rPh sb="2" eb="3">
      <t>シナ</t>
    </rPh>
    <rPh sb="4" eb="6">
      <t>イヤク</t>
    </rPh>
    <rPh sb="6" eb="8">
      <t>ブガイ</t>
    </rPh>
    <rPh sb="8" eb="9">
      <t>ヒン</t>
    </rPh>
    <rPh sb="10" eb="13">
      <t>ケショウヒン</t>
    </rPh>
    <rPh sb="13" eb="15">
      <t>セイゾウ</t>
    </rPh>
    <rPh sb="15" eb="18">
      <t>ハンバイギョウ</t>
    </rPh>
    <phoneticPr fontId="17"/>
  </si>
  <si>
    <t>徳島県</t>
    <rPh sb="0" eb="3">
      <t>トクシマケン</t>
    </rPh>
    <phoneticPr fontId="4"/>
  </si>
  <si>
    <t>9073</t>
  </si>
  <si>
    <t>薬局開設許可</t>
    <rPh sb="0" eb="2">
      <t>ヤッキョク</t>
    </rPh>
    <rPh sb="2" eb="4">
      <t>カイセツ</t>
    </rPh>
    <rPh sb="4" eb="6">
      <t>キョカ</t>
    </rPh>
    <phoneticPr fontId="17"/>
  </si>
  <si>
    <t>香川県</t>
    <rPh sb="0" eb="3">
      <t>カガワケン</t>
    </rPh>
    <phoneticPr fontId="4"/>
  </si>
  <si>
    <t>9074</t>
  </si>
  <si>
    <t>医療機器製造販売・修理業許可</t>
    <rPh sb="0" eb="2">
      <t>イリョウ</t>
    </rPh>
    <rPh sb="2" eb="4">
      <t>キキ</t>
    </rPh>
    <rPh sb="4" eb="6">
      <t>セイゾウ</t>
    </rPh>
    <rPh sb="6" eb="8">
      <t>ハンバイ</t>
    </rPh>
    <rPh sb="9" eb="11">
      <t>シュウリ</t>
    </rPh>
    <rPh sb="11" eb="12">
      <t>ギョウ</t>
    </rPh>
    <rPh sb="12" eb="14">
      <t>キョカ</t>
    </rPh>
    <phoneticPr fontId="17"/>
  </si>
  <si>
    <t>愛媛県</t>
    <rPh sb="0" eb="3">
      <t>エヒメケン</t>
    </rPh>
    <phoneticPr fontId="4"/>
  </si>
  <si>
    <t>9075</t>
  </si>
  <si>
    <t>高度管理医療機器等販売業・貸与業許可</t>
    <rPh sb="0" eb="2">
      <t>コウド</t>
    </rPh>
    <rPh sb="2" eb="4">
      <t>カンリ</t>
    </rPh>
    <rPh sb="4" eb="6">
      <t>イリョウ</t>
    </rPh>
    <rPh sb="6" eb="8">
      <t>キキ</t>
    </rPh>
    <rPh sb="8" eb="9">
      <t>トウ</t>
    </rPh>
    <rPh sb="9" eb="12">
      <t>ハンバイギョウ</t>
    </rPh>
    <rPh sb="13" eb="15">
      <t>タイヨ</t>
    </rPh>
    <rPh sb="15" eb="16">
      <t>ギョウ</t>
    </rPh>
    <rPh sb="16" eb="18">
      <t>キョカ</t>
    </rPh>
    <phoneticPr fontId="17"/>
  </si>
  <si>
    <t>高知県</t>
    <rPh sb="0" eb="3">
      <t>コウチケン</t>
    </rPh>
    <phoneticPr fontId="4"/>
  </si>
  <si>
    <t>9076</t>
  </si>
  <si>
    <t>管理医療機器販売業・貸与業届出</t>
    <rPh sb="0" eb="2">
      <t>カンリ</t>
    </rPh>
    <rPh sb="2" eb="4">
      <t>イリョウ</t>
    </rPh>
    <rPh sb="4" eb="6">
      <t>キキ</t>
    </rPh>
    <rPh sb="6" eb="9">
      <t>ハンバイギョウ</t>
    </rPh>
    <rPh sb="10" eb="12">
      <t>タイヨ</t>
    </rPh>
    <rPh sb="12" eb="13">
      <t>ギョウ</t>
    </rPh>
    <rPh sb="13" eb="14">
      <t>トド</t>
    </rPh>
    <rPh sb="14" eb="15">
      <t>デ</t>
    </rPh>
    <phoneticPr fontId="17"/>
  </si>
  <si>
    <t>福岡県</t>
    <rPh sb="0" eb="3">
      <t>フクオカケン</t>
    </rPh>
    <phoneticPr fontId="4"/>
  </si>
  <si>
    <t>9077</t>
  </si>
  <si>
    <t>毒物劇物一般販売業登録</t>
    <rPh sb="9" eb="11">
      <t>トウロク</t>
    </rPh>
    <phoneticPr fontId="17"/>
  </si>
  <si>
    <t>佐賀県</t>
    <rPh sb="0" eb="3">
      <t>サガケン</t>
    </rPh>
    <phoneticPr fontId="4"/>
  </si>
  <si>
    <t>9078</t>
  </si>
  <si>
    <t>毒物劇物農業用品目販売業登録</t>
    <rPh sb="0" eb="2">
      <t>ドクブツ</t>
    </rPh>
    <rPh sb="2" eb="4">
      <t>ゲキブツ</t>
    </rPh>
    <rPh sb="4" eb="6">
      <t>ノウギョウ</t>
    </rPh>
    <rPh sb="6" eb="8">
      <t>ヨウヒン</t>
    </rPh>
    <rPh sb="8" eb="9">
      <t>モク</t>
    </rPh>
    <rPh sb="9" eb="11">
      <t>ハンバイ</t>
    </rPh>
    <rPh sb="11" eb="12">
      <t>ギョウ</t>
    </rPh>
    <rPh sb="12" eb="14">
      <t>トウロク</t>
    </rPh>
    <phoneticPr fontId="17"/>
  </si>
  <si>
    <t>長崎県</t>
    <rPh sb="0" eb="3">
      <t>ナガサキケン</t>
    </rPh>
    <phoneticPr fontId="4"/>
  </si>
  <si>
    <t>9079</t>
  </si>
  <si>
    <t>毒物劇物特定品目販売業登録</t>
    <rPh sb="4" eb="6">
      <t>トクテイ</t>
    </rPh>
    <rPh sb="6" eb="8">
      <t>ヒンモク</t>
    </rPh>
    <rPh sb="11" eb="13">
      <t>トウロク</t>
    </rPh>
    <phoneticPr fontId="17"/>
  </si>
  <si>
    <t>熊本県</t>
    <rPh sb="0" eb="3">
      <t>クマモトケン</t>
    </rPh>
    <phoneticPr fontId="4"/>
  </si>
  <si>
    <t>9131</t>
  </si>
  <si>
    <t>揮発油販売業登録</t>
    <rPh sb="0" eb="3">
      <t>キハツユ</t>
    </rPh>
    <rPh sb="3" eb="6">
      <t>ハンバイギョウ</t>
    </rPh>
    <rPh sb="6" eb="8">
      <t>トウロク</t>
    </rPh>
    <phoneticPr fontId="17"/>
  </si>
  <si>
    <t>大分県</t>
    <rPh sb="0" eb="3">
      <t>オオイタケン</t>
    </rPh>
    <phoneticPr fontId="4"/>
  </si>
  <si>
    <t>9132</t>
  </si>
  <si>
    <t>高圧ガス販売事業届出</t>
    <rPh sb="6" eb="8">
      <t>ジギョウ</t>
    </rPh>
    <rPh sb="8" eb="10">
      <t>トドケデ</t>
    </rPh>
    <phoneticPr fontId="17"/>
  </si>
  <si>
    <t>宮崎県</t>
    <rPh sb="0" eb="3">
      <t>ミヤザキケン</t>
    </rPh>
    <phoneticPr fontId="4"/>
  </si>
  <si>
    <t>9133</t>
  </si>
  <si>
    <t>液化石油ガス販売事業登録</t>
  </si>
  <si>
    <t>鹿児島県</t>
    <rPh sb="0" eb="4">
      <t>カゴシマケン</t>
    </rPh>
    <phoneticPr fontId="4"/>
  </si>
  <si>
    <t>9134</t>
  </si>
  <si>
    <r>
      <t>液化石油ガス保安業務</t>
    </r>
    <r>
      <rPr>
        <sz val="9"/>
        <rFont val="ＭＳ Ｐ明朝"/>
        <family val="1"/>
        <charset val="128"/>
      </rPr>
      <t>認定</t>
    </r>
    <rPh sb="0" eb="2">
      <t>エキカ</t>
    </rPh>
    <rPh sb="2" eb="4">
      <t>セキユ</t>
    </rPh>
    <rPh sb="6" eb="8">
      <t>ホアン</t>
    </rPh>
    <rPh sb="8" eb="10">
      <t>ギョウム</t>
    </rPh>
    <rPh sb="10" eb="12">
      <t>ニンテイ</t>
    </rPh>
    <phoneticPr fontId="17"/>
  </si>
  <si>
    <t>沖縄県</t>
    <rPh sb="0" eb="3">
      <t>オキナワケン</t>
    </rPh>
    <phoneticPr fontId="4"/>
  </si>
  <si>
    <t>9135</t>
  </si>
  <si>
    <t>石油販売業届出</t>
    <rPh sb="0" eb="2">
      <t>セキユ</t>
    </rPh>
    <rPh sb="2" eb="5">
      <t>ハンバイギョウ</t>
    </rPh>
    <rPh sb="5" eb="7">
      <t>トドケデ</t>
    </rPh>
    <phoneticPr fontId="17"/>
  </si>
  <si>
    <t>9142</t>
  </si>
  <si>
    <t>9143</t>
  </si>
  <si>
    <r>
      <t>農薬販売業</t>
    </r>
    <r>
      <rPr>
        <sz val="9"/>
        <color indexed="8"/>
        <rFont val="ＭＳ Ｐ明朝"/>
        <family val="1"/>
        <charset val="128"/>
      </rPr>
      <t>届出</t>
    </r>
    <rPh sb="0" eb="2">
      <t>ノウヤク</t>
    </rPh>
    <rPh sb="2" eb="4">
      <t>ハンバイ</t>
    </rPh>
    <rPh sb="4" eb="5">
      <t>ギョウ</t>
    </rPh>
    <rPh sb="5" eb="6">
      <t>トドケ</t>
    </rPh>
    <rPh sb="6" eb="7">
      <t>デ</t>
    </rPh>
    <phoneticPr fontId="17"/>
  </si>
  <si>
    <t>9203</t>
  </si>
  <si>
    <t>9999</t>
  </si>
  <si>
    <t>その他の許可・認可・登録等</t>
    <rPh sb="2" eb="3">
      <t>ホカ</t>
    </rPh>
    <rPh sb="4" eb="6">
      <t>キョカ</t>
    </rPh>
    <rPh sb="7" eb="9">
      <t>ニンカ</t>
    </rPh>
    <rPh sb="10" eb="12">
      <t>トウロク</t>
    </rPh>
    <rPh sb="12" eb="13">
      <t>トウ</t>
    </rPh>
    <phoneticPr fontId="17"/>
  </si>
  <si>
    <t>35～52を結合</t>
    <rPh sb="6" eb="8">
      <t>ケツゴウ</t>
    </rPh>
    <phoneticPr fontId="17"/>
  </si>
  <si>
    <t>営業種目名（小項目）</t>
    <rPh sb="0" eb="2">
      <t>エイギョウ</t>
    </rPh>
    <rPh sb="2" eb="4">
      <t>シュモク</t>
    </rPh>
    <rPh sb="4" eb="5">
      <t>メイ</t>
    </rPh>
    <rPh sb="6" eb="9">
      <t>ショウコウモク</t>
    </rPh>
    <phoneticPr fontId="17"/>
  </si>
  <si>
    <t>品目・許可リスト</t>
    <rPh sb="0" eb="2">
      <t>ヒンモク</t>
    </rPh>
    <rPh sb="3" eb="5">
      <t>キョカ</t>
    </rPh>
    <phoneticPr fontId="3"/>
  </si>
  <si>
    <t>太枠許可
↓</t>
    <rPh sb="0" eb="2">
      <t>フトワク</t>
    </rPh>
    <rPh sb="2" eb="4">
      <t>キョカ</t>
    </rPh>
    <phoneticPr fontId="3"/>
  </si>
  <si>
    <t>関連する許可等及びコード</t>
    <rPh sb="0" eb="2">
      <t>カンレン</t>
    </rPh>
    <rPh sb="4" eb="6">
      <t>キョカ</t>
    </rPh>
    <rPh sb="6" eb="7">
      <t>トウ</t>
    </rPh>
    <rPh sb="7" eb="8">
      <t>オヨ</t>
    </rPh>
    <phoneticPr fontId="3"/>
  </si>
  <si>
    <t>営業種目
コード</t>
    <rPh sb="0" eb="2">
      <t>エイギョウ</t>
    </rPh>
    <rPh sb="2" eb="4">
      <t>シュモク</t>
    </rPh>
    <phoneticPr fontId="17"/>
  </si>
  <si>
    <t>→</t>
    <phoneticPr fontId="3"/>
  </si>
  <si>
    <t>名称</t>
    <rPh sb="0" eb="2">
      <t>メイショウ</t>
    </rPh>
    <phoneticPr fontId="3"/>
  </si>
  <si>
    <t>・商号又は名称（漢字）</t>
    <phoneticPr fontId="3"/>
  </si>
  <si>
    <t>なし</t>
    <phoneticPr fontId="17"/>
  </si>
  <si>
    <t>≪入力例≫048-000-0000</t>
    <phoneticPr fontId="149"/>
  </si>
  <si>
    <t>リスト</t>
    <phoneticPr fontId="17"/>
  </si>
  <si>
    <t>⑴</t>
    <phoneticPr fontId="3"/>
  </si>
  <si>
    <t>⑵</t>
    <phoneticPr fontId="17"/>
  </si>
  <si>
    <t>・代表者役職名（漢字）</t>
    <phoneticPr fontId="3"/>
  </si>
  <si>
    <t>・代表者氏名（漢字）</t>
    <phoneticPr fontId="3"/>
  </si>
  <si>
    <t>⇒</t>
    <phoneticPr fontId="3"/>
  </si>
  <si>
    <t>へ</t>
    <phoneticPr fontId="3"/>
  </si>
  <si>
    <t>⇒</t>
    <phoneticPr fontId="3"/>
  </si>
  <si>
    <t>へ</t>
    <phoneticPr fontId="3"/>
  </si>
  <si>
    <t>リスト</t>
    <phoneticPr fontId="17"/>
  </si>
  <si>
    <t xml:space="preserve"> ※『法人番号確認書類』のとおり入力（13桁）</t>
    <rPh sb="16" eb="18">
      <t>ニュウリョク</t>
    </rPh>
    <rPh sb="21" eb="22">
      <t>ケタ</t>
    </rPh>
    <phoneticPr fontId="17"/>
  </si>
  <si>
    <t>エラーメッセージ</t>
    <phoneticPr fontId="17"/>
  </si>
  <si>
    <t>－</t>
    <phoneticPr fontId="3"/>
  </si>
  <si>
    <t>□</t>
    <phoneticPr fontId="3"/>
  </si>
  <si>
    <t>≪入力例≫048-000-0000</t>
    <phoneticPr fontId="149"/>
  </si>
  <si>
    <t>≪入力例≫ｻｲﾀﾏｻﾝｷﾞﾖｳ</t>
    <phoneticPr fontId="149"/>
  </si>
  <si>
    <t>【自動入力】</t>
    <phoneticPr fontId="17"/>
  </si>
  <si>
    <t>⇒</t>
    <phoneticPr fontId="3"/>
  </si>
  <si>
    <t>へ</t>
    <phoneticPr fontId="3"/>
  </si>
  <si>
    <t>－</t>
    <phoneticPr fontId="3"/>
  </si>
  <si>
    <t>□</t>
    <phoneticPr fontId="3"/>
  </si>
  <si>
    <t>≪入力例≫048-000-0000</t>
    <phoneticPr fontId="149"/>
  </si>
  <si>
    <t>エラーメッセージ</t>
    <phoneticPr fontId="17"/>
  </si>
  <si>
    <t>←【自動入力】　３【物品様式２】「本店所在地又は住所」欄に入力することで、自動的に入力されます。</t>
    <rPh sb="2" eb="4">
      <t>ジドウ</t>
    </rPh>
    <rPh sb="4" eb="6">
      <t>ニュウリョク</t>
    </rPh>
    <rPh sb="10" eb="12">
      <t>ブッピン</t>
    </rPh>
    <rPh sb="12" eb="14">
      <t>ヨウシキ</t>
    </rPh>
    <rPh sb="17" eb="19">
      <t>ホンテン</t>
    </rPh>
    <rPh sb="19" eb="22">
      <t>ショザイチ</t>
    </rPh>
    <rPh sb="22" eb="23">
      <t>マタ</t>
    </rPh>
    <rPh sb="24" eb="26">
      <t>ジュウショ</t>
    </rPh>
    <rPh sb="27" eb="28">
      <t>ラン</t>
    </rPh>
    <rPh sb="29" eb="31">
      <t>ニュウリョク</t>
    </rPh>
    <rPh sb="37" eb="40">
      <t>ジドウテキ</t>
    </rPh>
    <rPh sb="41" eb="43">
      <t>ニュウリョク</t>
    </rPh>
    <phoneticPr fontId="17"/>
  </si>
  <si>
    <t>・物品様式１</t>
    <rPh sb="3" eb="5">
      <t>ヨウシキ</t>
    </rPh>
    <phoneticPr fontId="3"/>
  </si>
  <si>
    <t>・物品様式２</t>
    <rPh sb="3" eb="5">
      <t>ヨウシキ</t>
    </rPh>
    <phoneticPr fontId="3"/>
  </si>
  <si>
    <t>・物品様式３</t>
    <rPh sb="3" eb="5">
      <t>ヨウシキ</t>
    </rPh>
    <phoneticPr fontId="3"/>
  </si>
  <si>
    <t>・物品様式４</t>
    <rPh sb="3" eb="5">
      <t>ヨウシキ</t>
    </rPh>
    <phoneticPr fontId="3"/>
  </si>
  <si>
    <t>・物品様式５</t>
    <rPh sb="3" eb="5">
      <t>ヨウシキ</t>
    </rPh>
    <phoneticPr fontId="3"/>
  </si>
  <si>
    <t>・物品様式６</t>
    <rPh sb="3" eb="5">
      <t>ヨウシキ</t>
    </rPh>
    <phoneticPr fontId="3"/>
  </si>
  <si>
    <t>-</t>
    <phoneticPr fontId="17"/>
  </si>
  <si>
    <t>（年号）</t>
  </si>
  <si>
    <t>年</t>
  </si>
  <si>
    <t>月</t>
  </si>
  <si>
    <t>日</t>
  </si>
  <si>
    <t>≪記入例≫さいたま太郎</t>
    <phoneticPr fontId="17"/>
  </si>
  <si>
    <r>
      <rPr>
        <b/>
        <sz val="16"/>
        <rFont val="ＭＳ Ｐ明朝"/>
        <family val="1"/>
        <charset val="128"/>
      </rPr>
      <t>※</t>
    </r>
    <r>
      <rPr>
        <sz val="16"/>
        <rFont val="ＭＳ Ｐ明朝"/>
        <family val="1"/>
        <charset val="128"/>
      </rPr>
      <t>姓と名の間は空けずに記入</t>
    </r>
    <rPh sb="1" eb="2">
      <t>セイ</t>
    </rPh>
    <rPh sb="3" eb="4">
      <t>メイ</t>
    </rPh>
    <rPh sb="5" eb="6">
      <t>アイダ</t>
    </rPh>
    <rPh sb="7" eb="8">
      <t>ア</t>
    </rPh>
    <rPh sb="11" eb="13">
      <t>キニュウ</t>
    </rPh>
    <phoneticPr fontId="17"/>
  </si>
  <si>
    <t>≪記入例≫さいたま次郎</t>
    <rPh sb="9" eb="11">
      <t>ジロウ</t>
    </rPh>
    <phoneticPr fontId="17"/>
  </si>
  <si>
    <t>≪記入例≫大宮支店</t>
    <phoneticPr fontId="3"/>
  </si>
  <si>
    <t>許可等の名称欄がブランクならば、グレーアウト</t>
    <rPh sb="0" eb="2">
      <t>キョカ</t>
    </rPh>
    <rPh sb="2" eb="3">
      <t>トウ</t>
    </rPh>
    <rPh sb="4" eb="6">
      <t>メイショウ</t>
    </rPh>
    <rPh sb="6" eb="7">
      <t>ラン</t>
    </rPh>
    <phoneticPr fontId="3"/>
  </si>
  <si>
    <t>・必須となる許可・認可・登録等コード</t>
    <rPh sb="1" eb="3">
      <t>ヒッス</t>
    </rPh>
    <rPh sb="6" eb="8">
      <t>キョカ</t>
    </rPh>
    <rPh sb="9" eb="11">
      <t>ニンカ</t>
    </rPh>
    <rPh sb="12" eb="14">
      <t>トウロク</t>
    </rPh>
    <rPh sb="14" eb="15">
      <t>トウ</t>
    </rPh>
    <phoneticPr fontId="149"/>
  </si>
  <si>
    <t>２７文字を超えた場合のメッセージ。</t>
    <rPh sb="2" eb="4">
      <t>モジ</t>
    </rPh>
    <rPh sb="5" eb="6">
      <t>コ</t>
    </rPh>
    <rPh sb="8" eb="10">
      <t>バアイ</t>
    </rPh>
    <phoneticPr fontId="17"/>
  </si>
  <si>
    <t>９９文字を超えた場合のメッセージ。</t>
    <rPh sb="2" eb="4">
      <t>モジ</t>
    </rPh>
    <rPh sb="5" eb="6">
      <t>コ</t>
    </rPh>
    <rPh sb="8" eb="10">
      <t>バアイ</t>
    </rPh>
    <phoneticPr fontId="17"/>
  </si>
  <si>
    <t>⑦代理人を置く営業所等の名称（カタカナ）</t>
    <phoneticPr fontId="3"/>
  </si>
  <si>
    <t>「商号又は名称」は入力せずに、営業所や支店名等のみ入力（様式には、商号も反映します）</t>
    <rPh sb="9" eb="11">
      <t>ニュウリョク</t>
    </rPh>
    <rPh sb="25" eb="27">
      <t>ニュウリョク</t>
    </rPh>
    <rPh sb="28" eb="30">
      <t>ヨウシキ</t>
    </rPh>
    <rPh sb="33" eb="35">
      <t>ショウゴウ</t>
    </rPh>
    <rPh sb="36" eb="38">
      <t>ハンエイ</t>
    </rPh>
    <phoneticPr fontId="3"/>
  </si>
  <si>
    <t>≪入力例≫ｵｵﾐﾔｼﾃﾝ</t>
    <phoneticPr fontId="149"/>
  </si>
  <si>
    <t>休業期間があった場合は、月数に換算して入力</t>
    <phoneticPr fontId="17"/>
  </si>
  <si>
    <t>さいたま市競争入札参加資格審査申請用入力シート
〈物品納入等〉</t>
    <rPh sb="4" eb="5">
      <t>シ</t>
    </rPh>
    <rPh sb="5" eb="7">
      <t>キョウソウ</t>
    </rPh>
    <rPh sb="7" eb="9">
      <t>ニュウサツ</t>
    </rPh>
    <rPh sb="9" eb="11">
      <t>サンカ</t>
    </rPh>
    <rPh sb="11" eb="13">
      <t>シカク</t>
    </rPh>
    <rPh sb="13" eb="15">
      <t>シンサ</t>
    </rPh>
    <rPh sb="15" eb="18">
      <t>シンセイヨウ</t>
    </rPh>
    <rPh sb="18" eb="20">
      <t>ニュウリョク</t>
    </rPh>
    <rPh sb="25" eb="27">
      <t>ブッピン</t>
    </rPh>
    <rPh sb="27" eb="29">
      <t>ノウニュウ</t>
    </rPh>
    <rPh sb="29" eb="30">
      <t>トウ</t>
    </rPh>
    <phoneticPr fontId="3"/>
  </si>
  <si>
    <t>途中式１は年号コード、途中式２はシリアル値に変換（営業年数で使用）</t>
    <rPh sb="0" eb="2">
      <t>トチュウ</t>
    </rPh>
    <rPh sb="2" eb="3">
      <t>シキ</t>
    </rPh>
    <rPh sb="5" eb="7">
      <t>ネンゴウ</t>
    </rPh>
    <rPh sb="11" eb="13">
      <t>トチュウ</t>
    </rPh>
    <rPh sb="13" eb="14">
      <t>シキ</t>
    </rPh>
    <rPh sb="20" eb="21">
      <t>チ</t>
    </rPh>
    <rPh sb="22" eb="24">
      <t>ヘンカン</t>
    </rPh>
    <rPh sb="25" eb="27">
      <t>エイギョウ</t>
    </rPh>
    <rPh sb="27" eb="29">
      <t>ネンスウ</t>
    </rPh>
    <rPh sb="30" eb="32">
      <t>シヨウ</t>
    </rPh>
    <phoneticPr fontId="17"/>
  </si>
  <si>
    <t>途中式１に創立日から終期（上のセル）までの月数を算出、途中式２で休業期間の引く、入力シートの営業年数欄に、年数に変換したものを反映</t>
    <rPh sb="0" eb="2">
      <t>トチュウ</t>
    </rPh>
    <rPh sb="2" eb="3">
      <t>シキ</t>
    </rPh>
    <rPh sb="5" eb="7">
      <t>ソウリツ</t>
    </rPh>
    <rPh sb="7" eb="8">
      <t>ビ</t>
    </rPh>
    <rPh sb="10" eb="12">
      <t>シュウキ</t>
    </rPh>
    <rPh sb="13" eb="14">
      <t>ウエ</t>
    </rPh>
    <rPh sb="21" eb="23">
      <t>ツキスウ</t>
    </rPh>
    <rPh sb="24" eb="26">
      <t>サンシュツ</t>
    </rPh>
    <rPh sb="27" eb="29">
      <t>トチュウ</t>
    </rPh>
    <rPh sb="29" eb="30">
      <t>シキ</t>
    </rPh>
    <rPh sb="32" eb="34">
      <t>キュウギョウ</t>
    </rPh>
    <rPh sb="34" eb="36">
      <t>キカン</t>
    </rPh>
    <rPh sb="37" eb="38">
      <t>ヒ</t>
    </rPh>
    <rPh sb="40" eb="42">
      <t>ニュウリョク</t>
    </rPh>
    <rPh sb="46" eb="48">
      <t>エイギョウ</t>
    </rPh>
    <rPh sb="48" eb="50">
      <t>ネンスウ</t>
    </rPh>
    <rPh sb="50" eb="51">
      <t>ラン</t>
    </rPh>
    <rPh sb="53" eb="55">
      <t>ネンスウ</t>
    </rPh>
    <rPh sb="56" eb="58">
      <t>ヘンカン</t>
    </rPh>
    <rPh sb="63" eb="65">
      <t>ハンエイ</t>
    </rPh>
    <phoneticPr fontId="17"/>
  </si>
  <si>
    <t>１～８の数字。停止メッセージあり。</t>
    <rPh sb="4" eb="6">
      <t>スウジ</t>
    </rPh>
    <rPh sb="7" eb="9">
      <t>テイシ</t>
    </rPh>
    <phoneticPr fontId="17"/>
  </si>
  <si>
    <t>■</t>
    <phoneticPr fontId="17"/>
  </si>
  <si>
    <t>許可不要品目のみの塗りつぶし</t>
    <rPh sb="0" eb="2">
      <t>キョカ</t>
    </rPh>
    <rPh sb="2" eb="4">
      <t>フヨウ</t>
    </rPh>
    <rPh sb="4" eb="6">
      <t>ヒンモク</t>
    </rPh>
    <rPh sb="9" eb="10">
      <t>ヌ</t>
    </rPh>
    <phoneticPr fontId="17"/>
  </si>
  <si>
    <t>・物品様式７</t>
    <rPh sb="3" eb="5">
      <t>ヨウシキ</t>
    </rPh>
    <phoneticPr fontId="3"/>
  </si>
  <si>
    <t>任意</t>
    <rPh sb="0" eb="2">
      <t>ニンイ</t>
    </rPh>
    <phoneticPr fontId="17"/>
  </si>
  <si>
    <t>途中式２</t>
    <rPh sb="0" eb="2">
      <t>トチュウ</t>
    </rPh>
    <rPh sb="2" eb="3">
      <t>シキ</t>
    </rPh>
    <phoneticPr fontId="17"/>
  </si>
  <si>
    <t>桁あふれフラグ途中式</t>
    <rPh sb="0" eb="1">
      <t>ケタ</t>
    </rPh>
    <rPh sb="7" eb="9">
      <t>トチュウ</t>
    </rPh>
    <rPh sb="9" eb="10">
      <t>シキ</t>
    </rPh>
    <phoneticPr fontId="17"/>
  </si>
  <si>
    <t>上記に入力した本店所在地と登記上の所在地が同じの場合　→　「１．同じ」を入力</t>
    <rPh sb="36" eb="38">
      <t>ニュウリョク</t>
    </rPh>
    <phoneticPr fontId="17"/>
  </si>
  <si>
    <t>上記に入力した本店所在地と登記上の所在地が異なる場合　→　「２．異なる」を入力</t>
    <rPh sb="21" eb="22">
      <t>コト</t>
    </rPh>
    <rPh sb="32" eb="33">
      <t>コト</t>
    </rPh>
    <phoneticPr fontId="17"/>
  </si>
  <si>
    <t>物品様式４の各項目で提出様式の記入欄に書ききれない場合は、ここに正式名称が自動入力されます。</t>
    <rPh sb="0" eb="2">
      <t>ブッピン</t>
    </rPh>
    <rPh sb="2" eb="4">
      <t>ヨウシキ</t>
    </rPh>
    <rPh sb="37" eb="39">
      <t>ジドウ</t>
    </rPh>
    <rPh sb="39" eb="41">
      <t>ニュウリョク</t>
    </rPh>
    <phoneticPr fontId="17"/>
  </si>
  <si>
    <t>㈱等略称を使用した場合は、エラーメッセージ</t>
    <rPh sb="1" eb="2">
      <t>トウ</t>
    </rPh>
    <rPh sb="2" eb="4">
      <t>リャクショウ</t>
    </rPh>
    <rPh sb="5" eb="7">
      <t>シヨウ</t>
    </rPh>
    <rPh sb="9" eb="11">
      <t>バアイ</t>
    </rPh>
    <phoneticPr fontId="17"/>
  </si>
  <si>
    <t>業態の別</t>
    <rPh sb="0" eb="2">
      <t>ギョウタイ</t>
    </rPh>
    <rPh sb="3" eb="4">
      <t>ベツ</t>
    </rPh>
    <phoneticPr fontId="17"/>
  </si>
  <si>
    <t>⑴会社全体の正規雇用の従業員数を入力
⑵代表者、常勤役員は人数に含める
⑶パート・アルバイト、契約社員、派遣社員等の非正規雇用者は人数に含めない</t>
    <phoneticPr fontId="17"/>
  </si>
  <si>
    <t>　以上で入力は終了です。
　下記「貴社の提出書類」を参考に、必要となる書類を印刷し、入力・申請内容と齟齬がないか、必ず確認してください。
（入力条件が整っていない場合、印刷された書類に入力内容が反映されいない場合があります。その際は、手引や各入力項目に付記されている注意事項を確認し、正しく入力するようにしてください。）
　確認後、問題無いようであれば、各押印欄に記載されている実印、使用印等、必要な印鑑を押印の上、その他添付書類と併せて申請してください。
　なお、提出されました書類に関しお問い合わせする場合がありますので、提出書類は写しをとってから提出してください。</t>
    <rPh sb="1" eb="3">
      <t>イジョウ</t>
    </rPh>
    <rPh sb="4" eb="6">
      <t>ニュウリョク</t>
    </rPh>
    <rPh sb="7" eb="9">
      <t>シュウリョウ</t>
    </rPh>
    <rPh sb="14" eb="16">
      <t>カキ</t>
    </rPh>
    <rPh sb="17" eb="19">
      <t>キシャ</t>
    </rPh>
    <rPh sb="20" eb="22">
      <t>テイシュツ</t>
    </rPh>
    <rPh sb="22" eb="24">
      <t>ショルイ</t>
    </rPh>
    <rPh sb="26" eb="28">
      <t>サンコウ</t>
    </rPh>
    <rPh sb="30" eb="32">
      <t>ヒツヨウ</t>
    </rPh>
    <rPh sb="35" eb="37">
      <t>ショルイ</t>
    </rPh>
    <rPh sb="38" eb="40">
      <t>インサツ</t>
    </rPh>
    <rPh sb="42" eb="44">
      <t>ニュウリョク</t>
    </rPh>
    <rPh sb="45" eb="47">
      <t>シンセイ</t>
    </rPh>
    <rPh sb="47" eb="49">
      <t>ナイヨウ</t>
    </rPh>
    <rPh sb="50" eb="52">
      <t>ソゴ</t>
    </rPh>
    <rPh sb="57" eb="58">
      <t>カナラ</t>
    </rPh>
    <rPh sb="59" eb="61">
      <t>カクニン</t>
    </rPh>
    <rPh sb="92" eb="94">
      <t>ニュウリョク</t>
    </rPh>
    <rPh sb="94" eb="96">
      <t>ナイヨウ</t>
    </rPh>
    <rPh sb="114" eb="115">
      <t>サイ</t>
    </rPh>
    <rPh sb="142" eb="143">
      <t>タダ</t>
    </rPh>
    <rPh sb="145" eb="147">
      <t>ニュウリョク</t>
    </rPh>
    <rPh sb="162" eb="164">
      <t>カクニン</t>
    </rPh>
    <rPh sb="164" eb="165">
      <t>ゴ</t>
    </rPh>
    <rPh sb="166" eb="168">
      <t>モンダイ</t>
    </rPh>
    <rPh sb="168" eb="169">
      <t>ナ</t>
    </rPh>
    <rPh sb="177" eb="178">
      <t>カク</t>
    </rPh>
    <rPh sb="178" eb="180">
      <t>オウイン</t>
    </rPh>
    <rPh sb="180" eb="181">
      <t>ラン</t>
    </rPh>
    <rPh sb="182" eb="184">
      <t>キサイ</t>
    </rPh>
    <rPh sb="195" eb="196">
      <t>トウ</t>
    </rPh>
    <rPh sb="197" eb="199">
      <t>ヒツヨウ</t>
    </rPh>
    <rPh sb="200" eb="202">
      <t>インカン</t>
    </rPh>
    <rPh sb="206" eb="207">
      <t>ウエ</t>
    </rPh>
    <rPh sb="210" eb="211">
      <t>タ</t>
    </rPh>
    <rPh sb="211" eb="213">
      <t>テンプ</t>
    </rPh>
    <rPh sb="213" eb="215">
      <t>ショルイ</t>
    </rPh>
    <rPh sb="216" eb="217">
      <t>アワ</t>
    </rPh>
    <rPh sb="219" eb="221">
      <t>シンセイ</t>
    </rPh>
    <phoneticPr fontId="3"/>
  </si>
  <si>
    <t>関連許可コードが１つもなければ1、１つでもあれば0</t>
    <rPh sb="0" eb="2">
      <t>カンレン</t>
    </rPh>
    <rPh sb="2" eb="4">
      <t>キョカ</t>
    </rPh>
    <phoneticPr fontId="17"/>
  </si>
  <si>
    <t>途中式１で許可コード欄に入力なければフラグ「1」、あれば「0」</t>
    <rPh sb="0" eb="2">
      <t>トチュウ</t>
    </rPh>
    <rPh sb="2" eb="3">
      <t>シキ</t>
    </rPh>
    <rPh sb="5" eb="7">
      <t>キョカ</t>
    </rPh>
    <rPh sb="10" eb="11">
      <t>ラン</t>
    </rPh>
    <rPh sb="12" eb="14">
      <t>ニュウリョク</t>
    </rPh>
    <phoneticPr fontId="17"/>
  </si>
  <si>
    <t>「国税庁法人番号公表サイト」の法人情報の画面を印刷したもの</t>
    <rPh sb="1" eb="4">
      <t>コクゼイチョウ</t>
    </rPh>
    <rPh sb="4" eb="6">
      <t>ホウジン</t>
    </rPh>
    <rPh sb="6" eb="8">
      <t>バンゴウ</t>
    </rPh>
    <rPh sb="8" eb="10">
      <t>コウヒョウ</t>
    </rPh>
    <rPh sb="15" eb="17">
      <t>ホウジン</t>
    </rPh>
    <rPh sb="17" eb="19">
      <t>ジョウホウ</t>
    </rPh>
    <rPh sb="20" eb="22">
      <t>ガメン</t>
    </rPh>
    <rPh sb="23" eb="25">
      <t>インサツ</t>
    </rPh>
    <phoneticPr fontId="17"/>
  </si>
  <si>
    <t>●競争入札参加資格申請の担当者の所属営業所又は部課名を入力してください。</t>
    <rPh sb="1" eb="3">
      <t>キョウソウ</t>
    </rPh>
    <rPh sb="3" eb="5">
      <t>ニュウサツ</t>
    </rPh>
    <rPh sb="5" eb="7">
      <t>サンカ</t>
    </rPh>
    <rPh sb="7" eb="9">
      <t>シカク</t>
    </rPh>
    <rPh sb="9" eb="11">
      <t>シンセイ</t>
    </rPh>
    <rPh sb="12" eb="14">
      <t>タントウ</t>
    </rPh>
    <rPh sb="14" eb="15">
      <t>シャ</t>
    </rPh>
    <rPh sb="16" eb="18">
      <t>ショゾク</t>
    </rPh>
    <rPh sb="18" eb="21">
      <t>エイギョウショ</t>
    </rPh>
    <rPh sb="21" eb="22">
      <t>マタ</t>
    </rPh>
    <rPh sb="23" eb="25">
      <t>ブカ</t>
    </rPh>
    <rPh sb="25" eb="26">
      <t>メイ</t>
    </rPh>
    <rPh sb="27" eb="29">
      <t>ニュウリョク</t>
    </rPh>
    <phoneticPr fontId="17"/>
  </si>
  <si>
    <r>
      <t xml:space="preserve">●競争入札参加資格申請の担当者の氏名を入力してください。
</t>
    </r>
    <r>
      <rPr>
        <sz val="10"/>
        <rFont val="ＭＳ ゴシック"/>
        <family val="3"/>
        <charset val="128"/>
      </rPr>
      <t>　</t>
    </r>
    <r>
      <rPr>
        <sz val="8.5"/>
        <rFont val="ＭＳ ゴシック"/>
        <family val="3"/>
        <charset val="128"/>
      </rPr>
      <t>姓と名の間は間を空けずに入力してください。間を空けて入力しても、様式には詰めて反映されます。</t>
    </r>
    <rPh sb="1" eb="3">
      <t>キョウソウ</t>
    </rPh>
    <rPh sb="3" eb="5">
      <t>ニュウサツ</t>
    </rPh>
    <rPh sb="5" eb="7">
      <t>サンカ</t>
    </rPh>
    <rPh sb="7" eb="9">
      <t>シカク</t>
    </rPh>
    <rPh sb="9" eb="11">
      <t>シンセイ</t>
    </rPh>
    <rPh sb="12" eb="14">
      <t>タントウ</t>
    </rPh>
    <rPh sb="14" eb="15">
      <t>シャ</t>
    </rPh>
    <rPh sb="16" eb="18">
      <t>シメイ</t>
    </rPh>
    <rPh sb="19" eb="21">
      <t>ニュウリョク</t>
    </rPh>
    <rPh sb="30" eb="31">
      <t>セイ</t>
    </rPh>
    <rPh sb="32" eb="33">
      <t>メイ</t>
    </rPh>
    <rPh sb="34" eb="35">
      <t>アイダ</t>
    </rPh>
    <rPh sb="36" eb="37">
      <t>アイダ</t>
    </rPh>
    <rPh sb="38" eb="39">
      <t>ア</t>
    </rPh>
    <rPh sb="42" eb="44">
      <t>ニュウリョク</t>
    </rPh>
    <rPh sb="53" eb="54">
      <t>ア</t>
    </rPh>
    <phoneticPr fontId="17"/>
  </si>
  <si>
    <r>
      <t>業者情報調書</t>
    </r>
    <r>
      <rPr>
        <sz val="10"/>
        <rFont val="メイリオ"/>
        <family val="3"/>
        <charset val="128"/>
      </rPr>
      <t>（会社経営状況等情報・申請種目）</t>
    </r>
    <phoneticPr fontId="17"/>
  </si>
  <si>
    <r>
      <t>業者情報調書</t>
    </r>
    <r>
      <rPr>
        <sz val="10"/>
        <rFont val="メイリオ"/>
        <family val="3"/>
        <charset val="128"/>
      </rPr>
      <t>（会社経営状況等情報・申請種目）</t>
    </r>
    <phoneticPr fontId="17"/>
  </si>
  <si>
    <t>　　・審査の進捗状況について、個別の問合せは受け付けておりません。</t>
    <phoneticPr fontId="3"/>
  </si>
  <si>
    <t>(登記上の本店所在地)</t>
    <rPh sb="5" eb="7">
      <t>ホンテン</t>
    </rPh>
    <rPh sb="7" eb="10">
      <t>ショザイチ</t>
    </rPh>
    <phoneticPr fontId="3"/>
  </si>
  <si>
    <t>次の所在地①及び所在地②に入力してください。</t>
    <rPh sb="0" eb="1">
      <t>ツギ</t>
    </rPh>
    <rPh sb="2" eb="5">
      <t>ショザイチ</t>
    </rPh>
    <rPh sb="6" eb="7">
      <t>オヨ</t>
    </rPh>
    <rPh sb="8" eb="11">
      <t>ショザイチ</t>
    </rPh>
    <rPh sb="13" eb="15">
      <t>ニュウリョク</t>
    </rPh>
    <phoneticPr fontId="17"/>
  </si>
  <si>
    <t>（登記上の本店所在地①
　　　　　　都道府県名）</t>
    <rPh sb="1" eb="4">
      <t>トウキジョウ</t>
    </rPh>
    <rPh sb="5" eb="7">
      <t>ホンテン</t>
    </rPh>
    <rPh sb="7" eb="10">
      <t>ショザイチ</t>
    </rPh>
    <rPh sb="18" eb="22">
      <t>トドウフケン</t>
    </rPh>
    <rPh sb="22" eb="23">
      <t>メイ</t>
    </rPh>
    <phoneticPr fontId="3"/>
  </si>
  <si>
    <t>（登記上の本店所在地②
　　　　　　都道府県名以外）</t>
    <rPh sb="1" eb="4">
      <t>トウキジョウ</t>
    </rPh>
    <rPh sb="5" eb="7">
      <t>ホンテン</t>
    </rPh>
    <rPh sb="7" eb="10">
      <t>ショザイチ</t>
    </rPh>
    <rPh sb="18" eb="22">
      <t>トドウフケン</t>
    </rPh>
    <rPh sb="22" eb="23">
      <t>メイ</t>
    </rPh>
    <rPh sb="23" eb="25">
      <t>イガイ</t>
    </rPh>
    <phoneticPr fontId="3"/>
  </si>
  <si>
    <r>
      <t>●「ｶﾌﾞｼｷｶﾞｲｼﾔ（株式会社）」、「ﾕｳｹﾞﾝｶﾞｲｼﾔ（有限会社）」、「〇〇ﾎｳｼﾞﾝ（〇〇法人）」、「〇〇ｸﾐｱｲ（〇〇組合）」等の法人の種類は、</t>
    </r>
    <r>
      <rPr>
        <u/>
        <sz val="11"/>
        <color rgb="FFFF0000"/>
        <rFont val="ＭＳ ゴシック"/>
        <family val="3"/>
        <charset val="128"/>
      </rPr>
      <t>入力しないでください。</t>
    </r>
    <rPh sb="13" eb="17">
      <t>カブシキガイシャ</t>
    </rPh>
    <rPh sb="32" eb="36">
      <t>ユウゲンガイシャ</t>
    </rPh>
    <rPh sb="50" eb="52">
      <t>ホウジン</t>
    </rPh>
    <rPh sb="65" eb="67">
      <t>クミアイ</t>
    </rPh>
    <rPh sb="69" eb="70">
      <t>ナド</t>
    </rPh>
    <rPh sb="71" eb="73">
      <t>ホウジン</t>
    </rPh>
    <rPh sb="74" eb="76">
      <t>シュルイ</t>
    </rPh>
    <rPh sb="78" eb="80">
      <t>ニュウリョク</t>
    </rPh>
    <phoneticPr fontId="149"/>
  </si>
  <si>
    <t>月</t>
    <rPh sb="0" eb="1">
      <t>ツキ</t>
    </rPh>
    <phoneticPr fontId="17"/>
  </si>
  <si>
    <t>※「⑪申請種目」の「関連する許可及びコード」欄に赤字で表示されている許可・認可・登録等については、左欄の登録等コード欄にコードを入力の上、許可・認可・登録等の証明となるものの写しを添付してください。ただし、赤字で表示されていても登録等を必要としない品目のみ取り扱う場合は除きます。
※上記枠内には、⑪「申請種目」欄に入力された種目に関連する登録等のコードの内、左欄に入力されていないコードが表示されます（同一の許可が必須となる業務を複数申請する場合、重複して表示されます）。
※詳細は、手引を参照してください。</t>
    <rPh sb="10" eb="12">
      <t>カンレン</t>
    </rPh>
    <rPh sb="14" eb="16">
      <t>キョカ</t>
    </rPh>
    <rPh sb="16" eb="17">
      <t>オヨ</t>
    </rPh>
    <rPh sb="49" eb="50">
      <t>ヒダリ</t>
    </rPh>
    <rPh sb="103" eb="105">
      <t>アカジ</t>
    </rPh>
    <rPh sb="106" eb="108">
      <t>ヒョウジ</t>
    </rPh>
    <rPh sb="241" eb="243">
      <t>ショウサイ</t>
    </rPh>
    <rPh sb="245" eb="247">
      <t>テビキ</t>
    </rPh>
    <rPh sb="248" eb="250">
      <t>サンショウ</t>
    </rPh>
    <phoneticPr fontId="149"/>
  </si>
  <si>
    <t>さいたま市競争入札参加資格審査申請書類の作成について</t>
    <rPh sb="4" eb="5">
      <t>シ</t>
    </rPh>
    <rPh sb="5" eb="7">
      <t>キョウソウ</t>
    </rPh>
    <rPh sb="7" eb="9">
      <t>ニュウサツ</t>
    </rPh>
    <rPh sb="9" eb="11">
      <t>サンカ</t>
    </rPh>
    <rPh sb="11" eb="13">
      <t>シカク</t>
    </rPh>
    <rPh sb="13" eb="15">
      <t>シンサ</t>
    </rPh>
    <rPh sb="15" eb="17">
      <t>シンセイ</t>
    </rPh>
    <rPh sb="17" eb="19">
      <t>ショルイ</t>
    </rPh>
    <rPh sb="20" eb="22">
      <t>サクセイ</t>
    </rPh>
    <phoneticPr fontId="3"/>
  </si>
  <si>
    <t>まずは「入力シート」を選択し、該当箇所を全て入力してください。</t>
    <rPh sb="4" eb="6">
      <t>ニュウリョク</t>
    </rPh>
    <rPh sb="11" eb="13">
      <t>センタク</t>
    </rPh>
    <rPh sb="15" eb="17">
      <t>ガイトウ</t>
    </rPh>
    <rPh sb="17" eb="19">
      <t>カショ</t>
    </rPh>
    <rPh sb="20" eb="21">
      <t>スベ</t>
    </rPh>
    <rPh sb="22" eb="24">
      <t>ニュウリョク</t>
    </rPh>
    <phoneticPr fontId="17"/>
  </si>
  <si>
    <t>「入力シート」に入力することで、入力内容が様式に反映します。</t>
    <rPh sb="1" eb="3">
      <t>ニュウリョク</t>
    </rPh>
    <rPh sb="8" eb="10">
      <t>ニュウリョク</t>
    </rPh>
    <rPh sb="16" eb="18">
      <t>ニュウリョク</t>
    </rPh>
    <rPh sb="18" eb="20">
      <t>ナイヨウ</t>
    </rPh>
    <rPh sb="21" eb="23">
      <t>ヨウシキ</t>
    </rPh>
    <rPh sb="24" eb="26">
      <t>ハンエイ</t>
    </rPh>
    <phoneticPr fontId="17"/>
  </si>
  <si>
    <t>（各様式は保護されていますので、直接入力はできません。）</t>
    <rPh sb="1" eb="2">
      <t>カク</t>
    </rPh>
    <rPh sb="2" eb="4">
      <t>ヨウシキ</t>
    </rPh>
    <rPh sb="5" eb="7">
      <t>ホゴ</t>
    </rPh>
    <rPh sb="16" eb="18">
      <t>チョクセツ</t>
    </rPh>
    <rPh sb="18" eb="20">
      <t>ニュウリョク</t>
    </rPh>
    <phoneticPr fontId="3"/>
  </si>
  <si>
    <t>「入力シート」の入力が終わりましたら、必要な様式のシートを開き、それぞれ印刷してください。</t>
    <rPh sb="1" eb="3">
      <t>ニュウリョク</t>
    </rPh>
    <rPh sb="8" eb="10">
      <t>ニュウリョク</t>
    </rPh>
    <rPh sb="11" eb="12">
      <t>オ</t>
    </rPh>
    <rPh sb="19" eb="21">
      <t>ヒツヨウ</t>
    </rPh>
    <rPh sb="22" eb="24">
      <t>ヨウシキ</t>
    </rPh>
    <rPh sb="29" eb="30">
      <t>ヒラ</t>
    </rPh>
    <rPh sb="36" eb="38">
      <t>インサツ</t>
    </rPh>
    <phoneticPr fontId="17"/>
  </si>
  <si>
    <t>ただし、様式７・８については様式に直接入力し、作成してください。</t>
    <rPh sb="4" eb="6">
      <t>ヨウシキ</t>
    </rPh>
    <rPh sb="14" eb="16">
      <t>ヨウシキ</t>
    </rPh>
    <rPh sb="17" eb="19">
      <t>チョクセツ</t>
    </rPh>
    <rPh sb="19" eb="21">
      <t>ニュウリョク</t>
    </rPh>
    <rPh sb="23" eb="25">
      <t>サクセイ</t>
    </rPh>
    <phoneticPr fontId="3"/>
  </si>
  <si>
    <t>令和</t>
    <rPh sb="0" eb="2">
      <t>レイワ</t>
    </rPh>
    <phoneticPr fontId="17"/>
  </si>
  <si>
    <t>令和</t>
    <rPh sb="0" eb="2">
      <t>レイワ</t>
    </rPh>
    <phoneticPr fontId="3"/>
  </si>
  <si>
    <t>記入月日</t>
    <rPh sb="0" eb="2">
      <t>キニュウ</t>
    </rPh>
    <rPh sb="2" eb="3">
      <t>ツキ</t>
    </rPh>
    <rPh sb="3" eb="4">
      <t>ニチ</t>
    </rPh>
    <phoneticPr fontId="17"/>
  </si>
  <si>
    <r>
      <t xml:space="preserve">法人の場合は履歴（現在）事項全部証明書の（創立）年月日を記入
年号・・・明治→１　大正→２　昭和→３　平成→４　令和→５
</t>
    </r>
    <r>
      <rPr>
        <b/>
        <sz val="14"/>
        <rFont val="ＭＳ Ｐゴシック"/>
        <family val="3"/>
        <charset val="128"/>
        <scheme val="minor"/>
      </rPr>
      <t>≪記入例≫平成31年1月1日→「４」「３１」年「０１」月「０１」日</t>
    </r>
    <rPh sb="0" eb="2">
      <t>ホウジン</t>
    </rPh>
    <rPh sb="3" eb="5">
      <t>バアイ</t>
    </rPh>
    <rPh sb="9" eb="11">
      <t>ゲンザイ</t>
    </rPh>
    <rPh sb="21" eb="23">
      <t>ソウリツ</t>
    </rPh>
    <rPh sb="24" eb="27">
      <t>ネンガッピ</t>
    </rPh>
    <rPh sb="28" eb="30">
      <t>キニュウ</t>
    </rPh>
    <rPh sb="36" eb="38">
      <t>メイジ</t>
    </rPh>
    <rPh sb="41" eb="43">
      <t>タイショウ</t>
    </rPh>
    <rPh sb="46" eb="48">
      <t>ショウワ</t>
    </rPh>
    <rPh sb="51" eb="53">
      <t>ヘイセイ</t>
    </rPh>
    <rPh sb="56" eb="58">
      <t>レイワ</t>
    </rPh>
    <phoneticPr fontId="17"/>
  </si>
  <si>
    <t>審査基準月</t>
    <rPh sb="0" eb="2">
      <t>シンサ</t>
    </rPh>
    <rPh sb="2" eb="4">
      <t>キジュン</t>
    </rPh>
    <rPh sb="4" eb="5">
      <t>ツキ</t>
    </rPh>
    <phoneticPr fontId="17"/>
  </si>
  <si>
    <t>0P01</t>
    <phoneticPr fontId="17"/>
  </si>
  <si>
    <t>0P03</t>
    <phoneticPr fontId="17"/>
  </si>
  <si>
    <t>0P04</t>
    <phoneticPr fontId="17"/>
  </si>
  <si>
    <t>　　　お問い合わせは</t>
    <phoneticPr fontId="3"/>
  </si>
  <si>
    <t>◆個人事業主や設立後間もない法人等で貸借対照表以外の決算書類等を作成していない場合は、作成していない項目についての記入を省略することができます。ただし、記入を省略した場合は該当項目については「０」として取り扱います。</t>
    <rPh sb="1" eb="3">
      <t>コジン</t>
    </rPh>
    <rPh sb="7" eb="9">
      <t>セツリツ</t>
    </rPh>
    <rPh sb="9" eb="10">
      <t>ゴ</t>
    </rPh>
    <rPh sb="10" eb="11">
      <t>マ</t>
    </rPh>
    <rPh sb="14" eb="17">
      <t>ホウジントウ</t>
    </rPh>
    <rPh sb="18" eb="23">
      <t>タイシャクタイショウヒョウ</t>
    </rPh>
    <rPh sb="23" eb="25">
      <t>イガイ</t>
    </rPh>
    <rPh sb="26" eb="29">
      <t>ケッサンショ</t>
    </rPh>
    <rPh sb="29" eb="30">
      <t>ルイ</t>
    </rPh>
    <rPh sb="30" eb="31">
      <t>トウ</t>
    </rPh>
    <rPh sb="32" eb="34">
      <t>サクセイ</t>
    </rPh>
    <rPh sb="39" eb="41">
      <t>バアイ</t>
    </rPh>
    <rPh sb="43" eb="45">
      <t>サクセイ</t>
    </rPh>
    <rPh sb="50" eb="52">
      <t>コウモク</t>
    </rPh>
    <rPh sb="57" eb="59">
      <t>キニュウ</t>
    </rPh>
    <rPh sb="60" eb="62">
      <t>ショウリャク</t>
    </rPh>
    <rPh sb="76" eb="78">
      <t>キニュウ</t>
    </rPh>
    <rPh sb="79" eb="81">
      <t>ショウリャク</t>
    </rPh>
    <rPh sb="83" eb="85">
      <t>バアイ</t>
    </rPh>
    <rPh sb="86" eb="88">
      <t>ガイトウ</t>
    </rPh>
    <rPh sb="88" eb="90">
      <t>コウモク</t>
    </rPh>
    <phoneticPr fontId="17"/>
  </si>
  <si>
    <t>⑴この欄に入力の無い場合、競争入札参加資格者名簿（物品納入等）の取扱品目欄に登載されませんので、ご注意ください。
⑵上記「⑪申請種目」で申請した営業種目に係る「取扱品目（品物の種類）」を、具体的に入力
⑶品目を複数入力する場合は、品目と品目の間は、中点「・」で繋ぐ
⑷【,】（カンマ）は入力しないでください。
⑸この様式は、申請区分「物品納入等」のものです。建物管理、清掃、イベントの企画・運営、研修の実施、人材派遣等をご希望の場合は、申請区分「業務委託」の申請もご検討ください。</t>
    <rPh sb="143" eb="145">
      <t>ニュウリョク</t>
    </rPh>
    <rPh sb="158" eb="160">
      <t>ヨウシキ</t>
    </rPh>
    <rPh sb="162" eb="164">
      <t>シンセイ</t>
    </rPh>
    <rPh sb="164" eb="166">
      <t>クブン</t>
    </rPh>
    <rPh sb="167" eb="169">
      <t>ブッピン</t>
    </rPh>
    <rPh sb="169" eb="171">
      <t>ノウニュウ</t>
    </rPh>
    <rPh sb="171" eb="172">
      <t>トウ</t>
    </rPh>
    <rPh sb="179" eb="181">
      <t>タテモノ</t>
    </rPh>
    <rPh sb="181" eb="183">
      <t>カンリ</t>
    </rPh>
    <rPh sb="184" eb="186">
      <t>セイソウ</t>
    </rPh>
    <rPh sb="192" eb="194">
      <t>キカク</t>
    </rPh>
    <rPh sb="195" eb="197">
      <t>ウンエイ</t>
    </rPh>
    <rPh sb="198" eb="200">
      <t>ケンシュウ</t>
    </rPh>
    <rPh sb="201" eb="203">
      <t>ジッシ</t>
    </rPh>
    <rPh sb="204" eb="206">
      <t>ジンザイ</t>
    </rPh>
    <rPh sb="206" eb="208">
      <t>ハケン</t>
    </rPh>
    <rPh sb="208" eb="209">
      <t>トウ</t>
    </rPh>
    <rPh sb="211" eb="213">
      <t>キボウ</t>
    </rPh>
    <rPh sb="214" eb="216">
      <t>バアイ</t>
    </rPh>
    <rPh sb="218" eb="220">
      <t>シンセイ</t>
    </rPh>
    <rPh sb="220" eb="222">
      <t>クブン</t>
    </rPh>
    <rPh sb="223" eb="225">
      <t>ギョウム</t>
    </rPh>
    <rPh sb="225" eb="227">
      <t>イタク</t>
    </rPh>
    <rPh sb="229" eb="231">
      <t>シンセイ</t>
    </rPh>
    <rPh sb="233" eb="235">
      <t>ケントウ</t>
    </rPh>
    <phoneticPr fontId="17"/>
  </si>
  <si>
    <t>古物商許可・主たる営業所等届出</t>
    <rPh sb="0" eb="3">
      <t>コブツショウ</t>
    </rPh>
    <rPh sb="3" eb="5">
      <t>キョカ</t>
    </rPh>
    <rPh sb="6" eb="7">
      <t>シュ</t>
    </rPh>
    <rPh sb="9" eb="12">
      <t>エイギョウショ</t>
    </rPh>
    <rPh sb="12" eb="13">
      <t>トウ</t>
    </rPh>
    <rPh sb="13" eb="15">
      <t>トドケデ</t>
    </rPh>
    <phoneticPr fontId="17"/>
  </si>
  <si>
    <t>　万一、この誓約に反した場合は、競争入札参加資格の抹消、入札参加停止及び契約解除等のい</t>
    <rPh sb="25" eb="27">
      <t>マッショウ</t>
    </rPh>
    <phoneticPr fontId="3"/>
  </si>
  <si>
    <t>かなる措置を受けても異議を申し立てません。</t>
    <phoneticPr fontId="3"/>
  </si>
  <si>
    <t>●製造業・建設業・運輸業・その他→「１」　　　●卸売業→「２」　　　●サービス業→「３」
●小売業→「４」　　　●ゴム製品製造業→「５」　　　●ソフトウエア業・情報処理サービス業→「６」
●旅館業→「７」　　　●組合・連合会→「８」</t>
    <phoneticPr fontId="17"/>
  </si>
  <si>
    <r>
      <t>⑴</t>
    </r>
    <r>
      <rPr>
        <sz val="11"/>
        <color rgb="FFFF0000"/>
        <rFont val="ＭＳ ゴシック"/>
        <family val="3"/>
        <charset val="128"/>
      </rPr>
      <t>「丁目」、「番」、「号」等については「－（ハイフン）」で入力</t>
    </r>
    <r>
      <rPr>
        <sz val="11"/>
        <rFont val="ＭＳ ゴシック"/>
        <family val="3"/>
        <charset val="128"/>
      </rPr>
      <t xml:space="preserve">
⑵方書まで入力する場合は、１マス空けて方書を入力
⑶「登記上の所在地」と事実上の本店（本社）の所在地が異なる場合は、事実上の所在地を入力
⑷</t>
    </r>
    <r>
      <rPr>
        <sz val="11"/>
        <color rgb="FFFF0000"/>
        <rFont val="ＭＳ ゴシック"/>
        <family val="3"/>
        <charset val="128"/>
      </rPr>
      <t>「大字」は入れないでください。</t>
    </r>
    <rPh sb="29" eb="31">
      <t>ニュウリョク</t>
    </rPh>
    <rPh sb="37" eb="39">
      <t>ニュウリョク</t>
    </rPh>
    <rPh sb="54" eb="56">
      <t>ニュウリョク</t>
    </rPh>
    <rPh sb="98" eb="100">
      <t>ニュウリョク</t>
    </rPh>
    <rPh sb="103" eb="105">
      <t>オオアザ</t>
    </rPh>
    <rPh sb="107" eb="108">
      <t>イ</t>
    </rPh>
    <phoneticPr fontId="3"/>
  </si>
  <si>
    <t>受付証・返信用封筒（切手貼付）</t>
    <phoneticPr fontId="3"/>
  </si>
  <si>
    <t>１．利用している</t>
    <rPh sb="2" eb="4">
      <t>リヨウ</t>
    </rPh>
    <phoneticPr fontId="17"/>
  </si>
  <si>
    <t>２．利用していない</t>
    <rPh sb="2" eb="4">
      <t>リヨウ</t>
    </rPh>
    <phoneticPr fontId="17"/>
  </si>
  <si>
    <t>毒物劇物一般販売業登録</t>
    <rPh sb="0" eb="2">
      <t>ドクブツ</t>
    </rPh>
    <rPh sb="2" eb="4">
      <t>ゲキブツ</t>
    </rPh>
    <rPh sb="4" eb="6">
      <t>イッパン</t>
    </rPh>
    <rPh sb="6" eb="8">
      <t>ハンバイ</t>
    </rPh>
    <rPh sb="8" eb="9">
      <t>ギョウ</t>
    </rPh>
    <rPh sb="9" eb="11">
      <t>トウロク</t>
    </rPh>
    <phoneticPr fontId="17"/>
  </si>
  <si>
    <t>毒物劇物一般販売業登録
農薬販売業届出</t>
    <rPh sb="0" eb="2">
      <t>ドクブツ</t>
    </rPh>
    <rPh sb="2" eb="4">
      <t>ゲキブツ</t>
    </rPh>
    <rPh sb="4" eb="6">
      <t>イッパン</t>
    </rPh>
    <rPh sb="6" eb="8">
      <t>ハンバイ</t>
    </rPh>
    <rPh sb="8" eb="9">
      <t>ギョウ</t>
    </rPh>
    <rPh sb="9" eb="11">
      <t>トウロク</t>
    </rPh>
    <rPh sb="12" eb="14">
      <t>ノウヤク</t>
    </rPh>
    <rPh sb="14" eb="17">
      <t>ハンバイギョウ</t>
    </rPh>
    <rPh sb="17" eb="18">
      <t>トドケ</t>
    </rPh>
    <rPh sb="18" eb="19">
      <t>デ</t>
    </rPh>
    <phoneticPr fontId="17"/>
  </si>
  <si>
    <t>営業種目コードを入力すると、関連する許可・認可・登録等の名称が下欄に表示されます（表示されない営業種目もあります）。登録等が表示された場合、次のいずれかの対応をしてください。
ア　表示された登録等を必要とする品目を取り扱う場合
　　⑫許可・認可・登録等コードの登録等コード欄に、表示されたコードを入力してください。
　　また、申請の際は、登録証等の写しを添付してください。
イ　表示された登録等を必要とする品目を取り扱わない（登録等を必要としない品目のみ取り扱う）場合
　　関連する許可等及びコードにコード・名称が表示されますが、⑫許可・認可・登録等コードに入力がなくても申請できます。</t>
    <rPh sb="0" eb="2">
      <t>エイギョウ</t>
    </rPh>
    <rPh sb="2" eb="4">
      <t>シュモク</t>
    </rPh>
    <rPh sb="8" eb="10">
      <t>ニュウリョク</t>
    </rPh>
    <rPh sb="14" eb="16">
      <t>カンレン</t>
    </rPh>
    <rPh sb="28" eb="30">
      <t>メイショウ</t>
    </rPh>
    <rPh sb="31" eb="33">
      <t>カラン</t>
    </rPh>
    <rPh sb="34" eb="36">
      <t>ヒョウジ</t>
    </rPh>
    <rPh sb="41" eb="43">
      <t>ヒョウジ</t>
    </rPh>
    <rPh sb="47" eb="49">
      <t>エイギョウ</t>
    </rPh>
    <rPh sb="49" eb="51">
      <t>シュモク</t>
    </rPh>
    <rPh sb="62" eb="64">
      <t>ヒョウジ</t>
    </rPh>
    <rPh sb="67" eb="69">
      <t>バアイ</t>
    </rPh>
    <rPh sb="70" eb="71">
      <t>ツギ</t>
    </rPh>
    <rPh sb="77" eb="79">
      <t>タイオウ</t>
    </rPh>
    <rPh sb="91" eb="93">
      <t>ヒョウジ</t>
    </rPh>
    <rPh sb="100" eb="102">
      <t>ヒツヨウ</t>
    </rPh>
    <rPh sb="105" eb="107">
      <t>ヒンモク</t>
    </rPh>
    <rPh sb="108" eb="109">
      <t>ト</t>
    </rPh>
    <rPh sb="110" eb="111">
      <t>アツカ</t>
    </rPh>
    <rPh sb="112" eb="114">
      <t>バアイ</t>
    </rPh>
    <rPh sb="118" eb="120">
      <t>キョカ</t>
    </rPh>
    <rPh sb="121" eb="123">
      <t>ニンカ</t>
    </rPh>
    <rPh sb="124" eb="126">
      <t>トウロク</t>
    </rPh>
    <rPh sb="126" eb="127">
      <t>トウ</t>
    </rPh>
    <rPh sb="131" eb="133">
      <t>トウロク</t>
    </rPh>
    <rPh sb="133" eb="134">
      <t>トウ</t>
    </rPh>
    <rPh sb="137" eb="138">
      <t>ラン</t>
    </rPh>
    <rPh sb="140" eb="142">
      <t>ヒョウジ</t>
    </rPh>
    <rPh sb="149" eb="151">
      <t>ニュウリョク</t>
    </rPh>
    <rPh sb="164" eb="166">
      <t>シンセイ</t>
    </rPh>
    <rPh sb="167" eb="168">
      <t>サイ</t>
    </rPh>
    <rPh sb="170" eb="172">
      <t>トウロク</t>
    </rPh>
    <rPh sb="172" eb="173">
      <t>ショウ</t>
    </rPh>
    <rPh sb="173" eb="174">
      <t>トウ</t>
    </rPh>
    <rPh sb="175" eb="176">
      <t>ウツ</t>
    </rPh>
    <rPh sb="178" eb="180">
      <t>テンプ</t>
    </rPh>
    <rPh sb="191" eb="193">
      <t>ヒョウジ</t>
    </rPh>
    <rPh sb="200" eb="202">
      <t>ヒツヨウ</t>
    </rPh>
    <rPh sb="205" eb="207">
      <t>ヒンモク</t>
    </rPh>
    <rPh sb="208" eb="209">
      <t>ト</t>
    </rPh>
    <rPh sb="210" eb="211">
      <t>アツカ</t>
    </rPh>
    <rPh sb="219" eb="221">
      <t>ヒツヨウ</t>
    </rPh>
    <rPh sb="225" eb="227">
      <t>ヒンモク</t>
    </rPh>
    <rPh sb="229" eb="230">
      <t>ト</t>
    </rPh>
    <rPh sb="231" eb="232">
      <t>アツカ</t>
    </rPh>
    <rPh sb="234" eb="236">
      <t>バアイ</t>
    </rPh>
    <rPh sb="239" eb="241">
      <t>カンレン</t>
    </rPh>
    <rPh sb="243" eb="245">
      <t>キョカ</t>
    </rPh>
    <rPh sb="245" eb="246">
      <t>トウ</t>
    </rPh>
    <rPh sb="246" eb="247">
      <t>オヨ</t>
    </rPh>
    <rPh sb="256" eb="258">
      <t>メイショウ</t>
    </rPh>
    <rPh sb="259" eb="261">
      <t>ヒョウジ</t>
    </rPh>
    <rPh sb="268" eb="270">
      <t>キョカ</t>
    </rPh>
    <rPh sb="271" eb="273">
      <t>ニンカ</t>
    </rPh>
    <rPh sb="274" eb="276">
      <t>トウロク</t>
    </rPh>
    <rPh sb="276" eb="277">
      <t>トウ</t>
    </rPh>
    <rPh sb="281" eb="283">
      <t>ニュウリョク</t>
    </rPh>
    <rPh sb="288" eb="290">
      <t>シンセイ</t>
    </rPh>
    <phoneticPr fontId="3"/>
  </si>
  <si>
    <t>✓</t>
    <phoneticPr fontId="3"/>
  </si>
  <si>
    <t>　　・不備等があった場合は、別途審査担当から連絡致します。</t>
    <rPh sb="14" eb="16">
      <t>ベット</t>
    </rPh>
    <rPh sb="16" eb="18">
      <t>シンサ</t>
    </rPh>
    <rPh sb="18" eb="20">
      <t>タントウ</t>
    </rPh>
    <rPh sb="22" eb="24">
      <t>レンラク</t>
    </rPh>
    <phoneticPr fontId="3"/>
  </si>
  <si>
    <t>物品様式２</t>
    <rPh sb="0" eb="2">
      <t>ブッピン</t>
    </rPh>
    <rPh sb="2" eb="4">
      <t>ヨウシキ</t>
    </rPh>
    <phoneticPr fontId="17"/>
  </si>
  <si>
    <t>物品様式３</t>
    <rPh sb="0" eb="2">
      <t>ブッピン</t>
    </rPh>
    <rPh sb="2" eb="4">
      <t>ヨウシキ</t>
    </rPh>
    <phoneticPr fontId="17"/>
  </si>
  <si>
    <t>◆代理人を置かない（委任しない）場合、この欄は入力不要です。</t>
    <rPh sb="21" eb="22">
      <t>ラン</t>
    </rPh>
    <rPh sb="23" eb="25">
      <t>ニュウリョク</t>
    </rPh>
    <phoneticPr fontId="17"/>
  </si>
  <si>
    <t>≪記入例≫埼玉県さいたま市大宮区吉敷町１－１２４－１</t>
    <rPh sb="13" eb="15">
      <t>オオミヤ</t>
    </rPh>
    <rPh sb="15" eb="16">
      <t>ク</t>
    </rPh>
    <rPh sb="16" eb="19">
      <t>キシキチョウ</t>
    </rPh>
    <phoneticPr fontId="3"/>
  </si>
  <si>
    <t>物品様式３の各項目で提出様式の記入欄に書ききれない場合は、ここに正式名称が自動入力されます。</t>
    <rPh sb="0" eb="2">
      <t>ブッピン</t>
    </rPh>
    <rPh sb="2" eb="4">
      <t>ヨウシキ</t>
    </rPh>
    <rPh sb="37" eb="39">
      <t>ジドウ</t>
    </rPh>
    <rPh sb="39" eb="41">
      <t>ニュウリョク</t>
    </rPh>
    <phoneticPr fontId="17"/>
  </si>
  <si>
    <t>本店所在地と登記上の所在地が異なる場合のみ、次の所在地①及び所在地②に入力してください。</t>
    <rPh sb="22" eb="23">
      <t>ツギ</t>
    </rPh>
    <phoneticPr fontId="149"/>
  </si>
  <si>
    <r>
      <t>⑴</t>
    </r>
    <r>
      <rPr>
        <sz val="11"/>
        <color rgb="FFFF0000"/>
        <rFont val="ＭＳ ゴシック"/>
        <family val="3"/>
        <charset val="128"/>
      </rPr>
      <t>「丁目」、「番」、「号」等については「－（ハイフン）」で入力してください。</t>
    </r>
    <r>
      <rPr>
        <sz val="11"/>
        <rFont val="ＭＳ ゴシック"/>
        <family val="3"/>
        <charset val="128"/>
      </rPr>
      <t xml:space="preserve">
⑵方書まで入力する場合は、１マス空けて方書を入力してください。</t>
    </r>
    <phoneticPr fontId="3"/>
  </si>
  <si>
    <r>
      <t>⑴</t>
    </r>
    <r>
      <rPr>
        <sz val="11"/>
        <color rgb="FFFF0000"/>
        <rFont val="ＭＳ ゴシック"/>
        <family val="3"/>
        <charset val="128"/>
      </rPr>
      <t>「丁目」、「番」、「号」等については「－（ハイフン）」で入力してください。</t>
    </r>
    <r>
      <rPr>
        <sz val="11"/>
        <rFont val="ＭＳ ゴシック"/>
        <family val="3"/>
        <charset val="128"/>
      </rPr>
      <t xml:space="preserve">
⑵方書まで入力する場合は、１マス空けて方書を入力してください。
⑶</t>
    </r>
    <r>
      <rPr>
        <sz val="11"/>
        <color rgb="FFFF0000"/>
        <rFont val="ＭＳ ゴシック"/>
        <family val="3"/>
        <charset val="128"/>
      </rPr>
      <t>「大字」は入れないでください。</t>
    </r>
    <phoneticPr fontId="3"/>
  </si>
  <si>
    <t>「商号又は名称」は入力せずに、営業所や支店名等のみ入力（様式４には、商号も反映します）</t>
    <rPh sb="9" eb="11">
      <t>ニュウリョク</t>
    </rPh>
    <rPh sb="25" eb="27">
      <t>ニュウリョク</t>
    </rPh>
    <rPh sb="28" eb="30">
      <t>ヨウシキ</t>
    </rPh>
    <rPh sb="34" eb="36">
      <t>ショウゴウ</t>
    </rPh>
    <rPh sb="37" eb="39">
      <t>ハンエイ</t>
    </rPh>
    <phoneticPr fontId="3"/>
  </si>
  <si>
    <t>競争入札参加資格審査申請書兼誓約書（物品納入等）</t>
    <phoneticPr fontId="3"/>
  </si>
  <si>
    <t>　また、当社（私）は、さいたま市暴力団排除条例及びさいたま市の締結する契約からの暴力団</t>
    <rPh sb="4" eb="6">
      <t>トウシャ</t>
    </rPh>
    <rPh sb="7" eb="8">
      <t>ワタシ</t>
    </rPh>
    <rPh sb="15" eb="16">
      <t>シ</t>
    </rPh>
    <rPh sb="16" eb="19">
      <t>ボウリョクダン</t>
    </rPh>
    <rPh sb="19" eb="21">
      <t>ハイジョ</t>
    </rPh>
    <rPh sb="21" eb="23">
      <t>ジョウレイ</t>
    </rPh>
    <rPh sb="23" eb="24">
      <t>オヨ</t>
    </rPh>
    <rPh sb="29" eb="30">
      <t>シ</t>
    </rPh>
    <rPh sb="31" eb="33">
      <t>テイケツ</t>
    </rPh>
    <rPh sb="35" eb="37">
      <t>ケイヤク</t>
    </rPh>
    <rPh sb="40" eb="43">
      <t>ボウリョクダン</t>
    </rPh>
    <phoneticPr fontId="3"/>
  </si>
  <si>
    <t>排除措置に関する要綱の規定に基づき、暴力団、暴力団員又は暴力団関係者との関係を有してい</t>
    <rPh sb="0" eb="2">
      <t>ハイジョ</t>
    </rPh>
    <rPh sb="2" eb="4">
      <t>ソチ</t>
    </rPh>
    <rPh sb="5" eb="6">
      <t>カン</t>
    </rPh>
    <rPh sb="8" eb="10">
      <t>ヨウコウ</t>
    </rPh>
    <rPh sb="11" eb="13">
      <t>キテイ</t>
    </rPh>
    <rPh sb="14" eb="15">
      <t>モト</t>
    </rPh>
    <rPh sb="18" eb="21">
      <t>ボウリョクダン</t>
    </rPh>
    <rPh sb="22" eb="25">
      <t>ボウリョクダン</t>
    </rPh>
    <rPh sb="25" eb="26">
      <t>イン</t>
    </rPh>
    <rPh sb="26" eb="27">
      <t>マタ</t>
    </rPh>
    <rPh sb="28" eb="31">
      <t>ボウリョクダン</t>
    </rPh>
    <rPh sb="31" eb="34">
      <t>カンケイシャ</t>
    </rPh>
    <rPh sb="36" eb="38">
      <t>カンケイ</t>
    </rPh>
    <rPh sb="39" eb="40">
      <t>ユウ</t>
    </rPh>
    <phoneticPr fontId="3"/>
  </si>
  <si>
    <t>ないこと及び説明を求められた際には誠実に応じることを誓約します。</t>
    <rPh sb="4" eb="5">
      <t>オヨ</t>
    </rPh>
    <rPh sb="6" eb="8">
      <t>セツメイ</t>
    </rPh>
    <rPh sb="9" eb="10">
      <t>モト</t>
    </rPh>
    <rPh sb="14" eb="15">
      <t>サイ</t>
    </rPh>
    <rPh sb="17" eb="19">
      <t>セイジツ</t>
    </rPh>
    <rPh sb="20" eb="21">
      <t>オウ</t>
    </rPh>
    <rPh sb="26" eb="28">
      <t>セイヤク</t>
    </rPh>
    <phoneticPr fontId="3"/>
  </si>
  <si>
    <t>代理人を置く
営業所等の所在地</t>
    <rPh sb="0" eb="3">
      <t>ダイリニン</t>
    </rPh>
    <rPh sb="4" eb="5">
      <t>オ</t>
    </rPh>
    <rPh sb="7" eb="10">
      <t>エイギョウショ</t>
    </rPh>
    <rPh sb="10" eb="11">
      <t>トウ</t>
    </rPh>
    <rPh sb="12" eb="15">
      <t>ショザイチ</t>
    </rPh>
    <phoneticPr fontId="17"/>
  </si>
  <si>
    <t>使　用　印　鑑</t>
    <phoneticPr fontId="3"/>
  </si>
  <si>
    <r>
      <t>競争入札参加資格審査申請書兼誓約書</t>
    </r>
    <r>
      <rPr>
        <sz val="11"/>
        <rFont val="メイリオ"/>
        <family val="3"/>
        <charset val="128"/>
      </rPr>
      <t>（物品納入等）</t>
    </r>
    <rPh sb="13" eb="14">
      <t>ケン</t>
    </rPh>
    <rPh sb="14" eb="17">
      <t>セイヤクショ</t>
    </rPh>
    <phoneticPr fontId="3"/>
  </si>
  <si>
    <t>（物品様式３）</t>
    <phoneticPr fontId="3"/>
  </si>
  <si>
    <t>「物品様式６」の提出は、任意となります。提出される場合は、「様式６」シートに直接入力してください。</t>
    <rPh sb="3" eb="5">
      <t>ヨウシキ</t>
    </rPh>
    <rPh sb="8" eb="10">
      <t>テイシュツ</t>
    </rPh>
    <rPh sb="12" eb="14">
      <t>ニンイ</t>
    </rPh>
    <rPh sb="20" eb="22">
      <t>テイシュツ</t>
    </rPh>
    <rPh sb="25" eb="27">
      <t>バアイ</t>
    </rPh>
    <rPh sb="30" eb="32">
      <t>ヨウシキ</t>
    </rPh>
    <rPh sb="38" eb="40">
      <t>チョクセツ</t>
    </rPh>
    <rPh sb="40" eb="42">
      <t>ニュウリョク</t>
    </rPh>
    <phoneticPr fontId="3"/>
  </si>
  <si>
    <t>「物品様式７」の提出は、任意となります。提出される場合は、「様式７」シートに直接入力してください。任意の様式での提出も可です。</t>
    <rPh sb="3" eb="5">
      <t>ヨウシキ</t>
    </rPh>
    <rPh sb="8" eb="10">
      <t>テイシュツ</t>
    </rPh>
    <rPh sb="12" eb="14">
      <t>ニンイ</t>
    </rPh>
    <rPh sb="20" eb="22">
      <t>テイシュツ</t>
    </rPh>
    <rPh sb="25" eb="27">
      <t>バアイ</t>
    </rPh>
    <rPh sb="30" eb="32">
      <t>ヨウシキ</t>
    </rPh>
    <rPh sb="38" eb="40">
      <t>チョクセツ</t>
    </rPh>
    <rPh sb="40" eb="42">
      <t>ニュウリョク</t>
    </rPh>
    <rPh sb="49" eb="51">
      <t>ニンイ</t>
    </rPh>
    <rPh sb="52" eb="54">
      <t>ヨウシキ</t>
    </rPh>
    <rPh sb="56" eb="58">
      <t>テイシュツ</t>
    </rPh>
    <rPh sb="59" eb="60">
      <t>カ</t>
    </rPh>
    <phoneticPr fontId="3"/>
  </si>
  <si>
    <t>必須</t>
  </si>
  <si>
    <t>任意</t>
    <phoneticPr fontId="17"/>
  </si>
  <si>
    <r>
      <t>さいたま市競争入札参加資格審査申請をされる方は、</t>
    </r>
    <r>
      <rPr>
        <sz val="16"/>
        <color rgb="FFFF0000"/>
        <rFont val="HG創英角ﾎﾟｯﾌﾟ体"/>
        <family val="3"/>
        <charset val="128"/>
      </rPr>
      <t>入力シートの該当箇所を全て入力してください。</t>
    </r>
    <rPh sb="4" eb="5">
      <t>シ</t>
    </rPh>
    <rPh sb="5" eb="7">
      <t>キョウソウ</t>
    </rPh>
    <rPh sb="7" eb="9">
      <t>ニュウサツ</t>
    </rPh>
    <rPh sb="9" eb="11">
      <t>サンカ</t>
    </rPh>
    <rPh sb="11" eb="13">
      <t>シカク</t>
    </rPh>
    <rPh sb="13" eb="15">
      <t>シンサ</t>
    </rPh>
    <rPh sb="15" eb="17">
      <t>シンセイ</t>
    </rPh>
    <rPh sb="21" eb="22">
      <t>カタ</t>
    </rPh>
    <rPh sb="24" eb="26">
      <t>ニュウリョク</t>
    </rPh>
    <rPh sb="30" eb="32">
      <t>ガイトウ</t>
    </rPh>
    <rPh sb="32" eb="34">
      <t>カショ</t>
    </rPh>
    <rPh sb="35" eb="36">
      <t>スベ</t>
    </rPh>
    <rPh sb="37" eb="39">
      <t>ニュウリョク</t>
    </rPh>
    <phoneticPr fontId="17"/>
  </si>
  <si>
    <r>
      <t>旅客自動車運送事業</t>
    </r>
    <r>
      <rPr>
        <sz val="9"/>
        <color indexed="8"/>
        <rFont val="ＭＳ Ｐ明朝"/>
        <family val="1"/>
        <charset val="128"/>
      </rPr>
      <t>等の免許・</t>
    </r>
    <r>
      <rPr>
        <sz val="9"/>
        <rFont val="ＭＳ Ｐ明朝"/>
        <family val="1"/>
        <charset val="128"/>
      </rPr>
      <t>許可</t>
    </r>
    <rPh sb="0" eb="2">
      <t>リョキャク</t>
    </rPh>
    <rPh sb="2" eb="5">
      <t>ジドウシャ</t>
    </rPh>
    <rPh sb="5" eb="7">
      <t>ウンソウ</t>
    </rPh>
    <rPh sb="7" eb="9">
      <t>ジギョウ</t>
    </rPh>
    <rPh sb="9" eb="10">
      <t>トウ</t>
    </rPh>
    <rPh sb="11" eb="13">
      <t>メンキョ</t>
    </rPh>
    <rPh sb="14" eb="16">
      <t>キョカ</t>
    </rPh>
    <phoneticPr fontId="17"/>
  </si>
  <si>
    <t>労働者派遣事業許可</t>
    <rPh sb="0" eb="3">
      <t>ロウドウシャ</t>
    </rPh>
    <rPh sb="3" eb="5">
      <t>ハケン</t>
    </rPh>
    <rPh sb="5" eb="7">
      <t>ジギョウ</t>
    </rPh>
    <rPh sb="7" eb="9">
      <t>キョカ</t>
    </rPh>
    <phoneticPr fontId="17"/>
  </si>
  <si>
    <r>
      <t>水質検査機関</t>
    </r>
    <r>
      <rPr>
        <sz val="9"/>
        <color indexed="8"/>
        <rFont val="ＭＳ Ｐ明朝"/>
        <family val="1"/>
        <charset val="128"/>
      </rPr>
      <t>登録</t>
    </r>
    <r>
      <rPr>
        <b/>
        <sz val="9"/>
        <color indexed="8"/>
        <rFont val="ＭＳ Ｐ明朝"/>
        <family val="1"/>
        <charset val="128"/>
      </rPr>
      <t>・</t>
    </r>
    <r>
      <rPr>
        <b/>
        <sz val="12"/>
        <color indexed="8"/>
        <rFont val="ＭＳ Ｐ明朝"/>
        <family val="1"/>
        <charset val="128"/>
      </rPr>
      <t>簡易専用水道検査機関</t>
    </r>
    <r>
      <rPr>
        <sz val="9"/>
        <color indexed="8"/>
        <rFont val="ＭＳ Ｐ明朝"/>
        <family val="1"/>
        <charset val="128"/>
      </rPr>
      <t>登録</t>
    </r>
    <phoneticPr fontId="17"/>
  </si>
  <si>
    <t>　⑵ 社印（角印）と個人印の２つの印鑑を併用しての押印</t>
    <phoneticPr fontId="3"/>
  </si>
  <si>
    <t>　なお、本申請の全てについて、事実と相違しないことを誓約します。参加資格の有効期間中は</t>
    <rPh sb="26" eb="28">
      <t>セイヤク</t>
    </rPh>
    <phoneticPr fontId="3"/>
  </si>
  <si>
    <t>物品様式５⑫に記入した許可・認可・登録等が常に有効となるよう必要な手続きを取ること及び</t>
    <rPh sb="12" eb="13">
      <t>カ</t>
    </rPh>
    <phoneticPr fontId="3"/>
  </si>
  <si>
    <t>やむを得ない事情等により当該登録等を喪失した場合は、速やかに報告することを誓約します。</t>
    <phoneticPr fontId="3"/>
  </si>
  <si>
    <t>●右の使用印鑑欄は、次の場合に押印してください。</t>
    <rPh sb="1" eb="2">
      <t>ミギ</t>
    </rPh>
    <rPh sb="3" eb="5">
      <t>シヨウ</t>
    </rPh>
    <rPh sb="5" eb="7">
      <t>インカン</t>
    </rPh>
    <rPh sb="7" eb="8">
      <t>ラン</t>
    </rPh>
    <phoneticPr fontId="3"/>
  </si>
  <si>
    <t>　⑴ 代理人を設置しない（委任しない）が、実印（代表者印）以外の</t>
    <phoneticPr fontId="3"/>
  </si>
  <si>
    <t>　　 印を入札書、請求書、契約締結等に使用する。</t>
    <rPh sb="9" eb="12">
      <t>セイキュウショ</t>
    </rPh>
    <phoneticPr fontId="3"/>
  </si>
  <si>
    <t>●使用印鑑は、次の３方式に限ります。</t>
    <phoneticPr fontId="3"/>
  </si>
  <si>
    <t>　⑴ 役職印での押印</t>
    <phoneticPr fontId="3"/>
  </si>
  <si>
    <r>
      <t>　⑶（</t>
    </r>
    <r>
      <rPr>
        <u/>
        <sz val="11"/>
        <color theme="1"/>
        <rFont val="ＭＳ 明朝"/>
        <family val="1"/>
        <charset val="128"/>
      </rPr>
      <t>個人事業主のみ</t>
    </r>
    <r>
      <rPr>
        <sz val="11"/>
        <color theme="1"/>
        <rFont val="ＭＳ 明朝"/>
        <family val="1"/>
        <charset val="128"/>
      </rPr>
      <t>）個人印（認印）での押印</t>
    </r>
    <phoneticPr fontId="3"/>
  </si>
  <si>
    <t>（ 委 任 状 ）</t>
    <phoneticPr fontId="3"/>
  </si>
  <si>
    <t>①入札及び見積に関すること　　　　②契約の締結に関すること　　　③契約の履行に関すること</t>
    <phoneticPr fontId="3"/>
  </si>
  <si>
    <t>④代金の請求及び受領に関すること　⑤復代理人の選任に関すること　⑥前各号に付帯する一切のこと</t>
    <rPh sb="1" eb="3">
      <t>ダイキン</t>
    </rPh>
    <rPh sb="4" eb="6">
      <t>セイキュウ</t>
    </rPh>
    <rPh sb="6" eb="7">
      <t>オヨ</t>
    </rPh>
    <rPh sb="8" eb="10">
      <t>ジュリョウ</t>
    </rPh>
    <rPh sb="11" eb="12">
      <t>カン</t>
    </rPh>
    <rPh sb="18" eb="19">
      <t>フク</t>
    </rPh>
    <rPh sb="19" eb="22">
      <t>ダイリニン</t>
    </rPh>
    <rPh sb="23" eb="25">
      <t>センニン</t>
    </rPh>
    <rPh sb="26" eb="27">
      <t>カン</t>
    </rPh>
    <rPh sb="33" eb="36">
      <t>ゼンカクゴウ</t>
    </rPh>
    <rPh sb="37" eb="39">
      <t>フタイ</t>
    </rPh>
    <rPh sb="41" eb="43">
      <t>イッサイ</t>
    </rPh>
    <phoneticPr fontId="3"/>
  </si>
  <si>
    <t>※ 契約等についての委任状です。この申請の事務委任についての委任状ではありません。代理人を置かない場合は記入不要です。</t>
    <rPh sb="2" eb="4">
      <t>ケイヤク</t>
    </rPh>
    <rPh sb="4" eb="5">
      <t>トウ</t>
    </rPh>
    <rPh sb="10" eb="13">
      <t>イニンジョウ</t>
    </rPh>
    <rPh sb="18" eb="20">
      <t>シンセイ</t>
    </rPh>
    <rPh sb="21" eb="23">
      <t>ジム</t>
    </rPh>
    <rPh sb="23" eb="25">
      <t>イニン</t>
    </rPh>
    <rPh sb="30" eb="33">
      <t>イニンジョウ</t>
    </rPh>
    <rPh sb="41" eb="44">
      <t>ダイリニン</t>
    </rPh>
    <rPh sb="45" eb="46">
      <t>オ</t>
    </rPh>
    <rPh sb="49" eb="51">
      <t>バアイ</t>
    </rPh>
    <rPh sb="52" eb="54">
      <t>キニュウ</t>
    </rPh>
    <rPh sb="54" eb="56">
      <t>フヨウ</t>
    </rPh>
    <phoneticPr fontId="3"/>
  </si>
  <si>
    <t>様式２（委任状）の手前で代理人を置かない場合の□にチェックが入ったら、グレーアウト</t>
    <phoneticPr fontId="17"/>
  </si>
  <si>
    <t>ここの□にチェックが入ったら、様式２（委任状）と様式４についてグレーアウト</t>
    <rPh sb="10" eb="11">
      <t>ハイ</t>
    </rPh>
    <rPh sb="15" eb="17">
      <t>ヨウシキ</t>
    </rPh>
    <rPh sb="19" eb="22">
      <t>イニンジョウ</t>
    </rPh>
    <rPh sb="24" eb="26">
      <t>ヨウシキ</t>
    </rPh>
    <phoneticPr fontId="17"/>
  </si>
  <si>
    <t>◆契約等についての委任になります。この申請の事務委任についての委任ではありません。</t>
    <phoneticPr fontId="17"/>
  </si>
  <si>
    <t>←【自動入力】　「３【物品様式２】（委任状）欄」の「代理人を置く営業所等の所在地」欄に入力することで、自動的に入力されます。</t>
    <rPh sb="2" eb="4">
      <t>ジドウ</t>
    </rPh>
    <rPh sb="4" eb="6">
      <t>ニュウリョク</t>
    </rPh>
    <rPh sb="11" eb="13">
      <t>ブッピン</t>
    </rPh>
    <rPh sb="13" eb="15">
      <t>ヨウシキ</t>
    </rPh>
    <rPh sb="18" eb="21">
      <t>イニンジョウ</t>
    </rPh>
    <rPh sb="22" eb="23">
      <t>ラン</t>
    </rPh>
    <rPh sb="26" eb="29">
      <t>ダイリニン</t>
    </rPh>
    <rPh sb="30" eb="31">
      <t>オ</t>
    </rPh>
    <rPh sb="32" eb="35">
      <t>エイギョウショ</t>
    </rPh>
    <rPh sb="35" eb="36">
      <t>トウ</t>
    </rPh>
    <rPh sb="37" eb="40">
      <t>ショザイチ</t>
    </rPh>
    <rPh sb="41" eb="42">
      <t>ラン</t>
    </rPh>
    <rPh sb="43" eb="45">
      <t>ニュウリョク</t>
    </rPh>
    <rPh sb="51" eb="54">
      <t>ジドウテキ</t>
    </rPh>
    <rPh sb="55" eb="57">
      <t>ニュウリョク</t>
    </rPh>
    <phoneticPr fontId="17"/>
  </si>
  <si>
    <r>
      <t>　</t>
    </r>
    <r>
      <rPr>
        <b/>
        <sz val="20"/>
        <rFont val="ＭＳ ゴシック"/>
        <family val="3"/>
        <charset val="128"/>
      </rPr>
      <t>この入力シートに必要事項を入力後</t>
    </r>
    <r>
      <rPr>
        <b/>
        <sz val="16"/>
        <rFont val="ＭＳ ゴシック"/>
        <family val="3"/>
        <charset val="128"/>
      </rPr>
      <t>、</t>
    </r>
    <r>
      <rPr>
        <b/>
        <u/>
        <sz val="20"/>
        <color rgb="FFFF0000"/>
        <rFont val="ＭＳ ゴシック"/>
        <family val="3"/>
        <charset val="128"/>
      </rPr>
      <t>別シート（受付証～様式７のうち必要なシート）の書類をプリントアウト</t>
    </r>
    <r>
      <rPr>
        <b/>
        <sz val="16"/>
        <rFont val="ＭＳ ゴシック"/>
        <family val="3"/>
        <charset val="128"/>
      </rPr>
      <t>し、押印の上、必要書類を添付して送付してください。</t>
    </r>
    <rPh sb="3" eb="5">
      <t>ニュウリョク</t>
    </rPh>
    <rPh sb="18" eb="19">
      <t>ベツ</t>
    </rPh>
    <rPh sb="23" eb="25">
      <t>ウケツケ</t>
    </rPh>
    <rPh sb="25" eb="26">
      <t>ショウ</t>
    </rPh>
    <rPh sb="27" eb="29">
      <t>ヨウシキ</t>
    </rPh>
    <rPh sb="33" eb="35">
      <t>ヒツヨウ</t>
    </rPh>
    <rPh sb="41" eb="43">
      <t>ショルイ</t>
    </rPh>
    <rPh sb="56" eb="57">
      <t>ウエ</t>
    </rPh>
    <rPh sb="67" eb="69">
      <t>ソウフ</t>
    </rPh>
    <phoneticPr fontId="17"/>
  </si>
  <si>
    <t>　⑵ 代理人に契約等の権限を委任する。※以下の委任状も記入してください。</t>
    <rPh sb="20" eb="22">
      <t>イカ</t>
    </rPh>
    <phoneticPr fontId="3"/>
  </si>
  <si>
    <t>（物品様式３）</t>
    <phoneticPr fontId="3"/>
  </si>
  <si>
    <t>令和</t>
    <rPh sb="0" eb="2">
      <t>レイワ</t>
    </rPh>
    <phoneticPr fontId="17"/>
  </si>
  <si>
    <t>　　　通知書が届くまでこの用紙を保管してください。</t>
    <rPh sb="5" eb="6">
      <t>ショ</t>
    </rPh>
    <phoneticPr fontId="3"/>
  </si>
  <si>
    <t>物品納入等に係る競争入札に参加する資格の審査を申請します。</t>
    <phoneticPr fontId="3"/>
  </si>
  <si>
    <t>－</t>
  </si>
  <si>
    <t>代理人を置く場合は必須</t>
    <rPh sb="0" eb="3">
      <t>ダイリニン</t>
    </rPh>
    <rPh sb="4" eb="5">
      <t>オ</t>
    </rPh>
    <rPh sb="6" eb="8">
      <t>バアイ</t>
    </rPh>
    <rPh sb="9" eb="11">
      <t>ヒッス</t>
    </rPh>
    <phoneticPr fontId="17"/>
  </si>
  <si>
    <r>
      <t>≪入力上の注意事項≫
　■必ず</t>
    </r>
    <r>
      <rPr>
        <b/>
        <sz val="16"/>
        <color rgb="FFFF0000"/>
        <rFont val="ＭＳ ゴシック"/>
        <family val="3"/>
        <charset val="128"/>
      </rPr>
      <t>申請の手引（１１ページ以降）を確認しながら</t>
    </r>
    <r>
      <rPr>
        <b/>
        <sz val="16"/>
        <rFont val="ＭＳ ゴシック"/>
        <family val="3"/>
        <charset val="128"/>
      </rPr>
      <t>入力を進めてください。</t>
    </r>
    <r>
      <rPr>
        <b/>
        <sz val="16"/>
        <color rgb="FFFF0000"/>
        <rFont val="ＭＳ ゴシック"/>
        <family val="3"/>
        <charset val="128"/>
      </rPr>
      <t xml:space="preserve">
　</t>
    </r>
    <r>
      <rPr>
        <b/>
        <sz val="16"/>
        <rFont val="ＭＳ ゴシック"/>
        <family val="3"/>
        <charset val="128"/>
      </rPr>
      <t>　申請の手引の「記入」の文言は、本シートへの「入力」に読み替えてください。
　■入力箇所は、水色の項目です。
　■申請内容により、入力不要の項目があります。
　　セルの色がグレーに変わった場合、その項目は入力不要です。
　　</t>
    </r>
    <r>
      <rPr>
        <b/>
        <sz val="14"/>
        <rFont val="ＭＳ ゴシック"/>
        <family val="3"/>
        <charset val="128"/>
      </rPr>
      <t>（セルの色は、グレーから通常の色に戻る場合もあります。その場合、その項目は入力項目となります。）</t>
    </r>
    <r>
      <rPr>
        <b/>
        <sz val="16"/>
        <rFont val="ＭＳ ゴシック"/>
        <family val="3"/>
        <charset val="128"/>
      </rPr>
      <t xml:space="preserve">
　■入力終了後は</t>
    </r>
    <r>
      <rPr>
        <b/>
        <sz val="16"/>
        <color rgb="FFFF0000"/>
        <rFont val="ＭＳ ゴシック"/>
        <family val="3"/>
        <charset val="128"/>
      </rPr>
      <t>必ず印刷様式を確認</t>
    </r>
    <r>
      <rPr>
        <b/>
        <sz val="16"/>
        <rFont val="ＭＳ ゴシック"/>
        <family val="3"/>
        <charset val="128"/>
      </rPr>
      <t>してください。</t>
    </r>
    <rPh sb="1" eb="3">
      <t>ニュウリョク</t>
    </rPh>
    <rPh sb="3" eb="4">
      <t>ジョウ</t>
    </rPh>
    <rPh sb="5" eb="7">
      <t>チュウイ</t>
    </rPh>
    <rPh sb="7" eb="9">
      <t>ジコウ</t>
    </rPh>
    <rPh sb="13" eb="14">
      <t>カナラ</t>
    </rPh>
    <rPh sb="15" eb="17">
      <t>シンセイ</t>
    </rPh>
    <rPh sb="18" eb="20">
      <t>テビキ</t>
    </rPh>
    <rPh sb="26" eb="28">
      <t>イコウ</t>
    </rPh>
    <rPh sb="30" eb="32">
      <t>カクニン</t>
    </rPh>
    <rPh sb="36" eb="38">
      <t>ニュウリョク</t>
    </rPh>
    <rPh sb="39" eb="40">
      <t>スス</t>
    </rPh>
    <rPh sb="50" eb="52">
      <t>シンセイ</t>
    </rPh>
    <rPh sb="53" eb="55">
      <t>テビキ</t>
    </rPh>
    <rPh sb="57" eb="59">
      <t>キニュウ</t>
    </rPh>
    <rPh sb="61" eb="63">
      <t>モンゴン</t>
    </rPh>
    <rPh sb="65" eb="66">
      <t>ホン</t>
    </rPh>
    <rPh sb="72" eb="74">
      <t>ニュウリョク</t>
    </rPh>
    <rPh sb="76" eb="77">
      <t>ヨ</t>
    </rPh>
    <rPh sb="78" eb="79">
      <t>カ</t>
    </rPh>
    <rPh sb="89" eb="91">
      <t>ニュウリョク</t>
    </rPh>
    <rPh sb="91" eb="93">
      <t>カショ</t>
    </rPh>
    <rPh sb="95" eb="97">
      <t>ミズイロ</t>
    </rPh>
    <rPh sb="98" eb="100">
      <t>コウモク</t>
    </rPh>
    <rPh sb="106" eb="108">
      <t>シンセイ</t>
    </rPh>
    <rPh sb="108" eb="110">
      <t>ナイヨウ</t>
    </rPh>
    <rPh sb="114" eb="116">
      <t>ニュウリョク</t>
    </rPh>
    <rPh sb="116" eb="118">
      <t>フヨウ</t>
    </rPh>
    <rPh sb="119" eb="121">
      <t>コウモク</t>
    </rPh>
    <rPh sb="133" eb="134">
      <t>イロ</t>
    </rPh>
    <rPh sb="139" eb="140">
      <t>カ</t>
    </rPh>
    <rPh sb="143" eb="145">
      <t>バアイ</t>
    </rPh>
    <rPh sb="148" eb="150">
      <t>コウモク</t>
    </rPh>
    <rPh sb="151" eb="153">
      <t>ニュウリョク</t>
    </rPh>
    <rPh sb="153" eb="155">
      <t>フヨウ</t>
    </rPh>
    <rPh sb="165" eb="166">
      <t>イロ</t>
    </rPh>
    <rPh sb="173" eb="175">
      <t>ツウジョウ</t>
    </rPh>
    <rPh sb="176" eb="177">
      <t>ショク</t>
    </rPh>
    <rPh sb="178" eb="179">
      <t>モド</t>
    </rPh>
    <rPh sb="180" eb="182">
      <t>バアイ</t>
    </rPh>
    <rPh sb="190" eb="192">
      <t>バアイ</t>
    </rPh>
    <rPh sb="195" eb="197">
      <t>コウモク</t>
    </rPh>
    <rPh sb="198" eb="200">
      <t>ニュウリョク</t>
    </rPh>
    <rPh sb="200" eb="202">
      <t>コウモク</t>
    </rPh>
    <rPh sb="212" eb="214">
      <t>ニュウリョク</t>
    </rPh>
    <rPh sb="214" eb="217">
      <t>シュウリョウゴ</t>
    </rPh>
    <rPh sb="218" eb="219">
      <t>カナラ</t>
    </rPh>
    <rPh sb="220" eb="222">
      <t>インサツ</t>
    </rPh>
    <rPh sb="222" eb="224">
      <t>ヨウシキ</t>
    </rPh>
    <rPh sb="225" eb="227">
      <t>カクニン</t>
    </rPh>
    <phoneticPr fontId="3"/>
  </si>
  <si>
    <t>　　・審査結果通知書は、審査処理完了後の送付となりますので、</t>
    <rPh sb="9" eb="10">
      <t>ショ</t>
    </rPh>
    <rPh sb="12" eb="14">
      <t>シンサ</t>
    </rPh>
    <rPh sb="14" eb="16">
      <t>ショリ</t>
    </rPh>
    <rPh sb="16" eb="18">
      <t>カンリョウ</t>
    </rPh>
    <rPh sb="18" eb="19">
      <t>ゴ</t>
    </rPh>
    <rPh sb="20" eb="22">
      <t>ソウフ</t>
    </rPh>
    <phoneticPr fontId="3"/>
  </si>
  <si>
    <t>参加資格の有効期間において次の①～⑥の権限を委任します。</t>
    <phoneticPr fontId="3"/>
  </si>
  <si>
    <r>
      <rPr>
        <sz val="14"/>
        <color theme="1"/>
        <rFont val="ＭＳ 明朝"/>
        <family val="1"/>
        <charset val="128"/>
      </rPr>
      <t>また、</t>
    </r>
    <r>
      <rPr>
        <b/>
        <u/>
        <sz val="14"/>
        <color theme="1"/>
        <rFont val="ＭＳ 明朝"/>
        <family val="1"/>
        <charset val="128"/>
      </rPr>
      <t>右上の代理人使用印鑑を使用します。</t>
    </r>
    <phoneticPr fontId="3"/>
  </si>
  <si>
    <t>さいたま市使用欄３－④　⇒</t>
    <rPh sb="4" eb="5">
      <t>シ</t>
    </rPh>
    <rPh sb="5" eb="7">
      <t>シヨウ</t>
    </rPh>
    <rPh sb="7" eb="8">
      <t>ラン</t>
    </rPh>
    <phoneticPr fontId="17"/>
  </si>
  <si>
    <t>さいたま市使用欄３－⑨　⇒</t>
    <rPh sb="4" eb="5">
      <t>シ</t>
    </rPh>
    <rPh sb="5" eb="7">
      <t>シヨウ</t>
    </rPh>
    <rPh sb="7" eb="8">
      <t>ラン</t>
    </rPh>
    <phoneticPr fontId="17"/>
  </si>
  <si>
    <t>さいたま市使用欄３－⑩　⇒</t>
    <rPh sb="4" eb="5">
      <t>シ</t>
    </rPh>
    <rPh sb="5" eb="7">
      <t>シヨウ</t>
    </rPh>
    <rPh sb="7" eb="8">
      <t>ラン</t>
    </rPh>
    <phoneticPr fontId="17"/>
  </si>
  <si>
    <t>さいたま市使用欄３－⑪　⇒</t>
    <rPh sb="4" eb="5">
      <t>シ</t>
    </rPh>
    <rPh sb="5" eb="7">
      <t>シヨウ</t>
    </rPh>
    <rPh sb="7" eb="8">
      <t>ラン</t>
    </rPh>
    <phoneticPr fontId="17"/>
  </si>
  <si>
    <t>さいたま市使用欄３－⑫　⇒</t>
    <rPh sb="4" eb="5">
      <t>シ</t>
    </rPh>
    <rPh sb="5" eb="7">
      <t>シヨウ</t>
    </rPh>
    <rPh sb="7" eb="8">
      <t>ラン</t>
    </rPh>
    <phoneticPr fontId="17"/>
  </si>
  <si>
    <t>さいたま市使用欄４－②　⇒</t>
    <rPh sb="4" eb="5">
      <t>シ</t>
    </rPh>
    <rPh sb="5" eb="7">
      <t>シヨウ</t>
    </rPh>
    <rPh sb="7" eb="8">
      <t>ラン</t>
    </rPh>
    <phoneticPr fontId="17"/>
  </si>
  <si>
    <t>さいたま市使用欄４－⑦　⇒</t>
    <rPh sb="4" eb="5">
      <t>シ</t>
    </rPh>
    <rPh sb="5" eb="7">
      <t>シヨウ</t>
    </rPh>
    <rPh sb="7" eb="8">
      <t>ラン</t>
    </rPh>
    <phoneticPr fontId="17"/>
  </si>
  <si>
    <t>さいたま市使用欄４－⑧　⇒</t>
    <rPh sb="4" eb="5">
      <t>シ</t>
    </rPh>
    <rPh sb="5" eb="7">
      <t>シヨウ</t>
    </rPh>
    <rPh sb="7" eb="8">
      <t>ラン</t>
    </rPh>
    <phoneticPr fontId="17"/>
  </si>
  <si>
    <t>さいたま市特定調達契約に係る競争入札参加資格審査申請受付証</t>
    <rPh sb="4" eb="5">
      <t>シ</t>
    </rPh>
    <rPh sb="5" eb="7">
      <t>トクテイ</t>
    </rPh>
    <rPh sb="7" eb="9">
      <t>チョウタツ</t>
    </rPh>
    <rPh sb="9" eb="11">
      <t>ケイヤク</t>
    </rPh>
    <rPh sb="12" eb="13">
      <t>カカ</t>
    </rPh>
    <rPh sb="14" eb="16">
      <t>キョウソウ</t>
    </rPh>
    <rPh sb="16" eb="18">
      <t>ニュウサツ</t>
    </rPh>
    <rPh sb="18" eb="20">
      <t>サンカ</t>
    </rPh>
    <rPh sb="20" eb="22">
      <t>シカク</t>
    </rPh>
    <rPh sb="22" eb="24">
      <t>シンサ</t>
    </rPh>
    <rPh sb="24" eb="26">
      <t>シンセイ</t>
    </rPh>
    <rPh sb="26" eb="28">
      <t>ウケツケ</t>
    </rPh>
    <rPh sb="28" eb="29">
      <t>ショウ</t>
    </rPh>
    <phoneticPr fontId="3"/>
  </si>
  <si>
    <t>さいたま市特定調達契約に係る競争入札参加資格審査申請受付証（さいたま市控え）</t>
    <rPh sb="4" eb="5">
      <t>シ</t>
    </rPh>
    <rPh sb="14" eb="16">
      <t>キョウソウ</t>
    </rPh>
    <rPh sb="16" eb="18">
      <t>ニュウサツ</t>
    </rPh>
    <rPh sb="18" eb="20">
      <t>サンカ</t>
    </rPh>
    <rPh sb="20" eb="22">
      <t>シカク</t>
    </rPh>
    <rPh sb="22" eb="24">
      <t>シンサ</t>
    </rPh>
    <rPh sb="24" eb="26">
      <t>シンセイ</t>
    </rPh>
    <rPh sb="26" eb="28">
      <t>ウケツケ</t>
    </rPh>
    <rPh sb="28" eb="29">
      <t>ショウ</t>
    </rPh>
    <rPh sb="34" eb="35">
      <t>シ</t>
    </rPh>
    <rPh sb="35" eb="36">
      <t>ヒカ</t>
    </rPh>
    <phoneticPr fontId="3"/>
  </si>
  <si>
    <t>令和６年度</t>
    <rPh sb="0" eb="2">
      <t>レイワ</t>
    </rPh>
    <rPh sb="3" eb="4">
      <t>ネン</t>
    </rPh>
    <rPh sb="4" eb="5">
      <t>ド</t>
    </rPh>
    <phoneticPr fontId="3"/>
  </si>
  <si>
    <t>令和６年度特定調達</t>
    <rPh sb="0" eb="2">
      <t>レイワ</t>
    </rPh>
    <rPh sb="3" eb="5">
      <t>ネンド</t>
    </rPh>
    <rPh sb="5" eb="7">
      <t>トクテイ</t>
    </rPh>
    <rPh sb="7" eb="9">
      <t>チョウタツ</t>
    </rPh>
    <phoneticPr fontId="3"/>
  </si>
  <si>
    <t>　令和６年度において、さいたま市及びさいたま市水道事業管理者の発注する特定調達契約の</t>
    <rPh sb="1" eb="3">
      <t>レイワ</t>
    </rPh>
    <rPh sb="16" eb="17">
      <t>オヨ</t>
    </rPh>
    <rPh sb="22" eb="23">
      <t>シ</t>
    </rPh>
    <rPh sb="23" eb="25">
      <t>スイドウ</t>
    </rPh>
    <rPh sb="25" eb="27">
      <t>ジギョウ</t>
    </rPh>
    <rPh sb="27" eb="30">
      <t>カンリシャ</t>
    </rPh>
    <rPh sb="35" eb="37">
      <t>トクテイ</t>
    </rPh>
    <rPh sb="37" eb="39">
      <t>チョウタツ</t>
    </rPh>
    <rPh sb="39" eb="41">
      <t>ケイヤク</t>
    </rPh>
    <phoneticPr fontId="3"/>
  </si>
  <si>
    <t>　私は以下のものを代理人と定め、令和６年度特定調達契約の物品納入等に係る競争入札</t>
    <rPh sb="21" eb="27">
      <t>トクテイチョウタツケイヤク</t>
    </rPh>
    <rPh sb="28" eb="33">
      <t>ブッピンノウニュウトウ</t>
    </rPh>
    <rPh sb="34" eb="35">
      <t>カカ</t>
    </rPh>
    <phoneticPr fontId="3"/>
  </si>
  <si>
    <t>⑴法人→決算手続が終了している申請日直近の決算日を記入
⑵個人→「令和５年１２月３１日」と記入</t>
    <rPh sb="1" eb="3">
      <t>ホウジン</t>
    </rPh>
    <rPh sb="4" eb="6">
      <t>ケッサン</t>
    </rPh>
    <rPh sb="6" eb="8">
      <t>テツヅキ</t>
    </rPh>
    <rPh sb="9" eb="11">
      <t>シュウリョウ</t>
    </rPh>
    <rPh sb="15" eb="17">
      <t>シンセイ</t>
    </rPh>
    <rPh sb="17" eb="18">
      <t>ビ</t>
    </rPh>
    <rPh sb="18" eb="19">
      <t>チョク</t>
    </rPh>
    <rPh sb="19" eb="20">
      <t>コン</t>
    </rPh>
    <rPh sb="21" eb="24">
      <t>ケッサンビ</t>
    </rPh>
    <rPh sb="25" eb="27">
      <t>キニュウ</t>
    </rPh>
    <rPh sb="29" eb="31">
      <t>コジン</t>
    </rPh>
    <rPh sb="33" eb="35">
      <t>レイワ</t>
    </rPh>
    <rPh sb="36" eb="37">
      <t>ネン</t>
    </rPh>
    <rPh sb="37" eb="38">
      <t>ガンネン</t>
    </rPh>
    <rPh sb="39" eb="40">
      <t>ガツ</t>
    </rPh>
    <rPh sb="42" eb="43">
      <t>ニチ</t>
    </rPh>
    <rPh sb="45" eb="47">
      <t>キニュウ</t>
    </rPh>
    <phoneticPr fontId="17"/>
  </si>
  <si>
    <r>
      <t>設立年月日から起算した、「</t>
    </r>
    <r>
      <rPr>
        <sz val="12"/>
        <color rgb="FFFF0000"/>
        <rFont val="ＭＳ Ｐ明朝"/>
        <family val="1"/>
        <charset val="128"/>
      </rPr>
      <t>令和６年１月１日</t>
    </r>
    <r>
      <rPr>
        <sz val="12"/>
        <rFont val="ＭＳ Ｐ明朝"/>
        <family val="1"/>
        <charset val="128"/>
      </rPr>
      <t>」までの年数を算出し、「休業期間」を控除した年数を記入（月は切り捨て）</t>
    </r>
    <rPh sb="0" eb="2">
      <t>セツリツ</t>
    </rPh>
    <rPh sb="2" eb="5">
      <t>ネンガッピ</t>
    </rPh>
    <rPh sb="7" eb="9">
      <t>キサン</t>
    </rPh>
    <rPh sb="13" eb="15">
      <t>レイワ</t>
    </rPh>
    <rPh sb="16" eb="17">
      <t>ネン</t>
    </rPh>
    <rPh sb="18" eb="19">
      <t>ガツ</t>
    </rPh>
    <rPh sb="20" eb="21">
      <t>ニチ</t>
    </rPh>
    <rPh sb="25" eb="27">
      <t>ネンスウ</t>
    </rPh>
    <rPh sb="28" eb="30">
      <t>サンシュツ</t>
    </rPh>
    <rPh sb="33" eb="35">
      <t>キュウギョウ</t>
    </rPh>
    <rPh sb="35" eb="37">
      <t>キカン</t>
    </rPh>
    <rPh sb="39" eb="41">
      <t>コウジョ</t>
    </rPh>
    <rPh sb="43" eb="45">
      <t>ネンスウ</t>
    </rPh>
    <rPh sb="46" eb="47">
      <t>キ</t>
    </rPh>
    <rPh sb="47" eb="48">
      <t>ニュウ</t>
    </rPh>
    <rPh sb="49" eb="50">
      <t>ツキ</t>
    </rPh>
    <rPh sb="51" eb="52">
      <t>キ</t>
    </rPh>
    <rPh sb="53" eb="54">
      <t>ス</t>
    </rPh>
    <phoneticPr fontId="17"/>
  </si>
  <si>
    <t>申請の手引３１～３３ページを参照し、希望する営業種目順に記入（最大１０営業種目まで）</t>
    <phoneticPr fontId="17"/>
  </si>
  <si>
    <r>
      <t>営業種目コード（０７０１～０７０５、１３０１～１３０４、９７０２、９８０３、９８０４）を申請し、</t>
    </r>
    <r>
      <rPr>
        <b/>
        <sz val="14.5"/>
        <rFont val="ＭＳ Ｐ明朝"/>
        <family val="1"/>
        <charset val="128"/>
      </rPr>
      <t>かつ、許可・認可・登録等を必要とする品目を扱う場合は</t>
    </r>
    <r>
      <rPr>
        <sz val="14.5"/>
        <rFont val="ＭＳ Ｐ明朝"/>
        <family val="1"/>
        <charset val="128"/>
      </rPr>
      <t>、申請の手引３４ページを参照の上、下の欄に記入してください。また、上記営業種目コード以外の業務を申請する場合で、取得している登録等があれば記入してください。</t>
    </r>
    <rPh sb="51" eb="53">
      <t>キョカ</t>
    </rPh>
    <rPh sb="54" eb="56">
      <t>ニンカ</t>
    </rPh>
    <rPh sb="57" eb="59">
      <t>トウロク</t>
    </rPh>
    <rPh sb="59" eb="60">
      <t>トウ</t>
    </rPh>
    <rPh sb="61" eb="63">
      <t>ヒツヨウ</t>
    </rPh>
    <rPh sb="66" eb="68">
      <t>ヒンモク</t>
    </rPh>
    <rPh sb="69" eb="70">
      <t>アツカ</t>
    </rPh>
    <rPh sb="107" eb="109">
      <t>ジョウキ</t>
    </rPh>
    <rPh sb="109" eb="111">
      <t>エイギョウ</t>
    </rPh>
    <rPh sb="111" eb="113">
      <t>シュモク</t>
    </rPh>
    <rPh sb="116" eb="118">
      <t>イガイ</t>
    </rPh>
    <rPh sb="119" eb="121">
      <t>ギョウム</t>
    </rPh>
    <rPh sb="122" eb="124">
      <t>シンセイ</t>
    </rPh>
    <rPh sb="126" eb="128">
      <t>バアイ</t>
    </rPh>
    <rPh sb="130" eb="132">
      <t>シュトク</t>
    </rPh>
    <rPh sb="136" eb="138">
      <t>トウロク</t>
    </rPh>
    <rPh sb="138" eb="139">
      <t>トウ</t>
    </rPh>
    <rPh sb="143" eb="145">
      <t>キニュウ</t>
    </rPh>
    <phoneticPr fontId="3"/>
  </si>
  <si>
    <r>
      <t>エラーメッセージ①告示日</t>
    </r>
    <r>
      <rPr>
        <b/>
        <sz val="11"/>
        <color rgb="FF0070C0"/>
        <rFont val="ＭＳ ゴシック"/>
        <family val="3"/>
        <charset val="128"/>
      </rPr>
      <t>（現時点：2024/02/15）</t>
    </r>
    <r>
      <rPr>
        <sz val="11"/>
        <color rgb="FF0070C0"/>
        <rFont val="ＭＳ ゴシック"/>
        <family val="3"/>
        <charset val="128"/>
      </rPr>
      <t>より前の日にち→「不適切な日付が入力されています。確認してください。」②未来日→申請書の受付時点で将来の日付が記載されていた場合、日付不適切として再提出をお願いすることになりますので、ご注意ください。</t>
    </r>
    <rPh sb="9" eb="11">
      <t>コクジ</t>
    </rPh>
    <rPh sb="11" eb="12">
      <t>ビ</t>
    </rPh>
    <rPh sb="13" eb="16">
      <t>ゲンジテン</t>
    </rPh>
    <rPh sb="30" eb="31">
      <t>マエ</t>
    </rPh>
    <rPh sb="32" eb="33">
      <t>ヒ</t>
    </rPh>
    <rPh sb="37" eb="40">
      <t>フテキセツ</t>
    </rPh>
    <rPh sb="41" eb="43">
      <t>ヒヅケ</t>
    </rPh>
    <rPh sb="44" eb="46">
      <t>ニュウリョク</t>
    </rPh>
    <rPh sb="53" eb="55">
      <t>カクニン</t>
    </rPh>
    <rPh sb="64" eb="66">
      <t>ミライ</t>
    </rPh>
    <rPh sb="66" eb="67">
      <t>ビ</t>
    </rPh>
    <phoneticPr fontId="17"/>
  </si>
  <si>
    <t>⑴法人→決算手続が終了している申請日直近の決算日を記入
⑵個人→「令和５年１２月３１日」と記入</t>
    <rPh sb="33" eb="35">
      <t>レイワ</t>
    </rPh>
    <rPh sb="36" eb="37">
      <t>ネン</t>
    </rPh>
    <phoneticPr fontId="17"/>
  </si>
  <si>
    <t>設立年月日から起算した「令和６年１月１日」までの年数を算出（月は切り捨て）。「休業期間」は控除。
※設立年月日が「明治３２年１２月３１日」以前の場合は０年となりますので、その場合は、営業年数欄は０年で様式５を印刷していただき、手引２３ページを参照の上、手書きで営業年数を修正してください。</t>
    <rPh sb="12" eb="14">
      <t>レイワ</t>
    </rPh>
    <rPh sb="76" eb="77">
      <t>ネン</t>
    </rPh>
    <rPh sb="87" eb="89">
      <t>バアイ</t>
    </rPh>
    <rPh sb="91" eb="93">
      <t>エイギョウ</t>
    </rPh>
    <rPh sb="93" eb="95">
      <t>ネンスウ</t>
    </rPh>
    <rPh sb="95" eb="96">
      <t>ラン</t>
    </rPh>
    <rPh sb="98" eb="99">
      <t>ネン</t>
    </rPh>
    <rPh sb="100" eb="102">
      <t>ヨウシキ</t>
    </rPh>
    <rPh sb="104" eb="106">
      <t>インサツ</t>
    </rPh>
    <rPh sb="113" eb="115">
      <t>テビキ</t>
    </rPh>
    <rPh sb="121" eb="123">
      <t>サンショウ</t>
    </rPh>
    <rPh sb="124" eb="125">
      <t>ウエ</t>
    </rPh>
    <rPh sb="126" eb="128">
      <t>テガ</t>
    </rPh>
    <rPh sb="130" eb="132">
      <t>エイギョウ</t>
    </rPh>
    <rPh sb="132" eb="134">
      <t>ネンスウ</t>
    </rPh>
    <rPh sb="135" eb="137">
      <t>シュウセイ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</si>
</sst>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0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18"/>
      <color theme="1"/>
      <name val="ＭＳ 明朝"/>
      <family val="1"/>
      <charset val="128"/>
    </font>
    <font>
      <sz val="14"/>
      <color theme="1"/>
      <name val="ＭＳ 明朝"/>
      <family val="1"/>
      <charset val="128"/>
    </font>
    <font>
      <b/>
      <sz val="14"/>
      <color theme="1"/>
      <name val="ＭＳ 明朝"/>
      <family val="1"/>
      <charset val="128"/>
    </font>
    <font>
      <b/>
      <sz val="20"/>
      <color theme="1"/>
      <name val="ＭＳ 明朝"/>
      <family val="1"/>
      <charset val="128"/>
    </font>
    <font>
      <sz val="13"/>
      <color theme="1"/>
      <name val="ＭＳ 明朝"/>
      <family val="1"/>
      <charset val="128"/>
    </font>
    <font>
      <sz val="22"/>
      <color theme="1"/>
      <name val="ＭＳ 明朝"/>
      <family val="1"/>
      <charset val="128"/>
    </font>
    <font>
      <sz val="20"/>
      <color theme="1"/>
      <name val="ＭＳ 明朝"/>
      <family val="1"/>
      <charset val="128"/>
    </font>
    <font>
      <sz val="11"/>
      <name val="ＭＳ Ｐゴシック"/>
      <family val="3"/>
      <charset val="128"/>
    </font>
    <font>
      <b/>
      <sz val="28"/>
      <name val="メイリオ"/>
      <family val="3"/>
      <charset val="128"/>
    </font>
    <font>
      <sz val="6"/>
      <name val="ＭＳ Ｐゴシック"/>
      <family val="3"/>
      <charset val="128"/>
    </font>
    <font>
      <b/>
      <sz val="11"/>
      <name val="メイリオ"/>
      <family val="3"/>
      <charset val="128"/>
    </font>
    <font>
      <sz val="28"/>
      <name val="ＭＳ Ｐ明朝"/>
      <family val="1"/>
      <charset val="128"/>
    </font>
    <font>
      <sz val="11"/>
      <name val="ＭＳ Ｐ明朝"/>
      <family val="1"/>
      <charset val="128"/>
    </font>
    <font>
      <sz val="18"/>
      <color indexed="8"/>
      <name val="ＭＳ Ｐゴシック"/>
      <family val="3"/>
      <charset val="128"/>
    </font>
    <font>
      <sz val="11"/>
      <name val="メイリオ"/>
      <family val="3"/>
      <charset val="128"/>
    </font>
    <font>
      <sz val="14"/>
      <name val="ＭＳ Ｐ明朝"/>
      <family val="1"/>
      <charset val="128"/>
    </font>
    <font>
      <sz val="12"/>
      <name val="ＭＳ Ｐゴシック"/>
      <family val="3"/>
      <charset val="128"/>
    </font>
    <font>
      <sz val="9"/>
      <name val="ＭＳ Ｐ明朝"/>
      <family val="1"/>
      <charset val="128"/>
    </font>
    <font>
      <b/>
      <sz val="18"/>
      <color indexed="9"/>
      <name val="メイリオ"/>
      <family val="3"/>
      <charset val="128"/>
    </font>
    <font>
      <sz val="12"/>
      <name val="ＭＳ Ｐ明朝"/>
      <family val="1"/>
      <charset val="128"/>
    </font>
    <font>
      <sz val="20"/>
      <name val="ＭＳ Ｐ明朝"/>
      <family val="1"/>
      <charset val="128"/>
    </font>
    <font>
      <b/>
      <sz val="20"/>
      <color indexed="9"/>
      <name val="メイリオ"/>
      <family val="3"/>
      <charset val="128"/>
    </font>
    <font>
      <sz val="14"/>
      <name val="ＭＳ Ｐゴシック"/>
      <family val="3"/>
      <charset val="128"/>
    </font>
    <font>
      <sz val="24"/>
      <name val="ＭＳ Ｐゴシック"/>
      <family val="3"/>
      <charset val="128"/>
    </font>
    <font>
      <sz val="18"/>
      <name val="ＭＳ Ｐゴシック"/>
      <family val="3"/>
      <charset val="128"/>
    </font>
    <font>
      <sz val="9"/>
      <name val="ＭＳ Ｐゴシック"/>
      <family val="3"/>
      <charset val="128"/>
    </font>
    <font>
      <b/>
      <sz val="16"/>
      <color indexed="9"/>
      <name val="メイリオ"/>
      <family val="3"/>
      <charset val="128"/>
    </font>
    <font>
      <sz val="13"/>
      <name val="ＭＳ Ｐ明朝"/>
      <family val="1"/>
      <charset val="128"/>
    </font>
    <font>
      <sz val="16"/>
      <name val="メイリオ"/>
      <family val="3"/>
      <charset val="128"/>
    </font>
    <font>
      <b/>
      <sz val="24"/>
      <color indexed="9"/>
      <name val="メイリオ"/>
      <family val="3"/>
      <charset val="128"/>
    </font>
    <font>
      <sz val="18"/>
      <name val="ＭＳ Ｐ明朝"/>
      <family val="1"/>
      <charset val="128"/>
    </font>
    <font>
      <sz val="16"/>
      <name val="ＭＳ Ｐゴシック"/>
      <family val="3"/>
      <charset val="128"/>
    </font>
    <font>
      <b/>
      <sz val="16"/>
      <name val="ＭＳ Ｐゴシック"/>
      <family val="3"/>
      <charset val="128"/>
    </font>
    <font>
      <sz val="16"/>
      <name val="ＭＳ Ｐ明朝"/>
      <family val="1"/>
      <charset val="128"/>
    </font>
    <font>
      <sz val="10"/>
      <name val="メイリオ"/>
      <family val="3"/>
      <charset val="128"/>
    </font>
    <font>
      <b/>
      <sz val="18"/>
      <name val="メイリオ"/>
      <family val="3"/>
      <charset val="128"/>
    </font>
    <font>
      <sz val="24"/>
      <name val="ＭＳ Ｐ明朝"/>
      <family val="1"/>
      <charset val="128"/>
    </font>
    <font>
      <b/>
      <sz val="28"/>
      <color indexed="9"/>
      <name val="メイリオ"/>
      <family val="3"/>
      <charset val="128"/>
    </font>
    <font>
      <sz val="10"/>
      <color indexed="9"/>
      <name val="メイリオ"/>
      <family val="3"/>
      <charset val="128"/>
    </font>
    <font>
      <sz val="24"/>
      <name val="メイリオ"/>
      <family val="3"/>
      <charset val="128"/>
    </font>
    <font>
      <sz val="11"/>
      <name val="ＭＳ ゴシック"/>
      <family val="3"/>
      <charset val="128"/>
    </font>
    <font>
      <b/>
      <sz val="20"/>
      <color theme="0"/>
      <name val="メイリオ"/>
      <family val="3"/>
      <charset val="128"/>
    </font>
    <font>
      <b/>
      <sz val="18"/>
      <color theme="0"/>
      <name val="メイリオ"/>
      <family val="3"/>
      <charset val="128"/>
    </font>
    <font>
      <b/>
      <sz val="16"/>
      <color theme="0"/>
      <name val="メイリオ"/>
      <family val="3"/>
      <charset val="128"/>
    </font>
    <font>
      <b/>
      <sz val="9"/>
      <name val="メイリオ"/>
      <family val="3"/>
      <charset val="128"/>
    </font>
    <font>
      <b/>
      <sz val="16"/>
      <name val="メイリオ"/>
      <family val="3"/>
      <charset val="128"/>
    </font>
    <font>
      <sz val="14"/>
      <name val="メイリオ"/>
      <family val="3"/>
      <charset val="128"/>
    </font>
    <font>
      <sz val="20"/>
      <name val="メイリオ"/>
      <family val="3"/>
      <charset val="128"/>
    </font>
    <font>
      <sz val="12"/>
      <name val="メイリオ"/>
      <family val="3"/>
      <charset val="128"/>
    </font>
    <font>
      <b/>
      <sz val="9"/>
      <name val="ＭＳ ゴシック"/>
      <family val="3"/>
      <charset val="128"/>
    </font>
    <font>
      <sz val="24"/>
      <name val="ＭＳ ゴシック"/>
      <family val="3"/>
      <charset val="128"/>
    </font>
    <font>
      <sz val="18"/>
      <name val="ＭＳ ゴシック"/>
      <family val="3"/>
      <charset val="128"/>
    </font>
    <font>
      <sz val="20"/>
      <name val="ＭＳ ゴシック"/>
      <family val="3"/>
      <charset val="128"/>
    </font>
    <font>
      <sz val="11"/>
      <color indexed="8"/>
      <name val="ＭＳ Ｐゴシック"/>
      <family val="3"/>
      <charset val="128"/>
    </font>
    <font>
      <sz val="9"/>
      <color indexed="8"/>
      <name val="ＭＳ Ｐ明朝"/>
      <family val="1"/>
      <charset val="128"/>
    </font>
    <font>
      <b/>
      <sz val="18"/>
      <name val="ＭＳ Ｐゴシック"/>
      <family val="3"/>
      <charset val="128"/>
      <scheme val="major"/>
    </font>
    <font>
      <sz val="16"/>
      <name val="ＭＳ Ｐゴシック"/>
      <family val="3"/>
      <charset val="128"/>
      <scheme val="major"/>
    </font>
    <font>
      <sz val="36"/>
      <name val="ＭＳ Ｐゴシック"/>
      <family val="3"/>
      <charset val="128"/>
    </font>
    <font>
      <b/>
      <sz val="12"/>
      <name val="メイリオ"/>
      <family val="3"/>
      <charset val="128"/>
    </font>
    <font>
      <sz val="72"/>
      <name val="ＭＳ Ｐ明朝"/>
      <family val="1"/>
      <charset val="128"/>
    </font>
    <font>
      <sz val="15"/>
      <name val="ＭＳ Ｐ明朝"/>
      <family val="1"/>
      <charset val="128"/>
    </font>
    <font>
      <sz val="18"/>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6"/>
      <color theme="1"/>
      <name val="ＭＳ Ｐゴシック"/>
      <family val="2"/>
      <scheme val="minor"/>
    </font>
    <font>
      <sz val="8"/>
      <color indexed="8"/>
      <name val="ＭＳ Ｐ明朝"/>
      <family val="1"/>
      <charset val="128"/>
    </font>
    <font>
      <sz val="8"/>
      <name val="ＭＳ Ｐ明朝"/>
      <family val="1"/>
      <charset val="128"/>
    </font>
    <font>
      <sz val="28"/>
      <color theme="1"/>
      <name val="ＭＳ 明朝"/>
      <family val="1"/>
      <charset val="128"/>
    </font>
    <font>
      <b/>
      <sz val="28"/>
      <color theme="1"/>
      <name val="ＭＳ 明朝"/>
      <family val="1"/>
      <charset val="128"/>
    </font>
    <font>
      <b/>
      <sz val="30"/>
      <color theme="1"/>
      <name val="ＭＳ 明朝"/>
      <family val="1"/>
      <charset val="128"/>
    </font>
    <font>
      <b/>
      <sz val="16"/>
      <color theme="1"/>
      <name val="ＭＳ 明朝"/>
      <family val="1"/>
      <charset val="128"/>
    </font>
    <font>
      <sz val="11"/>
      <color theme="1"/>
      <name val="ＭＳ Ｐゴシック"/>
      <family val="3"/>
      <charset val="128"/>
      <scheme val="minor"/>
    </font>
    <font>
      <sz val="22"/>
      <name val="ＭＳ Ｐ明朝"/>
      <family val="1"/>
      <charset val="128"/>
    </font>
    <font>
      <sz val="17"/>
      <color theme="1"/>
      <name val="ＭＳ 明朝"/>
      <family val="1"/>
      <charset val="128"/>
    </font>
    <font>
      <sz val="26"/>
      <name val="ＭＳ Ｐ明朝"/>
      <family val="1"/>
      <charset val="128"/>
    </font>
    <font>
      <b/>
      <sz val="16"/>
      <name val="ＭＳ Ｐ明朝"/>
      <family val="1"/>
      <charset val="128"/>
    </font>
    <font>
      <i/>
      <u/>
      <sz val="9"/>
      <name val="ＭＳ Ｐ明朝"/>
      <family val="1"/>
      <charset val="128"/>
    </font>
    <font>
      <b/>
      <strike/>
      <sz val="20"/>
      <color theme="0"/>
      <name val="メイリオ"/>
      <family val="3"/>
      <charset val="128"/>
    </font>
    <font>
      <sz val="11"/>
      <color rgb="FFFF0000"/>
      <name val="ＭＳ Ｐ明朝"/>
      <family val="1"/>
      <charset val="128"/>
    </font>
    <font>
      <sz val="9"/>
      <color rgb="FFFF0000"/>
      <name val="ＭＳ Ｐ明朝"/>
      <family val="1"/>
      <charset val="128"/>
    </font>
    <font>
      <sz val="11"/>
      <color rgb="FFFF0000"/>
      <name val="ＭＳ Ｐゴシック"/>
      <family val="3"/>
      <charset val="128"/>
    </font>
    <font>
      <sz val="13.5"/>
      <name val="ＭＳ Ｐ明朝"/>
      <family val="1"/>
      <charset val="128"/>
    </font>
    <font>
      <sz val="16"/>
      <color theme="1"/>
      <name val="ＭＳ Ｐ明朝"/>
      <family val="1"/>
      <charset val="128"/>
    </font>
    <font>
      <sz val="16"/>
      <name val="ＭＳ 明朝"/>
      <family val="1"/>
      <charset val="128"/>
    </font>
    <font>
      <b/>
      <sz val="16"/>
      <color theme="0"/>
      <name val="ＭＳ Ｐ明朝"/>
      <family val="1"/>
      <charset val="128"/>
    </font>
    <font>
      <b/>
      <sz val="13"/>
      <color rgb="FF000000"/>
      <name val="ＭＳ Ｐゴシック"/>
      <family val="3"/>
      <charset val="128"/>
      <scheme val="minor"/>
    </font>
    <font>
      <b/>
      <sz val="20"/>
      <color rgb="FF000000"/>
      <name val="ＭＳ Ｐゴシック"/>
      <family val="3"/>
      <charset val="128"/>
      <scheme val="minor"/>
    </font>
    <font>
      <b/>
      <sz val="22"/>
      <color rgb="FF000000"/>
      <name val="ＭＳ Ｐゴシック"/>
      <family val="3"/>
      <charset val="128"/>
      <scheme val="minor"/>
    </font>
    <font>
      <sz val="14.5"/>
      <name val="ＭＳ Ｐ明朝"/>
      <family val="1"/>
      <charset val="128"/>
    </font>
    <font>
      <sz val="28"/>
      <name val="ＭＳ Ｐゴシック"/>
      <family val="3"/>
      <charset val="128"/>
      <scheme val="minor"/>
    </font>
    <font>
      <sz val="22"/>
      <name val="ＭＳ Ｐゴシック"/>
      <family val="3"/>
      <charset val="128"/>
      <scheme val="major"/>
    </font>
    <font>
      <sz val="18"/>
      <name val="ＭＳ Ｐゴシック"/>
      <family val="3"/>
      <charset val="128"/>
      <scheme val="major"/>
    </font>
    <font>
      <sz val="24"/>
      <name val="ＭＳ Ｐゴシック"/>
      <family val="3"/>
      <charset val="128"/>
      <scheme val="minor"/>
    </font>
    <font>
      <b/>
      <sz val="26"/>
      <color theme="0"/>
      <name val="メイリオ"/>
      <family val="3"/>
      <charset val="128"/>
    </font>
    <font>
      <sz val="14"/>
      <color indexed="9"/>
      <name val="メイリオ"/>
      <family val="3"/>
      <charset val="128"/>
    </font>
    <font>
      <sz val="13"/>
      <name val="ＭＳ 明朝"/>
      <family val="1"/>
      <charset val="128"/>
    </font>
    <font>
      <b/>
      <sz val="14.5"/>
      <name val="メイリオ"/>
      <family val="3"/>
      <charset val="128"/>
    </font>
    <font>
      <sz val="11"/>
      <color rgb="FFFF0000"/>
      <name val="メイリオ"/>
      <family val="3"/>
      <charset val="128"/>
    </font>
    <font>
      <b/>
      <sz val="14"/>
      <color theme="0"/>
      <name val="メイリオ"/>
      <family val="3"/>
      <charset val="128"/>
    </font>
    <font>
      <b/>
      <sz val="20"/>
      <name val="メイリオ"/>
      <family val="3"/>
      <charset val="128"/>
    </font>
    <font>
      <sz val="8"/>
      <name val="ＭＳ ゴシック"/>
      <family val="3"/>
      <charset val="128"/>
    </font>
    <font>
      <sz val="12"/>
      <name val="ＭＳ ゴシック"/>
      <family val="3"/>
      <charset val="128"/>
    </font>
    <font>
      <sz val="12"/>
      <color rgb="FFFF0000"/>
      <name val="ＭＳ 明朝"/>
      <family val="1"/>
      <charset val="128"/>
    </font>
    <font>
      <sz val="11"/>
      <name val="ＭＳ Ｐゴシック"/>
      <family val="2"/>
      <scheme val="minor"/>
    </font>
    <font>
      <sz val="12"/>
      <name val="ＭＳ 明朝"/>
      <family val="1"/>
      <charset val="128"/>
    </font>
    <font>
      <sz val="18"/>
      <name val="ＭＳ 明朝"/>
      <family val="1"/>
      <charset val="128"/>
    </font>
    <font>
      <sz val="11"/>
      <name val="ＭＳ 明朝"/>
      <family val="1"/>
      <charset val="128"/>
    </font>
    <font>
      <sz val="14"/>
      <name val="ＭＳ 明朝"/>
      <family val="1"/>
      <charset val="128"/>
    </font>
    <font>
      <u/>
      <sz val="14"/>
      <name val="ＭＳ 明朝"/>
      <family val="1"/>
      <charset val="128"/>
    </font>
    <font>
      <u/>
      <sz val="12"/>
      <name val="ＭＳ 明朝"/>
      <family val="1"/>
      <charset val="128"/>
    </font>
    <font>
      <b/>
      <sz val="20"/>
      <name val="ＭＳ Ｐゴシック"/>
      <family val="3"/>
      <charset val="128"/>
      <scheme val="minor"/>
    </font>
    <font>
      <b/>
      <sz val="16"/>
      <name val="ＭＳ ゴシック"/>
      <family val="3"/>
      <charset val="128"/>
    </font>
    <font>
      <sz val="10"/>
      <name val="ＭＳ Ｐ明朝"/>
      <family val="1"/>
      <charset val="128"/>
    </font>
    <font>
      <sz val="20"/>
      <color theme="0"/>
      <name val="ＭＳ Ｐゴシック"/>
      <family val="2"/>
      <scheme val="minor"/>
    </font>
    <font>
      <b/>
      <sz val="24"/>
      <color theme="0"/>
      <name val="メイリオ"/>
      <family val="3"/>
      <charset val="128"/>
    </font>
    <font>
      <b/>
      <sz val="22"/>
      <color theme="0"/>
      <name val="メイリオ"/>
      <family val="3"/>
      <charset val="128"/>
    </font>
    <font>
      <b/>
      <sz val="14"/>
      <name val="ＭＳ Ｐゴシック"/>
      <family val="3"/>
      <charset val="128"/>
      <scheme val="minor"/>
    </font>
    <font>
      <b/>
      <sz val="14"/>
      <name val="ＭＳ Ｐ明朝"/>
      <family val="1"/>
      <charset val="128"/>
    </font>
    <font>
      <b/>
      <sz val="14.5"/>
      <name val="ＭＳ Ｐ明朝"/>
      <family val="1"/>
      <charset val="128"/>
    </font>
    <font>
      <b/>
      <sz val="26"/>
      <name val="メイリオ"/>
      <family val="3"/>
      <charset val="128"/>
    </font>
    <font>
      <sz val="16"/>
      <name val="ＭＳ ゴシック"/>
      <family val="3"/>
      <charset val="128"/>
    </font>
    <font>
      <sz val="18"/>
      <color theme="1"/>
      <name val="ＭＳ Ｐゴシック"/>
      <family val="3"/>
      <charset val="128"/>
    </font>
    <font>
      <sz val="11"/>
      <color theme="1"/>
      <name val="ＭＳ Ｐゴシック"/>
      <family val="2"/>
      <scheme val="minor"/>
    </font>
    <font>
      <i/>
      <sz val="24"/>
      <color theme="3" tint="-0.499984740745262"/>
      <name val="HGS創英角ﾎﾟｯﾌﾟ体"/>
      <family val="3"/>
      <charset val="128"/>
    </font>
    <font>
      <b/>
      <sz val="10"/>
      <name val="ＭＳ Ｐ明朝"/>
      <family val="1"/>
      <charset val="128"/>
    </font>
    <font>
      <b/>
      <sz val="10"/>
      <color rgb="FF0070C0"/>
      <name val="ＭＳ Ｐ明朝"/>
      <family val="1"/>
      <charset val="128"/>
    </font>
    <font>
      <sz val="11"/>
      <color rgb="FF0070C0"/>
      <name val="ＭＳ Ｐ明朝"/>
      <family val="1"/>
      <charset val="128"/>
    </font>
    <font>
      <sz val="16"/>
      <name val="HG創英角ﾎﾟｯﾌﾟ体"/>
      <family val="3"/>
      <charset val="128"/>
    </font>
    <font>
      <sz val="11"/>
      <name val="HG創英角ﾎﾟｯﾌﾟ体"/>
      <family val="3"/>
      <charset val="128"/>
    </font>
    <font>
      <b/>
      <sz val="14"/>
      <name val="ＭＳ ゴシック"/>
      <family val="3"/>
      <charset val="128"/>
    </font>
    <font>
      <sz val="11"/>
      <color rgb="FF0070C0"/>
      <name val="ＭＳ ゴシック"/>
      <family val="3"/>
      <charset val="128"/>
    </font>
    <font>
      <sz val="10"/>
      <name val="ＭＳ ゴシック"/>
      <family val="3"/>
      <charset val="128"/>
    </font>
    <font>
      <b/>
      <sz val="16"/>
      <color rgb="FFFF0000"/>
      <name val="ＭＳ ゴシック"/>
      <family val="3"/>
      <charset val="128"/>
    </font>
    <font>
      <b/>
      <sz val="12"/>
      <name val="ＭＳ ゴシック"/>
      <family val="3"/>
      <charset val="128"/>
    </font>
    <font>
      <b/>
      <sz val="20"/>
      <color indexed="9"/>
      <name val="ＭＳ ゴシック"/>
      <family val="3"/>
      <charset val="128"/>
    </font>
    <font>
      <b/>
      <sz val="20"/>
      <name val="ＭＳ ゴシック"/>
      <family val="3"/>
      <charset val="128"/>
    </font>
    <font>
      <sz val="20"/>
      <color rgb="FF0070C0"/>
      <name val="ＭＳ ゴシック"/>
      <family val="3"/>
      <charset val="128"/>
    </font>
    <font>
      <sz val="14"/>
      <name val="ＭＳ ゴシック"/>
      <family val="3"/>
      <charset val="128"/>
    </font>
    <font>
      <sz val="14"/>
      <color rgb="FF0070C0"/>
      <name val="ＭＳ ゴシック"/>
      <family val="3"/>
      <charset val="128"/>
    </font>
    <font>
      <sz val="6"/>
      <name val="ＭＳ Ｐゴシック"/>
      <family val="2"/>
      <charset val="128"/>
      <scheme val="minor"/>
    </font>
    <font>
      <sz val="20"/>
      <color theme="1"/>
      <name val="ＭＳ Ｐゴシック"/>
      <family val="2"/>
      <scheme val="minor"/>
    </font>
    <font>
      <b/>
      <sz val="18"/>
      <name val="ＭＳ ゴシック"/>
      <family val="3"/>
      <charset val="128"/>
    </font>
    <font>
      <sz val="8.5"/>
      <name val="ＭＳ ゴシック"/>
      <family val="3"/>
      <charset val="128"/>
    </font>
    <font>
      <b/>
      <u/>
      <sz val="11"/>
      <color rgb="FFFF0000"/>
      <name val="ＭＳ ゴシック"/>
      <family val="3"/>
      <charset val="128"/>
    </font>
    <font>
      <b/>
      <sz val="11"/>
      <name val="ＭＳ ゴシック"/>
      <family val="3"/>
      <charset val="128"/>
    </font>
    <font>
      <b/>
      <sz val="18"/>
      <color rgb="FFFF0000"/>
      <name val="ＭＳ ゴシック"/>
      <family val="3"/>
      <charset val="128"/>
    </font>
    <font>
      <sz val="16"/>
      <color theme="1"/>
      <name val="ＭＳ ゴシック"/>
      <family val="3"/>
      <charset val="128"/>
    </font>
    <font>
      <b/>
      <sz val="14"/>
      <color rgb="FFFF0000"/>
      <name val="ＭＳ ゴシック"/>
      <family val="3"/>
      <charset val="128"/>
    </font>
    <font>
      <b/>
      <sz val="11"/>
      <color rgb="FF0070C0"/>
      <name val="ＭＳ ゴシック"/>
      <family val="3"/>
      <charset val="128"/>
    </font>
    <font>
      <b/>
      <sz val="11"/>
      <color rgb="FFFF0000"/>
      <name val="ＭＳ ゴシック"/>
      <family val="3"/>
      <charset val="128"/>
    </font>
    <font>
      <u/>
      <sz val="18"/>
      <name val="ＭＳ ゴシック"/>
      <family val="3"/>
      <charset val="128"/>
    </font>
    <font>
      <b/>
      <sz val="18"/>
      <color indexed="9"/>
      <name val="ＭＳ ゴシック"/>
      <family val="3"/>
      <charset val="128"/>
    </font>
    <font>
      <b/>
      <u/>
      <sz val="11"/>
      <name val="ＭＳ ゴシック"/>
      <family val="3"/>
      <charset val="128"/>
    </font>
    <font>
      <sz val="22"/>
      <name val="ＭＳ ゴシック"/>
      <family val="3"/>
      <charset val="128"/>
    </font>
    <font>
      <u/>
      <sz val="11"/>
      <color rgb="FFFF0000"/>
      <name val="ＭＳ ゴシック"/>
      <family val="3"/>
      <charset val="128"/>
    </font>
    <font>
      <b/>
      <sz val="9"/>
      <color rgb="FFFF0000"/>
      <name val="ＭＳ ゴシック"/>
      <family val="3"/>
      <charset val="128"/>
    </font>
    <font>
      <sz val="13"/>
      <name val="ＭＳ ゴシック"/>
      <family val="3"/>
      <charset val="128"/>
    </font>
    <font>
      <sz val="13"/>
      <color theme="1"/>
      <name val="ＭＳ Ｐゴシック"/>
      <family val="2"/>
      <scheme val="minor"/>
    </font>
    <font>
      <b/>
      <sz val="12"/>
      <color rgb="FFFF0000"/>
      <name val="ＭＳ ゴシック"/>
      <family val="3"/>
      <charset val="128"/>
    </font>
    <font>
      <b/>
      <sz val="12"/>
      <color rgb="FFFF0000"/>
      <name val="ＭＳ Ｐゴシック"/>
      <family val="2"/>
      <scheme val="minor"/>
    </font>
    <font>
      <b/>
      <sz val="16"/>
      <color theme="0"/>
      <name val="ＭＳ ゴシック"/>
      <family val="3"/>
      <charset val="128"/>
    </font>
    <font>
      <b/>
      <sz val="12"/>
      <name val="ＭＳ Ｐ明朝"/>
      <family val="1"/>
      <charset val="128"/>
    </font>
    <font>
      <b/>
      <sz val="12"/>
      <name val="ＭＳ Ｐゴシック"/>
      <family val="3"/>
      <charset val="128"/>
      <scheme val="minor"/>
    </font>
    <font>
      <b/>
      <sz val="6"/>
      <name val="ＭＳ Ｐゴシック"/>
      <family val="3"/>
      <charset val="128"/>
      <scheme val="minor"/>
    </font>
    <font>
      <b/>
      <sz val="12"/>
      <color rgb="FF0070C0"/>
      <name val="ＭＳ Ｐ明朝"/>
      <family val="1"/>
      <charset val="128"/>
    </font>
    <font>
      <b/>
      <sz val="9"/>
      <color indexed="81"/>
      <name val="MS P ゴシック"/>
      <family val="3"/>
      <charset val="128"/>
    </font>
    <font>
      <sz val="12"/>
      <color rgb="FFFF0000"/>
      <name val="ＭＳ ゴシック"/>
      <family val="3"/>
      <charset val="128"/>
    </font>
    <font>
      <sz val="11"/>
      <color theme="1"/>
      <name val="ＭＳ ゴシック"/>
      <family val="3"/>
      <charset val="128"/>
    </font>
    <font>
      <sz val="24"/>
      <name val="ＭＳ Ｐゴシック"/>
      <family val="3"/>
      <charset val="128"/>
      <scheme val="major"/>
    </font>
    <font>
      <sz val="26"/>
      <name val="ＭＳ ゴシック"/>
      <family val="3"/>
      <charset val="128"/>
    </font>
    <font>
      <sz val="9"/>
      <name val="ＭＳ ゴシック"/>
      <family val="3"/>
      <charset val="128"/>
    </font>
    <font>
      <b/>
      <sz val="10"/>
      <name val="ＭＳ ゴシック"/>
      <family val="3"/>
      <charset val="128"/>
    </font>
    <font>
      <sz val="12"/>
      <color rgb="FFFF0000"/>
      <name val="ＭＳ Ｐ明朝"/>
      <family val="1"/>
      <charset val="128"/>
    </font>
    <font>
      <sz val="14"/>
      <name val="ＭＳ Ｐゴシック"/>
      <family val="2"/>
      <scheme val="minor"/>
    </font>
    <font>
      <sz val="14"/>
      <name val="ＭＳ Ｐゴシック"/>
      <family val="3"/>
      <charset val="128"/>
      <scheme val="minor"/>
    </font>
    <font>
      <sz val="10"/>
      <name val="ＭＳ Ｐゴシック"/>
      <family val="3"/>
      <charset val="128"/>
      <scheme val="minor"/>
    </font>
    <font>
      <sz val="22"/>
      <color theme="0"/>
      <name val="ＭＳ ゴシック"/>
      <family val="3"/>
      <charset val="128"/>
    </font>
    <font>
      <b/>
      <sz val="22"/>
      <color rgb="FFFF0000"/>
      <name val="ＭＳ ゴシック"/>
      <family val="3"/>
      <charset val="128"/>
    </font>
    <font>
      <sz val="22"/>
      <color rgb="FFFF0000"/>
      <name val="ＭＳ ゴシック"/>
      <family val="3"/>
      <charset val="128"/>
    </font>
    <font>
      <sz val="9"/>
      <color indexed="81"/>
      <name val="MS P ゴシック"/>
      <family val="3"/>
      <charset val="128"/>
    </font>
    <font>
      <b/>
      <sz val="24"/>
      <color theme="3" tint="-0.499984740745262"/>
      <name val="ＭＳ ゴシック"/>
      <family val="3"/>
      <charset val="128"/>
    </font>
    <font>
      <sz val="11"/>
      <color theme="1"/>
      <name val="HGｺﾞｼｯｸE"/>
      <family val="3"/>
      <charset val="128"/>
    </font>
    <font>
      <sz val="11"/>
      <color rgb="FFFF0000"/>
      <name val="ＭＳ ゴシック"/>
      <family val="3"/>
      <charset val="128"/>
    </font>
    <font>
      <b/>
      <sz val="12"/>
      <name val="ＭＳ 明朝"/>
      <family val="1"/>
      <charset val="128"/>
    </font>
    <font>
      <sz val="16"/>
      <color rgb="FFFF0000"/>
      <name val="HG創英角ﾎﾟｯﾌﾟ体"/>
      <family val="3"/>
      <charset val="128"/>
    </font>
    <font>
      <b/>
      <u/>
      <sz val="20"/>
      <color rgb="FFFF0000"/>
      <name val="ＭＳ ゴシック"/>
      <family val="3"/>
      <charset val="128"/>
    </font>
    <font>
      <b/>
      <sz val="12"/>
      <color indexed="8"/>
      <name val="ＭＳ Ｐ明朝"/>
      <family val="1"/>
      <charset val="128"/>
    </font>
    <font>
      <b/>
      <sz val="9"/>
      <color indexed="8"/>
      <name val="ＭＳ Ｐ明朝"/>
      <family val="1"/>
      <charset val="128"/>
    </font>
    <font>
      <u/>
      <sz val="11"/>
      <color theme="1"/>
      <name val="ＭＳ 明朝"/>
      <family val="1"/>
      <charset val="128"/>
    </font>
    <font>
      <b/>
      <u/>
      <sz val="14"/>
      <color theme="1"/>
      <name val="ＭＳ 明朝"/>
      <family val="1"/>
      <charset val="128"/>
    </font>
    <font>
      <sz val="9.5"/>
      <name val="ＭＳ 明朝"/>
      <family val="1"/>
      <charset val="128"/>
    </font>
    <font>
      <b/>
      <sz val="28"/>
      <name val="ＭＳ ゴシック"/>
      <family val="3"/>
      <charset val="128"/>
    </font>
    <font>
      <b/>
      <sz val="22"/>
      <name val="メイリオ"/>
      <family val="3"/>
      <charset val="128"/>
    </font>
    <font>
      <b/>
      <sz val="48"/>
      <name val="ＭＳ ゴシック"/>
      <family val="3"/>
      <charset val="128"/>
    </font>
    <font>
      <sz val="12"/>
      <color theme="1"/>
      <name val="ＭＳ Ｐゴシック"/>
      <family val="2"/>
      <scheme val="minor"/>
    </font>
    <font>
      <sz val="12"/>
      <color theme="1"/>
      <name val="ＭＳ Ｐゴシック"/>
      <family val="3"/>
      <charset val="128"/>
      <scheme val="minor"/>
    </font>
  </fonts>
  <fills count="20">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indexed="8"/>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gradientFill degree="270">
        <stop position="0">
          <color theme="0"/>
        </stop>
        <stop position="1">
          <color rgb="FF00B050"/>
        </stop>
      </gradientFill>
    </fill>
    <fill>
      <patternFill patternType="solid">
        <fgColor rgb="FFFFFF66"/>
        <bgColor indexed="64"/>
      </patternFill>
    </fill>
    <fill>
      <patternFill patternType="solid">
        <fgColor rgb="FFFFCC99"/>
        <bgColor indexed="64"/>
      </patternFill>
    </fill>
    <fill>
      <patternFill patternType="solid">
        <fgColor theme="9" tint="0.39997558519241921"/>
        <bgColor indexed="64"/>
      </patternFill>
    </fill>
    <fill>
      <patternFill patternType="solid">
        <fgColor rgb="FFF8A15A"/>
        <bgColor indexed="64"/>
      </patternFill>
    </fill>
    <fill>
      <patternFill patternType="solid">
        <fgColor rgb="FFFF7C80"/>
        <bgColor indexed="64"/>
      </patternFill>
    </fill>
    <fill>
      <patternFill patternType="solid">
        <fgColor rgb="FFFFC000"/>
        <bgColor indexed="64"/>
      </patternFill>
    </fill>
    <fill>
      <patternFill patternType="solid">
        <fgColor rgb="FF00B05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217">
    <border>
      <left/>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dashed">
        <color indexed="64"/>
      </top>
      <bottom style="dashed">
        <color indexed="64"/>
      </bottom>
      <diagonal/>
    </border>
    <border>
      <left/>
      <right/>
      <top/>
      <bottom style="dashed">
        <color indexed="64"/>
      </bottom>
      <diagonal/>
    </border>
    <border>
      <left/>
      <right/>
      <top style="dashed">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bottom style="mediumDashed">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top style="mediumDashed">
        <color indexed="64"/>
      </top>
      <bottom/>
      <diagonal/>
    </border>
    <border>
      <left style="dashed">
        <color indexed="64"/>
      </left>
      <right/>
      <top style="thin">
        <color indexed="64"/>
      </top>
      <bottom style="thin">
        <color indexed="64"/>
      </bottom>
      <diagonal/>
    </border>
    <border>
      <left/>
      <right style="medium">
        <color auto="1"/>
      </right>
      <top style="thin">
        <color auto="1"/>
      </top>
      <bottom style="hair">
        <color indexed="64"/>
      </bottom>
      <diagonal/>
    </border>
    <border>
      <left/>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medium">
        <color auto="1"/>
      </left>
      <right style="thin">
        <color indexed="64"/>
      </right>
      <top style="medium">
        <color auto="1"/>
      </top>
      <bottom style="thin">
        <color auto="1"/>
      </bottom>
      <diagonal/>
    </border>
    <border>
      <left style="medium">
        <color auto="1"/>
      </left>
      <right style="thin">
        <color auto="1"/>
      </right>
      <top/>
      <bottom style="medium">
        <color auto="1"/>
      </bottom>
      <diagonal/>
    </border>
    <border>
      <left/>
      <right style="medium">
        <color auto="1"/>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auto="1"/>
      </left>
      <right style="thin">
        <color indexed="64"/>
      </right>
      <top/>
      <bottom/>
      <diagonal/>
    </border>
    <border>
      <left/>
      <right style="medium">
        <color auto="1"/>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bottom style="hair">
        <color indexed="64"/>
      </bottom>
      <diagonal/>
    </border>
    <border>
      <left style="medium">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dashed">
        <color indexed="64"/>
      </right>
      <top style="thick">
        <color indexed="64"/>
      </top>
      <bottom style="thick">
        <color indexed="64"/>
      </bottom>
      <diagonal/>
    </border>
    <border>
      <left style="dashed">
        <color indexed="64"/>
      </left>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right style="dashed">
        <color indexed="64"/>
      </right>
      <top style="thick">
        <color indexed="64"/>
      </top>
      <bottom style="thick">
        <color indexed="64"/>
      </bottom>
      <diagonal/>
    </border>
    <border>
      <left style="thick">
        <color indexed="64"/>
      </left>
      <right/>
      <top style="thick">
        <color indexed="64"/>
      </top>
      <bottom/>
      <diagonal/>
    </border>
    <border>
      <left style="thick">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dashed">
        <color indexed="64"/>
      </right>
      <top style="thick">
        <color indexed="64"/>
      </top>
      <bottom style="thin">
        <color indexed="64"/>
      </bottom>
      <diagonal/>
    </border>
    <border>
      <left style="dashed">
        <color indexed="64"/>
      </left>
      <right/>
      <top style="thick">
        <color indexed="64"/>
      </top>
      <bottom style="thin">
        <color indexed="64"/>
      </bottom>
      <diagonal/>
    </border>
    <border>
      <left style="dashed">
        <color indexed="64"/>
      </left>
      <right style="medium">
        <color indexed="64"/>
      </right>
      <top style="thin">
        <color indexed="64"/>
      </top>
      <bottom style="thick">
        <color indexed="64"/>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thin">
        <color auto="1"/>
      </left>
      <right/>
      <top/>
      <bottom style="thick">
        <color indexed="64"/>
      </bottom>
      <diagonal/>
    </border>
    <border>
      <left/>
      <right/>
      <top/>
      <bottom style="thick">
        <color indexed="64"/>
      </bottom>
      <diagonal/>
    </border>
    <border>
      <left style="thin">
        <color auto="1"/>
      </left>
      <right/>
      <top style="thin">
        <color auto="1"/>
      </top>
      <bottom style="thick">
        <color indexed="64"/>
      </bottom>
      <diagonal/>
    </border>
    <border>
      <left/>
      <right style="thin">
        <color auto="1"/>
      </right>
      <top style="thin">
        <color auto="1"/>
      </top>
      <bottom style="thick">
        <color indexed="64"/>
      </bottom>
      <diagonal/>
    </border>
    <border>
      <left/>
      <right style="thin">
        <color indexed="64"/>
      </right>
      <top/>
      <bottom style="thick">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dotted">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auto="1"/>
      </right>
      <top style="thin">
        <color indexed="64"/>
      </top>
      <bottom/>
      <diagonal/>
    </border>
    <border>
      <left style="thin">
        <color indexed="64"/>
      </left>
      <right/>
      <top style="medium">
        <color indexed="64"/>
      </top>
      <bottom style="medium">
        <color indexed="64"/>
      </bottom>
      <diagonal/>
    </border>
    <border>
      <left style="thin">
        <color indexed="64"/>
      </left>
      <right/>
      <top style="thick">
        <color indexed="64"/>
      </top>
      <bottom style="thick">
        <color indexed="64"/>
      </bottom>
      <diagonal/>
    </border>
    <border>
      <left/>
      <right style="dashed">
        <color indexed="64"/>
      </right>
      <top style="thin">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dotted">
        <color indexed="64"/>
      </left>
      <right/>
      <top/>
      <bottom/>
      <diagonal/>
    </border>
    <border>
      <left/>
      <right/>
      <top/>
      <bottom style="dotted">
        <color indexed="64"/>
      </bottom>
      <diagonal/>
    </border>
    <border>
      <left style="dotted">
        <color indexed="64"/>
      </left>
      <right/>
      <top/>
      <bottom style="thin">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top style="dotted">
        <color auto="1"/>
      </top>
      <bottom/>
      <diagonal/>
    </border>
    <border>
      <left style="dotted">
        <color auto="1"/>
      </left>
      <right/>
      <top style="dotted">
        <color auto="1"/>
      </top>
      <bottom/>
      <diagonal/>
    </border>
    <border>
      <left/>
      <right style="medium">
        <color indexed="64"/>
      </right>
      <top style="dotted">
        <color indexed="64"/>
      </top>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right/>
      <top/>
      <bottom style="thin">
        <color theme="1"/>
      </bottom>
      <diagonal/>
    </border>
    <border>
      <left style="thin">
        <color auto="1"/>
      </left>
      <right/>
      <top/>
      <bottom style="thin">
        <color theme="1"/>
      </bottom>
      <diagonal/>
    </border>
    <border>
      <left/>
      <right style="thin">
        <color auto="1"/>
      </right>
      <top/>
      <bottom style="thin">
        <color theme="1"/>
      </bottom>
      <diagonal/>
    </border>
    <border>
      <left/>
      <right style="medium">
        <color indexed="64"/>
      </right>
      <top/>
      <bottom style="thin">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dashed">
        <color indexed="64"/>
      </left>
      <right/>
      <top style="thick">
        <color indexed="64"/>
      </top>
      <bottom/>
      <diagonal/>
    </border>
    <border>
      <left/>
      <right style="dashed">
        <color indexed="64"/>
      </right>
      <top style="thick">
        <color indexed="64"/>
      </top>
      <bottom/>
      <diagonal/>
    </border>
    <border>
      <left/>
      <right style="thin">
        <color indexed="64"/>
      </right>
      <top style="thick">
        <color indexed="64"/>
      </top>
      <bottom style="thick">
        <color indexed="64"/>
      </bottom>
      <diagonal/>
    </border>
    <border>
      <left style="medium">
        <color auto="1"/>
      </left>
      <right style="thin">
        <color indexed="64"/>
      </right>
      <top/>
      <bottom style="thin">
        <color auto="1"/>
      </bottom>
      <diagonal/>
    </border>
    <border>
      <left style="thin">
        <color indexed="64"/>
      </left>
      <right style="medium">
        <color indexed="64"/>
      </right>
      <top/>
      <bottom style="thin">
        <color indexed="64"/>
      </bottom>
      <diagonal/>
    </border>
    <border>
      <left style="dotted">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auto="1"/>
      </left>
      <right/>
      <top style="thin">
        <color auto="1"/>
      </top>
      <bottom/>
      <diagonal/>
    </border>
    <border>
      <left/>
      <right/>
      <top style="mediumDashDot">
        <color indexed="64"/>
      </top>
      <bottom/>
      <diagonal/>
    </border>
    <border>
      <left/>
      <right style="medium">
        <color indexed="64"/>
      </right>
      <top/>
      <bottom style="mediumDashDot">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ashed">
        <color indexed="64"/>
      </left>
      <right/>
      <top style="medium">
        <color indexed="64"/>
      </top>
      <bottom/>
      <diagonal/>
    </border>
    <border>
      <left style="dash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medium">
        <color auto="1"/>
      </right>
      <top/>
      <bottom style="dotted">
        <color auto="1"/>
      </bottom>
      <diagonal/>
    </border>
    <border>
      <left style="dashed">
        <color indexed="64"/>
      </left>
      <right/>
      <top/>
      <bottom style="medium">
        <color indexed="64"/>
      </bottom>
      <diagonal/>
    </border>
    <border>
      <left style="dotted">
        <color indexed="64"/>
      </left>
      <right style="medium">
        <color indexed="64"/>
      </right>
      <top style="dotted">
        <color indexed="64"/>
      </top>
      <bottom style="medium">
        <color indexed="64"/>
      </bottom>
      <diagonal/>
    </border>
  </borders>
  <cellStyleXfs count="8">
    <xf numFmtId="0" fontId="0" fillId="0" borderId="0"/>
    <xf numFmtId="0" fontId="15" fillId="0" borderId="0"/>
    <xf numFmtId="38" fontId="15" fillId="0" borderId="0" applyFont="0" applyFill="0" applyBorder="0" applyAlignment="0" applyProtection="0"/>
    <xf numFmtId="0" fontId="61" fillId="0" borderId="0"/>
    <xf numFmtId="0" fontId="81" fillId="0" borderId="0"/>
    <xf numFmtId="0" fontId="2" fillId="0" borderId="0">
      <alignment vertical="center"/>
    </xf>
    <xf numFmtId="0" fontId="1" fillId="0" borderId="0">
      <alignment vertical="center"/>
    </xf>
    <xf numFmtId="38" fontId="132" fillId="0" borderId="0" applyFont="0" applyFill="0" applyBorder="0" applyAlignment="0" applyProtection="0">
      <alignment vertical="center"/>
    </xf>
  </cellStyleXfs>
  <cellXfs count="1830">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6" fillId="0" borderId="11" xfId="0" applyFont="1" applyBorder="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7" fillId="0" borderId="0" xfId="0" applyFont="1" applyAlignment="1">
      <alignment vertical="center"/>
    </xf>
    <xf numFmtId="0" fontId="78" fillId="0" borderId="0" xfId="0" applyFont="1" applyAlignment="1">
      <alignment vertical="center"/>
    </xf>
    <xf numFmtId="0" fontId="78" fillId="0" borderId="0" xfId="4" applyFont="1" applyAlignment="1">
      <alignment vertical="center"/>
    </xf>
    <xf numFmtId="0" fontId="77" fillId="0" borderId="0" xfId="4" applyFont="1" applyAlignment="1">
      <alignment vertical="center"/>
    </xf>
    <xf numFmtId="0" fontId="6" fillId="0" borderId="0" xfId="4" applyFont="1" applyAlignment="1">
      <alignment horizontal="center" vertical="center" wrapText="1"/>
    </xf>
    <xf numFmtId="0" fontId="6" fillId="0" borderId="0" xfId="4" applyFont="1" applyAlignment="1">
      <alignment vertical="center" wrapText="1"/>
    </xf>
    <xf numFmtId="0" fontId="6" fillId="0" borderId="0" xfId="4" applyFont="1" applyAlignment="1">
      <alignment vertical="center"/>
    </xf>
    <xf numFmtId="0" fontId="6" fillId="0" borderId="0" xfId="4" applyFont="1" applyAlignment="1">
      <alignment horizontal="center" vertical="center"/>
    </xf>
    <xf numFmtId="0" fontId="80" fillId="0" borderId="0" xfId="4" applyFont="1" applyBorder="1" applyAlignment="1">
      <alignment horizontal="center" vertical="center" wrapText="1"/>
    </xf>
    <xf numFmtId="0" fontId="6" fillId="0" borderId="0" xfId="4" applyFont="1" applyBorder="1" applyAlignment="1">
      <alignment horizontal="center" vertical="center"/>
    </xf>
    <xf numFmtId="0" fontId="9" fillId="0" borderId="0" xfId="4" applyFont="1" applyAlignment="1">
      <alignment vertical="center"/>
    </xf>
    <xf numFmtId="0" fontId="31" fillId="0" borderId="0" xfId="1" applyFont="1" applyFill="1" applyBorder="1" applyAlignment="1" applyProtection="1">
      <alignment horizontal="center" vertical="center"/>
      <protection hidden="1"/>
    </xf>
    <xf numFmtId="0" fontId="22" fillId="0" borderId="0" xfId="1" applyFont="1" applyProtection="1">
      <protection hidden="1"/>
    </xf>
    <xf numFmtId="0" fontId="22" fillId="0" borderId="0" xfId="1" applyFont="1" applyBorder="1" applyAlignment="1" applyProtection="1">
      <protection hidden="1"/>
    </xf>
    <xf numFmtId="0" fontId="22" fillId="0" borderId="0" xfId="1" applyFont="1" applyBorder="1" applyAlignment="1" applyProtection="1">
      <alignment horizontal="center"/>
      <protection hidden="1"/>
    </xf>
    <xf numFmtId="0" fontId="45" fillId="0" borderId="0" xfId="1" applyFont="1" applyFill="1" applyBorder="1" applyAlignment="1" applyProtection="1">
      <alignment horizontal="center" vertical="center"/>
      <protection hidden="1"/>
    </xf>
    <xf numFmtId="0" fontId="47" fillId="0" borderId="0" xfId="1" applyFont="1" applyBorder="1" applyAlignment="1" applyProtection="1">
      <alignment vertical="center"/>
      <protection hidden="1"/>
    </xf>
    <xf numFmtId="0" fontId="107" fillId="0" borderId="0" xfId="1" applyFont="1" applyProtection="1">
      <protection hidden="1"/>
    </xf>
    <xf numFmtId="0" fontId="84" fillId="0" borderId="0" xfId="1" applyFont="1" applyAlignment="1" applyProtection="1">
      <alignment vertical="center"/>
      <protection hidden="1"/>
    </xf>
    <xf numFmtId="0" fontId="79" fillId="0" borderId="0" xfId="0" applyFont="1" applyAlignment="1">
      <alignment vertical="center"/>
    </xf>
    <xf numFmtId="0" fontId="79" fillId="0" borderId="0" xfId="4" applyFont="1" applyAlignment="1">
      <alignment vertical="center"/>
    </xf>
    <xf numFmtId="0" fontId="55"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56" fillId="0" borderId="0" xfId="1" applyFont="1" applyBorder="1" applyAlignment="1" applyProtection="1">
      <alignment horizontal="left" vertical="center" shrinkToFit="1"/>
      <protection hidden="1"/>
    </xf>
    <xf numFmtId="0" fontId="48" fillId="0" borderId="0" xfId="1" applyFont="1" applyProtection="1">
      <protection hidden="1"/>
    </xf>
    <xf numFmtId="0" fontId="22" fillId="0" borderId="0" xfId="1" applyFont="1" applyBorder="1" applyAlignment="1" applyProtection="1">
      <alignment horizontal="left" vertical="center" wrapText="1"/>
      <protection hidden="1"/>
    </xf>
    <xf numFmtId="0" fontId="22" fillId="0" borderId="0" xfId="1" applyFont="1" applyBorder="1" applyAlignment="1" applyProtection="1">
      <alignment vertical="center" wrapText="1"/>
      <protection hidden="1"/>
    </xf>
    <xf numFmtId="0" fontId="22" fillId="0" borderId="69" xfId="1" applyFont="1" applyBorder="1" applyProtection="1">
      <protection hidden="1"/>
    </xf>
    <xf numFmtId="0" fontId="22" fillId="0" borderId="0" xfId="1" applyFont="1" applyBorder="1" applyProtection="1">
      <protection hidden="1"/>
    </xf>
    <xf numFmtId="0" fontId="48" fillId="0" borderId="0" xfId="1" applyFont="1" applyBorder="1" applyProtection="1">
      <protection hidden="1"/>
    </xf>
    <xf numFmtId="0" fontId="48" fillId="0" borderId="69" xfId="1" applyFont="1" applyBorder="1" applyProtection="1">
      <protection hidden="1"/>
    </xf>
    <xf numFmtId="0" fontId="22" fillId="0" borderId="57" xfId="1" applyFont="1" applyBorder="1" applyProtection="1">
      <protection hidden="1"/>
    </xf>
    <xf numFmtId="0" fontId="18" fillId="0" borderId="155" xfId="1" applyFont="1" applyBorder="1" applyAlignment="1" applyProtection="1">
      <alignment horizontal="distributed" vertical="center"/>
      <protection hidden="1"/>
    </xf>
    <xf numFmtId="0" fontId="22" fillId="0" borderId="58" xfId="1" applyFont="1" applyBorder="1" applyProtection="1">
      <protection hidden="1"/>
    </xf>
    <xf numFmtId="0" fontId="54" fillId="0" borderId="1" xfId="1" applyFont="1" applyBorder="1" applyAlignment="1" applyProtection="1">
      <alignment vertical="center"/>
      <protection hidden="1"/>
    </xf>
    <xf numFmtId="0" fontId="22" fillId="0" borderId="3" xfId="1" applyFont="1" applyBorder="1" applyProtection="1">
      <protection hidden="1"/>
    </xf>
    <xf numFmtId="0" fontId="54" fillId="0" borderId="0" xfId="1" applyFont="1" applyBorder="1" applyAlignment="1" applyProtection="1">
      <alignment vertical="center"/>
      <protection hidden="1"/>
    </xf>
    <xf numFmtId="0" fontId="22" fillId="0" borderId="40" xfId="1" applyFont="1" applyBorder="1" applyProtection="1">
      <protection hidden="1"/>
    </xf>
    <xf numFmtId="0" fontId="22" fillId="0" borderId="41" xfId="1" applyFont="1" applyBorder="1" applyAlignment="1" applyProtection="1">
      <alignment vertical="center"/>
      <protection hidden="1"/>
    </xf>
    <xf numFmtId="0" fontId="54" fillId="0" borderId="41" xfId="1" applyFont="1" applyBorder="1" applyAlignment="1" applyProtection="1">
      <alignment vertical="center"/>
      <protection hidden="1"/>
    </xf>
    <xf numFmtId="0" fontId="22" fillId="0" borderId="41" xfId="1" applyFont="1" applyBorder="1" applyProtection="1">
      <protection hidden="1"/>
    </xf>
    <xf numFmtId="0" fontId="22" fillId="0" borderId="154" xfId="1" applyFont="1" applyBorder="1" applyProtection="1">
      <protection hidden="1"/>
    </xf>
    <xf numFmtId="0" fontId="22" fillId="0" borderId="154" xfId="1" applyFont="1" applyBorder="1" applyAlignment="1" applyProtection="1">
      <alignment vertical="center"/>
      <protection hidden="1"/>
    </xf>
    <xf numFmtId="0" fontId="22" fillId="0" borderId="40" xfId="1" applyFont="1" applyBorder="1" applyAlignment="1" applyProtection="1">
      <alignment vertical="center"/>
      <protection hidden="1"/>
    </xf>
    <xf numFmtId="0" fontId="22" fillId="0" borderId="4" xfId="1" applyFont="1" applyBorder="1" applyAlignment="1" applyProtection="1">
      <alignment vertical="center"/>
      <protection hidden="1"/>
    </xf>
    <xf numFmtId="0" fontId="22" fillId="0" borderId="5" xfId="1" applyFont="1" applyBorder="1" applyAlignment="1" applyProtection="1">
      <alignment vertical="center"/>
      <protection hidden="1"/>
    </xf>
    <xf numFmtId="0" fontId="22" fillId="0" borderId="156" xfId="1" applyFont="1" applyBorder="1" applyAlignment="1" applyProtection="1">
      <alignment vertical="center"/>
      <protection hidden="1"/>
    </xf>
    <xf numFmtId="0" fontId="22" fillId="0" borderId="6" xfId="1" applyFont="1" applyBorder="1" applyAlignment="1" applyProtection="1">
      <alignment vertical="center"/>
      <protection hidden="1"/>
    </xf>
    <xf numFmtId="0" fontId="22" fillId="0" borderId="6" xfId="1" applyFont="1" applyBorder="1" applyProtection="1">
      <protection hidden="1"/>
    </xf>
    <xf numFmtId="0" fontId="22" fillId="0" borderId="59" xfId="1" applyFont="1" applyBorder="1" applyProtection="1">
      <protection hidden="1"/>
    </xf>
    <xf numFmtId="0" fontId="22" fillId="0" borderId="60" xfId="1" applyFont="1" applyBorder="1" applyProtection="1">
      <protection hidden="1"/>
    </xf>
    <xf numFmtId="0" fontId="48" fillId="0" borderId="60" xfId="1" applyFont="1" applyBorder="1" applyProtection="1">
      <protection hidden="1"/>
    </xf>
    <xf numFmtId="0" fontId="22" fillId="0" borderId="61" xfId="1" applyFont="1" applyBorder="1" applyProtection="1">
      <protection hidden="1"/>
    </xf>
    <xf numFmtId="0" fontId="127" fillId="0" borderId="0" xfId="5" applyNumberFormat="1" applyFont="1" applyAlignment="1" applyProtection="1">
      <alignment vertical="center"/>
      <protection hidden="1"/>
    </xf>
    <xf numFmtId="0" fontId="20" fillId="11" borderId="0" xfId="5" applyNumberFormat="1" applyFont="1" applyFill="1" applyAlignment="1" applyProtection="1">
      <alignment vertical="center"/>
      <protection hidden="1"/>
    </xf>
    <xf numFmtId="0" fontId="20" fillId="12" borderId="0" xfId="5" applyNumberFormat="1" applyFont="1" applyFill="1" applyAlignment="1" applyProtection="1">
      <alignment vertical="center"/>
      <protection hidden="1"/>
    </xf>
    <xf numFmtId="49" fontId="20" fillId="13" borderId="0" xfId="5" applyNumberFormat="1" applyFont="1" applyFill="1" applyAlignment="1" applyProtection="1">
      <alignment horizontal="center" vertical="center"/>
      <protection hidden="1"/>
    </xf>
    <xf numFmtId="0" fontId="136" fillId="15" borderId="0" xfId="5" applyNumberFormat="1" applyFont="1" applyFill="1" applyAlignment="1" applyProtection="1">
      <alignment vertical="center"/>
      <protection hidden="1"/>
    </xf>
    <xf numFmtId="0" fontId="139" fillId="0" borderId="0" xfId="5" applyNumberFormat="1" applyFont="1" applyFill="1" applyAlignment="1" applyProtection="1">
      <alignment vertical="center"/>
      <protection hidden="1"/>
    </xf>
    <xf numFmtId="0" fontId="48" fillId="11" borderId="0" xfId="5" applyNumberFormat="1" applyFont="1" applyFill="1" applyAlignment="1" applyProtection="1">
      <alignment vertical="center"/>
      <protection hidden="1"/>
    </xf>
    <xf numFmtId="0" fontId="48" fillId="12" borderId="0" xfId="5" applyNumberFormat="1" applyFont="1" applyFill="1" applyAlignment="1" applyProtection="1">
      <alignment vertical="center"/>
      <protection hidden="1"/>
    </xf>
    <xf numFmtId="49" fontId="48" fillId="13" borderId="0" xfId="5" applyNumberFormat="1" applyFont="1" applyFill="1" applyAlignment="1" applyProtection="1">
      <alignment horizontal="center" vertical="center"/>
      <protection hidden="1"/>
    </xf>
    <xf numFmtId="0" fontId="48" fillId="14" borderId="0" xfId="5" applyNumberFormat="1" applyFont="1" applyFill="1" applyAlignment="1" applyProtection="1">
      <alignment horizontal="center" vertical="center"/>
      <protection hidden="1"/>
    </xf>
    <xf numFmtId="0" fontId="140" fillId="15" borderId="0" xfId="5" applyNumberFormat="1" applyFont="1" applyFill="1" applyAlignment="1" applyProtection="1">
      <alignment vertical="center"/>
      <protection hidden="1"/>
    </xf>
    <xf numFmtId="0" fontId="141" fillId="0" borderId="0" xfId="5" applyNumberFormat="1" applyFont="1" applyFill="1" applyBorder="1" applyAlignment="1" applyProtection="1">
      <alignment vertical="center"/>
      <protection hidden="1"/>
    </xf>
    <xf numFmtId="0" fontId="141" fillId="8" borderId="0" xfId="5" applyNumberFormat="1" applyFont="1" applyFill="1" applyBorder="1" applyAlignment="1" applyProtection="1">
      <alignment vertical="center"/>
      <protection hidden="1"/>
    </xf>
    <xf numFmtId="0" fontId="141" fillId="10" borderId="0" xfId="5" applyNumberFormat="1" applyFont="1" applyFill="1" applyBorder="1" applyAlignment="1" applyProtection="1">
      <alignment vertical="center"/>
      <protection hidden="1"/>
    </xf>
    <xf numFmtId="0" fontId="143" fillId="0" borderId="0" xfId="5" applyNumberFormat="1" applyFont="1" applyFill="1" applyBorder="1" applyAlignment="1" applyProtection="1">
      <alignment horizontal="left" vertical="center" wrapText="1"/>
      <protection hidden="1"/>
    </xf>
    <xf numFmtId="0" fontId="145" fillId="0" borderId="0" xfId="5" applyNumberFormat="1" applyFont="1" applyBorder="1" applyAlignment="1" applyProtection="1">
      <alignment vertical="center" shrinkToFit="1"/>
      <protection hidden="1"/>
    </xf>
    <xf numFmtId="0" fontId="145" fillId="8" borderId="0" xfId="5" applyNumberFormat="1" applyFont="1" applyFill="1" applyBorder="1" applyAlignment="1" applyProtection="1">
      <alignment vertical="center" shrinkToFit="1"/>
      <protection hidden="1"/>
    </xf>
    <xf numFmtId="0" fontId="145" fillId="10" borderId="0" xfId="5" applyNumberFormat="1" applyFont="1" applyFill="1" applyBorder="1" applyAlignment="1" applyProtection="1">
      <alignment vertical="center" shrinkToFit="1"/>
      <protection hidden="1"/>
    </xf>
    <xf numFmtId="0" fontId="60" fillId="11" borderId="0" xfId="5" applyNumberFormat="1" applyFont="1" applyFill="1" applyAlignment="1" applyProtection="1">
      <alignment vertical="center" shrinkToFit="1"/>
      <protection hidden="1"/>
    </xf>
    <xf numFmtId="0" fontId="60" fillId="12" borderId="0" xfId="5" applyNumberFormat="1" applyFont="1" applyFill="1" applyAlignment="1" applyProtection="1">
      <alignment vertical="center" shrinkToFit="1"/>
      <protection hidden="1"/>
    </xf>
    <xf numFmtId="49" fontId="60" fillId="13" borderId="0" xfId="5" applyNumberFormat="1" applyFont="1" applyFill="1" applyAlignment="1" applyProtection="1">
      <alignment horizontal="center" vertical="center" shrinkToFit="1"/>
      <protection hidden="1"/>
    </xf>
    <xf numFmtId="0" fontId="60" fillId="14" borderId="0" xfId="5" applyNumberFormat="1" applyFont="1" applyFill="1" applyAlignment="1" applyProtection="1">
      <alignment horizontal="center" vertical="center" shrinkToFit="1"/>
      <protection hidden="1"/>
    </xf>
    <xf numFmtId="0" fontId="146" fillId="15" borderId="0" xfId="5" applyNumberFormat="1" applyFont="1" applyFill="1" applyAlignment="1" applyProtection="1">
      <alignment vertical="center" shrinkToFit="1"/>
      <protection hidden="1"/>
    </xf>
    <xf numFmtId="0" fontId="145" fillId="0" borderId="0" xfId="5" applyNumberFormat="1" applyFont="1" applyAlignment="1" applyProtection="1">
      <alignment vertical="center" shrinkToFit="1"/>
      <protection hidden="1"/>
    </xf>
    <xf numFmtId="0" fontId="151" fillId="0" borderId="0" xfId="5" applyNumberFormat="1" applyFont="1" applyFill="1" applyBorder="1" applyAlignment="1" applyProtection="1">
      <alignment horizontal="center" vertical="center"/>
      <protection hidden="1"/>
    </xf>
    <xf numFmtId="0" fontId="151" fillId="8" borderId="0" xfId="5" applyNumberFormat="1" applyFont="1" applyFill="1" applyBorder="1" applyAlignment="1" applyProtection="1">
      <alignment horizontal="center" vertical="center"/>
      <protection hidden="1"/>
    </xf>
    <xf numFmtId="0" fontId="151" fillId="10" borderId="0" xfId="5" applyNumberFormat="1" applyFont="1" applyFill="1" applyBorder="1" applyAlignment="1" applyProtection="1">
      <alignment horizontal="center" vertical="center"/>
      <protection hidden="1"/>
    </xf>
    <xf numFmtId="0" fontId="48" fillId="0" borderId="0" xfId="5" applyNumberFormat="1" applyFont="1" applyBorder="1" applyAlignment="1" applyProtection="1">
      <alignment vertical="center"/>
      <protection hidden="1"/>
    </xf>
    <xf numFmtId="0" fontId="48" fillId="8" borderId="0" xfId="5" applyNumberFormat="1" applyFont="1" applyFill="1" applyBorder="1" applyAlignment="1" applyProtection="1">
      <alignment vertical="center"/>
      <protection hidden="1"/>
    </xf>
    <xf numFmtId="0" fontId="48" fillId="10" borderId="0" xfId="5" applyNumberFormat="1" applyFont="1" applyFill="1" applyBorder="1" applyAlignment="1" applyProtection="1">
      <alignment vertical="center"/>
      <protection hidden="1"/>
    </xf>
    <xf numFmtId="0" fontId="48" fillId="0" borderId="0" xfId="5" applyNumberFormat="1" applyFont="1" applyAlignment="1" applyProtection="1">
      <alignment vertical="center"/>
      <protection hidden="1"/>
    </xf>
    <xf numFmtId="0" fontId="154" fillId="0" borderId="0" xfId="5" applyNumberFormat="1" applyFont="1" applyBorder="1" applyAlignment="1" applyProtection="1">
      <alignment vertical="center"/>
      <protection hidden="1"/>
    </xf>
    <xf numFmtId="0" fontId="154" fillId="0" borderId="0" xfId="5" applyNumberFormat="1" applyFont="1" applyAlignment="1" applyProtection="1">
      <alignment vertical="center"/>
      <protection hidden="1"/>
    </xf>
    <xf numFmtId="0" fontId="48" fillId="10" borderId="0" xfId="5" applyNumberFormat="1" applyFont="1" applyFill="1" applyAlignment="1" applyProtection="1">
      <alignment vertical="center"/>
      <protection hidden="1"/>
    </xf>
    <xf numFmtId="0" fontId="48" fillId="8" borderId="0" xfId="5" applyNumberFormat="1" applyFont="1" applyFill="1" applyAlignment="1" applyProtection="1">
      <alignment vertical="center"/>
      <protection hidden="1"/>
    </xf>
    <xf numFmtId="0" fontId="48" fillId="0" borderId="0" xfId="5" applyNumberFormat="1" applyFont="1" applyBorder="1" applyAlignment="1" applyProtection="1">
      <alignment horizontal="center" vertical="center"/>
      <protection hidden="1"/>
    </xf>
    <xf numFmtId="0" fontId="59" fillId="0" borderId="0" xfId="5" applyNumberFormat="1" applyFont="1" applyAlignment="1" applyProtection="1">
      <alignment vertical="center"/>
      <protection hidden="1"/>
    </xf>
    <xf numFmtId="0" fontId="141" fillId="0" borderId="0" xfId="5" applyNumberFormat="1" applyFont="1" applyBorder="1" applyAlignment="1" applyProtection="1">
      <alignment vertical="center" wrapText="1"/>
      <protection hidden="1"/>
    </xf>
    <xf numFmtId="0" fontId="48" fillId="0" borderId="0" xfId="5" applyNumberFormat="1" applyFont="1" applyBorder="1" applyAlignment="1" applyProtection="1">
      <alignment vertical="center" wrapText="1"/>
      <protection hidden="1"/>
    </xf>
    <xf numFmtId="0" fontId="139" fillId="0" borderId="0" xfId="5" applyNumberFormat="1" applyFont="1" applyBorder="1" applyAlignment="1" applyProtection="1">
      <alignment horizontal="center" vertical="center" wrapText="1"/>
      <protection hidden="1"/>
    </xf>
    <xf numFmtId="0" fontId="141" fillId="0" borderId="0" xfId="5" applyNumberFormat="1" applyFont="1" applyBorder="1" applyAlignment="1" applyProtection="1">
      <alignment horizontal="left" vertical="center" wrapText="1"/>
      <protection hidden="1"/>
    </xf>
    <xf numFmtId="0" fontId="154" fillId="0" borderId="0" xfId="5" applyNumberFormat="1" applyFont="1" applyAlignment="1" applyProtection="1">
      <alignment vertical="center" textRotation="255" shrinkToFit="1"/>
      <protection hidden="1"/>
    </xf>
    <xf numFmtId="0" fontId="48" fillId="0" borderId="0" xfId="5" applyNumberFormat="1" applyFont="1" applyBorder="1" applyAlignment="1" applyProtection="1">
      <alignment vertical="top"/>
      <protection hidden="1"/>
    </xf>
    <xf numFmtId="0" fontId="48" fillId="0" borderId="7" xfId="5" applyNumberFormat="1" applyFont="1" applyBorder="1" applyAlignment="1" applyProtection="1">
      <alignment vertical="center"/>
      <protection hidden="1"/>
    </xf>
    <xf numFmtId="0" fontId="48" fillId="0" borderId="8" xfId="5" applyNumberFormat="1" applyFont="1" applyBorder="1" applyAlignment="1" applyProtection="1">
      <alignment vertical="center"/>
      <protection hidden="1"/>
    </xf>
    <xf numFmtId="0" fontId="151" fillId="0" borderId="0" xfId="5" applyNumberFormat="1" applyFont="1" applyFill="1" applyBorder="1" applyAlignment="1" applyProtection="1">
      <alignment vertical="center"/>
      <protection hidden="1"/>
    </xf>
    <xf numFmtId="0" fontId="151" fillId="8" borderId="0" xfId="5" applyNumberFormat="1" applyFont="1" applyFill="1" applyBorder="1" applyAlignment="1" applyProtection="1">
      <alignment vertical="center"/>
      <protection hidden="1"/>
    </xf>
    <xf numFmtId="0" fontId="151" fillId="10" borderId="0" xfId="5" applyNumberFormat="1" applyFont="1" applyFill="1" applyBorder="1" applyAlignment="1" applyProtection="1">
      <alignment vertical="center"/>
      <protection hidden="1"/>
    </xf>
    <xf numFmtId="0" fontId="141" fillId="0" borderId="8" xfId="5" applyNumberFormat="1" applyFont="1" applyBorder="1" applyAlignment="1" applyProtection="1">
      <alignment vertical="center" wrapText="1"/>
      <protection hidden="1"/>
    </xf>
    <xf numFmtId="0" fontId="111" fillId="0" borderId="0" xfId="5" applyNumberFormat="1" applyFont="1" applyBorder="1" applyAlignment="1" applyProtection="1">
      <alignment horizontal="left" vertical="center"/>
      <protection hidden="1"/>
    </xf>
    <xf numFmtId="0" fontId="143" fillId="0" borderId="0" xfId="5" applyNumberFormat="1" applyFont="1" applyBorder="1" applyAlignment="1" applyProtection="1">
      <alignment horizontal="left" vertical="center" wrapText="1"/>
      <protection hidden="1"/>
    </xf>
    <xf numFmtId="0" fontId="111" fillId="0" borderId="0" xfId="5" applyNumberFormat="1" applyFont="1" applyBorder="1" applyAlignment="1" applyProtection="1">
      <alignment vertical="center"/>
      <protection hidden="1"/>
    </xf>
    <xf numFmtId="0" fontId="154" fillId="8" borderId="0" xfId="5" applyNumberFormat="1" applyFont="1" applyFill="1" applyBorder="1" applyAlignment="1" applyProtection="1">
      <alignment vertical="center"/>
      <protection hidden="1"/>
    </xf>
    <xf numFmtId="0" fontId="154" fillId="10" borderId="0" xfId="5" applyNumberFormat="1" applyFont="1" applyFill="1" applyBorder="1" applyAlignment="1" applyProtection="1">
      <alignment vertical="center"/>
      <protection hidden="1"/>
    </xf>
    <xf numFmtId="0" fontId="143" fillId="0" borderId="11" xfId="5" applyNumberFormat="1" applyFont="1" applyBorder="1" applyAlignment="1" applyProtection="1">
      <alignment horizontal="left" vertical="center" wrapText="1"/>
      <protection hidden="1"/>
    </xf>
    <xf numFmtId="0" fontId="48" fillId="0" borderId="11" xfId="5" applyNumberFormat="1" applyFont="1" applyBorder="1" applyAlignment="1" applyProtection="1">
      <alignment horizontal="center" vertical="center"/>
      <protection hidden="1"/>
    </xf>
    <xf numFmtId="0" fontId="139" fillId="0" borderId="0" xfId="5" applyNumberFormat="1" applyFont="1" applyBorder="1" applyAlignment="1" applyProtection="1">
      <alignment vertical="center" wrapText="1"/>
      <protection hidden="1"/>
    </xf>
    <xf numFmtId="0" fontId="48" fillId="0" borderId="0" xfId="5" applyNumberFormat="1" applyFont="1" applyAlignment="1" applyProtection="1">
      <alignment vertical="center" wrapText="1"/>
      <protection hidden="1"/>
    </xf>
    <xf numFmtId="0" fontId="142" fillId="0" borderId="0" xfId="5" applyNumberFormat="1" applyFont="1" applyAlignment="1" applyProtection="1">
      <alignment vertical="center"/>
      <protection hidden="1"/>
    </xf>
    <xf numFmtId="0" fontId="139" fillId="0" borderId="0" xfId="5" applyNumberFormat="1"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0" fontId="130" fillId="0" borderId="32" xfId="5" applyNumberFormat="1" applyFont="1" applyBorder="1" applyAlignment="1" applyProtection="1">
      <alignment vertical="center"/>
      <protection locked="0"/>
    </xf>
    <xf numFmtId="0" fontId="154" fillId="0" borderId="0" xfId="5" applyNumberFormat="1" applyFont="1" applyAlignment="1" applyProtection="1">
      <alignment vertical="center" shrinkToFit="1"/>
      <protection hidden="1"/>
    </xf>
    <xf numFmtId="0" fontId="48" fillId="0" borderId="0" xfId="5" applyNumberFormat="1" applyFont="1" applyAlignment="1" applyProtection="1">
      <alignment vertical="center" shrinkToFit="1"/>
      <protection hidden="1"/>
    </xf>
    <xf numFmtId="0" fontId="48" fillId="8" borderId="2" xfId="5" applyNumberFormat="1" applyFont="1" applyFill="1" applyBorder="1" applyAlignment="1" applyProtection="1">
      <alignment vertical="center"/>
      <protection hidden="1"/>
    </xf>
    <xf numFmtId="0" fontId="48" fillId="8" borderId="3" xfId="5" applyNumberFormat="1" applyFont="1" applyFill="1" applyBorder="1" applyAlignment="1" applyProtection="1">
      <alignment vertical="center"/>
      <protection hidden="1"/>
    </xf>
    <xf numFmtId="0" fontId="140" fillId="8" borderId="0" xfId="5" applyNumberFormat="1" applyFont="1" applyFill="1" applyAlignment="1" applyProtection="1">
      <alignment vertical="center"/>
      <protection hidden="1"/>
    </xf>
    <xf numFmtId="0" fontId="171" fillId="8" borderId="0" xfId="5" applyNumberFormat="1" applyFont="1" applyFill="1" applyAlignment="1" applyProtection="1">
      <alignment vertical="center"/>
      <protection hidden="1"/>
    </xf>
    <xf numFmtId="0" fontId="171" fillId="8" borderId="41" xfId="5" applyNumberFormat="1" applyFont="1" applyFill="1" applyBorder="1" applyAlignment="1" applyProtection="1">
      <alignment vertical="center"/>
      <protection hidden="1"/>
    </xf>
    <xf numFmtId="0" fontId="171" fillId="8" borderId="0" xfId="5" applyNumberFormat="1" applyFont="1" applyFill="1" applyBorder="1" applyAlignment="1" applyProtection="1">
      <alignment horizontal="center" vertical="center"/>
      <protection hidden="1"/>
    </xf>
    <xf numFmtId="0" fontId="171" fillId="8" borderId="40" xfId="5" applyNumberFormat="1" applyFont="1" applyFill="1" applyBorder="1" applyAlignment="1" applyProtection="1">
      <alignment horizontal="center" vertical="center"/>
      <protection hidden="1"/>
    </xf>
    <xf numFmtId="0" fontId="174" fillId="8" borderId="0" xfId="5" applyNumberFormat="1" applyFont="1" applyFill="1" applyAlignment="1" applyProtection="1">
      <alignment vertical="center"/>
      <protection hidden="1"/>
    </xf>
    <xf numFmtId="0" fontId="171" fillId="18" borderId="41" xfId="5" applyNumberFormat="1" applyFont="1" applyFill="1" applyBorder="1" applyAlignment="1" applyProtection="1">
      <alignment vertical="center"/>
      <protection hidden="1"/>
    </xf>
    <xf numFmtId="0" fontId="171" fillId="18" borderId="0" xfId="5" applyNumberFormat="1" applyFont="1" applyFill="1" applyBorder="1" applyAlignment="1" applyProtection="1">
      <alignment horizontal="center" vertical="center"/>
      <protection hidden="1"/>
    </xf>
    <xf numFmtId="0" fontId="171" fillId="18" borderId="40" xfId="5" applyNumberFormat="1" applyFont="1" applyFill="1" applyBorder="1" applyAlignment="1" applyProtection="1">
      <alignment horizontal="center" vertical="center"/>
      <protection hidden="1"/>
    </xf>
    <xf numFmtId="0" fontId="20" fillId="8" borderId="0" xfId="5" applyNumberFormat="1" applyFont="1" applyFill="1" applyAlignment="1" applyProtection="1">
      <alignment vertical="center"/>
      <protection hidden="1"/>
    </xf>
    <xf numFmtId="0" fontId="136" fillId="8" borderId="0" xfId="5" applyNumberFormat="1" applyFont="1" applyFill="1" applyAlignment="1" applyProtection="1">
      <alignment vertical="center"/>
      <protection hidden="1"/>
    </xf>
    <xf numFmtId="0" fontId="127" fillId="8" borderId="0" xfId="5" applyNumberFormat="1" applyFont="1" applyFill="1" applyAlignment="1" applyProtection="1">
      <alignment vertical="center"/>
      <protection hidden="1"/>
    </xf>
    <xf numFmtId="0" fontId="20" fillId="8" borderId="4" xfId="5" applyNumberFormat="1" applyFont="1" applyFill="1" applyBorder="1" applyAlignment="1" applyProtection="1">
      <alignment vertical="center"/>
      <protection hidden="1"/>
    </xf>
    <xf numFmtId="0" fontId="20" fillId="8" borderId="5" xfId="5" applyNumberFormat="1" applyFont="1" applyFill="1" applyBorder="1" applyAlignment="1" applyProtection="1">
      <alignment horizontal="center" vertical="center"/>
      <protection hidden="1"/>
    </xf>
    <xf numFmtId="0" fontId="20" fillId="8" borderId="6" xfId="5" applyNumberFormat="1" applyFont="1" applyFill="1" applyBorder="1" applyAlignment="1" applyProtection="1">
      <alignment horizontal="center" vertical="center"/>
      <protection hidden="1"/>
    </xf>
    <xf numFmtId="0" fontId="20" fillId="8" borderId="0" xfId="5" applyNumberFormat="1" applyFont="1" applyFill="1" applyAlignment="1" applyProtection="1">
      <alignment horizontal="center" vertical="center"/>
      <protection hidden="1"/>
    </xf>
    <xf numFmtId="0" fontId="48" fillId="0" borderId="0" xfId="5" applyNumberFormat="1" applyFont="1" applyAlignment="1" applyProtection="1">
      <alignment horizontal="center" vertical="center"/>
      <protection hidden="1"/>
    </xf>
    <xf numFmtId="0" fontId="25" fillId="19" borderId="32" xfId="1" applyNumberFormat="1" applyFont="1" applyFill="1" applyBorder="1" applyAlignment="1">
      <alignment horizontal="center" vertical="center"/>
    </xf>
    <xf numFmtId="49" fontId="25" fillId="19" borderId="32" xfId="1" applyNumberFormat="1" applyFont="1" applyFill="1" applyBorder="1" applyAlignment="1">
      <alignment vertical="center" wrapText="1" shrinkToFit="1"/>
    </xf>
    <xf numFmtId="49" fontId="25" fillId="19" borderId="32" xfId="1" applyNumberFormat="1" applyFont="1" applyFill="1" applyBorder="1" applyAlignment="1">
      <alignment vertical="center" wrapText="1"/>
    </xf>
    <xf numFmtId="49" fontId="62" fillId="19" borderId="32" xfId="3" applyNumberFormat="1" applyFont="1" applyFill="1" applyBorder="1" applyAlignment="1">
      <alignment horizontal="left" vertical="center" wrapText="1"/>
    </xf>
    <xf numFmtId="0" fontId="48" fillId="19" borderId="0" xfId="5" applyNumberFormat="1" applyFont="1" applyFill="1" applyAlignment="1" applyProtection="1">
      <alignment vertical="center"/>
      <protection hidden="1"/>
    </xf>
    <xf numFmtId="0" fontId="110" fillId="19" borderId="0" xfId="5" applyNumberFormat="1" applyFont="1" applyFill="1" applyAlignment="1" applyProtection="1">
      <alignment vertical="center" wrapText="1"/>
      <protection hidden="1"/>
    </xf>
    <xf numFmtId="0" fontId="48" fillId="19" borderId="0" xfId="5" applyNumberFormat="1" applyFont="1" applyFill="1" applyBorder="1" applyAlignment="1" applyProtection="1">
      <alignment vertical="center"/>
      <protection hidden="1"/>
    </xf>
    <xf numFmtId="0" fontId="171" fillId="19" borderId="0" xfId="5" applyNumberFormat="1" applyFont="1" applyFill="1" applyAlignment="1" applyProtection="1">
      <alignment vertical="center"/>
      <protection hidden="1"/>
    </xf>
    <xf numFmtId="0" fontId="172" fillId="19" borderId="0" xfId="5" applyNumberFormat="1" applyFont="1" applyFill="1" applyAlignment="1" applyProtection="1">
      <alignment vertical="center"/>
      <protection hidden="1"/>
    </xf>
    <xf numFmtId="0" fontId="172" fillId="19" borderId="91" xfId="5" applyNumberFormat="1" applyFont="1" applyFill="1" applyBorder="1" applyAlignment="1" applyProtection="1">
      <alignment vertical="center"/>
      <protection hidden="1"/>
    </xf>
    <xf numFmtId="0" fontId="172" fillId="19" borderId="1" xfId="5" applyNumberFormat="1" applyFont="1" applyFill="1" applyBorder="1" applyAlignment="1" applyProtection="1">
      <alignment vertical="center"/>
      <protection hidden="1"/>
    </xf>
    <xf numFmtId="0" fontId="171" fillId="19" borderId="1" xfId="5" applyNumberFormat="1" applyFont="1" applyFill="1" applyBorder="1" applyAlignment="1" applyProtection="1">
      <alignment vertical="center"/>
      <protection hidden="1"/>
    </xf>
    <xf numFmtId="0" fontId="171" fillId="19" borderId="3" xfId="5" applyNumberFormat="1" applyFont="1" applyFill="1" applyBorder="1" applyAlignment="1" applyProtection="1">
      <alignment vertical="center"/>
      <protection hidden="1"/>
    </xf>
    <xf numFmtId="0" fontId="172" fillId="19" borderId="2" xfId="5" applyNumberFormat="1" applyFont="1" applyFill="1" applyBorder="1" applyAlignment="1" applyProtection="1">
      <alignment vertical="center"/>
      <protection hidden="1"/>
    </xf>
    <xf numFmtId="0" fontId="172" fillId="19" borderId="3" xfId="5" applyNumberFormat="1" applyFont="1" applyFill="1" applyBorder="1" applyAlignment="1" applyProtection="1">
      <alignment vertical="center"/>
      <protection hidden="1"/>
    </xf>
    <xf numFmtId="0" fontId="173" fillId="19" borderId="2" xfId="5" applyNumberFormat="1" applyFont="1" applyFill="1" applyBorder="1" applyAlignment="1" applyProtection="1">
      <alignment vertical="center"/>
      <protection hidden="1"/>
    </xf>
    <xf numFmtId="0" fontId="173" fillId="19" borderId="1" xfId="5" applyNumberFormat="1" applyFont="1" applyFill="1" applyBorder="1" applyAlignment="1" applyProtection="1">
      <alignment vertical="center"/>
      <protection hidden="1"/>
    </xf>
    <xf numFmtId="0" fontId="171" fillId="19" borderId="89" xfId="5" applyNumberFormat="1" applyFont="1" applyFill="1" applyBorder="1" applyAlignment="1" applyProtection="1">
      <alignment vertical="center"/>
      <protection hidden="1"/>
    </xf>
    <xf numFmtId="0" fontId="171" fillId="19" borderId="5" xfId="5" applyNumberFormat="1" applyFont="1" applyFill="1" applyBorder="1" applyAlignment="1" applyProtection="1">
      <alignment vertical="center"/>
      <protection hidden="1"/>
    </xf>
    <xf numFmtId="0" fontId="171" fillId="19" borderId="6" xfId="5" applyNumberFormat="1" applyFont="1" applyFill="1" applyBorder="1" applyAlignment="1" applyProtection="1">
      <alignment vertical="center"/>
      <protection hidden="1"/>
    </xf>
    <xf numFmtId="0" fontId="171" fillId="19" borderId="41" xfId="5" applyNumberFormat="1" applyFont="1" applyFill="1" applyBorder="1" applyAlignment="1" applyProtection="1">
      <alignment vertical="center"/>
      <protection hidden="1"/>
    </xf>
    <xf numFmtId="0" fontId="171" fillId="19" borderId="40" xfId="5" applyNumberFormat="1" applyFont="1" applyFill="1" applyBorder="1" applyAlignment="1" applyProtection="1">
      <alignment vertical="center"/>
      <protection hidden="1"/>
    </xf>
    <xf numFmtId="0" fontId="171" fillId="19" borderId="0" xfId="5" applyNumberFormat="1" applyFont="1" applyFill="1" applyBorder="1" applyAlignment="1" applyProtection="1">
      <alignment vertical="center"/>
      <protection hidden="1"/>
    </xf>
    <xf numFmtId="0" fontId="171" fillId="19" borderId="4" xfId="5" applyNumberFormat="1" applyFont="1" applyFill="1" applyBorder="1" applyAlignment="1" applyProtection="1">
      <alignment vertical="center"/>
      <protection hidden="1"/>
    </xf>
    <xf numFmtId="0" fontId="171" fillId="19" borderId="2" xfId="5" applyNumberFormat="1" applyFont="1" applyFill="1" applyBorder="1" applyAlignment="1" applyProtection="1">
      <alignment vertical="center"/>
      <protection hidden="1"/>
    </xf>
    <xf numFmtId="0" fontId="171" fillId="19" borderId="91" xfId="5" applyNumberFormat="1" applyFont="1" applyFill="1" applyBorder="1" applyAlignment="1" applyProtection="1">
      <alignment vertical="center"/>
      <protection hidden="1"/>
    </xf>
    <xf numFmtId="0" fontId="127" fillId="19" borderId="0" xfId="5" applyNumberFormat="1" applyFont="1" applyFill="1" applyAlignment="1" applyProtection="1">
      <alignment vertical="center"/>
      <protection hidden="1"/>
    </xf>
    <xf numFmtId="0" fontId="127" fillId="19" borderId="41" xfId="5" applyNumberFormat="1" applyFont="1" applyFill="1" applyBorder="1" applyAlignment="1" applyProtection="1">
      <alignment vertical="center"/>
      <protection hidden="1"/>
    </xf>
    <xf numFmtId="0" fontId="127" fillId="19" borderId="40" xfId="5" applyNumberFormat="1" applyFont="1" applyFill="1" applyBorder="1" applyAlignment="1" applyProtection="1">
      <alignment vertical="center"/>
      <protection hidden="1"/>
    </xf>
    <xf numFmtId="0" fontId="127" fillId="19" borderId="0" xfId="5" applyNumberFormat="1" applyFont="1" applyFill="1" applyBorder="1" applyAlignment="1" applyProtection="1">
      <alignment vertical="center"/>
      <protection hidden="1"/>
    </xf>
    <xf numFmtId="0" fontId="127" fillId="19" borderId="4" xfId="5" applyNumberFormat="1" applyFont="1" applyFill="1" applyBorder="1" applyAlignment="1" applyProtection="1">
      <alignment vertical="center"/>
      <protection hidden="1"/>
    </xf>
    <xf numFmtId="0" fontId="127" fillId="19" borderId="6" xfId="5" applyNumberFormat="1" applyFont="1" applyFill="1" applyBorder="1" applyAlignment="1" applyProtection="1">
      <alignment vertical="center"/>
      <protection hidden="1"/>
    </xf>
    <xf numFmtId="0" fontId="127" fillId="19" borderId="5" xfId="5" applyNumberFormat="1" applyFont="1" applyFill="1" applyBorder="1" applyAlignment="1" applyProtection="1">
      <alignment vertical="center"/>
      <protection hidden="1"/>
    </xf>
    <xf numFmtId="0" fontId="122" fillId="19" borderId="0" xfId="5" applyNumberFormat="1" applyFont="1" applyFill="1" applyBorder="1" applyAlignment="1" applyProtection="1">
      <alignment vertical="center"/>
      <protection hidden="1"/>
    </xf>
    <xf numFmtId="0" fontId="154" fillId="0" borderId="0" xfId="5" applyNumberFormat="1" applyFont="1" applyBorder="1" applyAlignment="1" applyProtection="1">
      <alignment vertical="center" wrapText="1"/>
      <protection hidden="1"/>
    </xf>
    <xf numFmtId="0" fontId="48" fillId="0" borderId="0" xfId="5" applyNumberFormat="1" applyFont="1" applyBorder="1" applyAlignment="1" applyProtection="1">
      <alignment horizontal="left" vertical="center"/>
      <protection hidden="1"/>
    </xf>
    <xf numFmtId="0" fontId="48" fillId="0" borderId="0" xfId="5" applyNumberFormat="1" applyFont="1" applyBorder="1" applyAlignment="1" applyProtection="1">
      <alignment horizontal="left" vertical="center" wrapText="1"/>
      <protection hidden="1"/>
    </xf>
    <xf numFmtId="0" fontId="142" fillId="0" borderId="0" xfId="5" applyNumberFormat="1" applyFont="1" applyAlignment="1" applyProtection="1">
      <alignment vertical="center" shrinkToFit="1"/>
      <protection hidden="1"/>
    </xf>
    <xf numFmtId="0" fontId="143" fillId="0" borderId="0" xfId="5" applyNumberFormat="1" applyFont="1" applyBorder="1" applyAlignment="1" applyProtection="1">
      <alignment vertical="center" wrapText="1"/>
      <protection hidden="1"/>
    </xf>
    <xf numFmtId="0" fontId="121" fillId="0" borderId="0" xfId="5" applyNumberFormat="1" applyFont="1" applyBorder="1" applyAlignment="1" applyProtection="1">
      <alignment horizontal="left" vertical="center" shrinkToFit="1"/>
      <protection hidden="1"/>
    </xf>
    <xf numFmtId="0" fontId="48" fillId="0" borderId="0" xfId="5" applyNumberFormat="1" applyFont="1" applyBorder="1" applyAlignment="1" applyProtection="1">
      <alignment horizontal="left" vertical="center"/>
      <protection hidden="1"/>
    </xf>
    <xf numFmtId="0" fontId="127" fillId="0" borderId="0" xfId="6" applyNumberFormat="1" applyFont="1" applyBorder="1" applyAlignment="1" applyProtection="1">
      <alignment vertical="center"/>
      <protection hidden="1"/>
    </xf>
    <xf numFmtId="0" fontId="134" fillId="8" borderId="0" xfId="6" applyNumberFormat="1" applyFont="1" applyFill="1" applyBorder="1" applyAlignment="1" applyProtection="1">
      <alignment vertical="center" wrapText="1"/>
      <protection hidden="1"/>
    </xf>
    <xf numFmtId="0" fontId="134" fillId="10" borderId="0" xfId="6" applyNumberFormat="1" applyFont="1" applyFill="1" applyBorder="1" applyAlignment="1" applyProtection="1">
      <alignment vertical="center" wrapText="1"/>
      <protection hidden="1"/>
    </xf>
    <xf numFmtId="0" fontId="134" fillId="11" borderId="0" xfId="6" applyNumberFormat="1" applyFont="1" applyFill="1" applyAlignment="1" applyProtection="1">
      <alignment vertical="center" wrapText="1"/>
      <protection hidden="1"/>
    </xf>
    <xf numFmtId="0" fontId="134" fillId="12" borderId="0" xfId="6" applyNumberFormat="1" applyFont="1" applyFill="1" applyAlignment="1" applyProtection="1">
      <alignment horizontal="left" vertical="center" wrapText="1"/>
      <protection hidden="1"/>
    </xf>
    <xf numFmtId="49" fontId="134" fillId="13" borderId="0" xfId="6" applyNumberFormat="1" applyFont="1" applyFill="1" applyAlignment="1" applyProtection="1">
      <alignment horizontal="left" vertical="center" wrapText="1"/>
      <protection hidden="1"/>
    </xf>
    <xf numFmtId="0" fontId="134" fillId="14" borderId="0" xfId="6" applyNumberFormat="1" applyFont="1" applyFill="1" applyAlignment="1" applyProtection="1">
      <alignment horizontal="left" vertical="center" wrapText="1"/>
      <protection hidden="1"/>
    </xf>
    <xf numFmtId="0" fontId="135" fillId="15" borderId="0" xfId="6" applyNumberFormat="1" applyFont="1" applyFill="1" applyAlignment="1" applyProtection="1">
      <alignment vertical="center" wrapText="1"/>
      <protection hidden="1"/>
    </xf>
    <xf numFmtId="0" fontId="127" fillId="0" borderId="0" xfId="6" applyNumberFormat="1" applyFont="1" applyAlignment="1" applyProtection="1">
      <alignment vertical="center"/>
      <protection hidden="1"/>
    </xf>
    <xf numFmtId="0" fontId="127" fillId="8" borderId="0" xfId="6" applyNumberFormat="1" applyFont="1" applyFill="1" applyBorder="1" applyAlignment="1" applyProtection="1">
      <alignment vertical="center"/>
      <protection hidden="1"/>
    </xf>
    <xf numFmtId="0" fontId="127" fillId="10" borderId="0" xfId="6" applyNumberFormat="1" applyFont="1" applyFill="1" applyBorder="1" applyAlignment="1" applyProtection="1">
      <alignment vertical="center"/>
      <protection hidden="1"/>
    </xf>
    <xf numFmtId="0" fontId="20" fillId="11" borderId="0" xfId="6" applyNumberFormat="1" applyFont="1" applyFill="1" applyAlignment="1" applyProtection="1">
      <alignment vertical="center"/>
      <protection hidden="1"/>
    </xf>
    <xf numFmtId="0" fontId="20" fillId="12" borderId="0" xfId="6" applyNumberFormat="1" applyFont="1" applyFill="1" applyAlignment="1" applyProtection="1">
      <alignment vertical="center"/>
      <protection hidden="1"/>
    </xf>
    <xf numFmtId="49" fontId="20" fillId="13" borderId="0" xfId="6" applyNumberFormat="1" applyFont="1" applyFill="1" applyAlignment="1" applyProtection="1">
      <alignment horizontal="center" vertical="center"/>
      <protection hidden="1"/>
    </xf>
    <xf numFmtId="0" fontId="20" fillId="14" borderId="0" xfId="6" applyNumberFormat="1" applyFont="1" applyFill="1" applyAlignment="1" applyProtection="1">
      <alignment horizontal="center" vertical="center"/>
      <protection hidden="1"/>
    </xf>
    <xf numFmtId="0" fontId="136" fillId="15" borderId="0" xfId="6" applyNumberFormat="1" applyFont="1" applyFill="1" applyAlignment="1" applyProtection="1">
      <alignment vertical="center"/>
      <protection hidden="1"/>
    </xf>
    <xf numFmtId="0" fontId="127" fillId="0" borderId="0" xfId="6" applyNumberFormat="1" applyFont="1" applyFill="1" applyAlignment="1" applyProtection="1">
      <alignment vertical="center"/>
      <protection hidden="1"/>
    </xf>
    <xf numFmtId="0" fontId="122" fillId="0" borderId="0" xfId="6" applyNumberFormat="1" applyFont="1" applyFill="1" applyBorder="1" applyAlignment="1" applyProtection="1">
      <alignment vertical="center"/>
      <protection hidden="1"/>
    </xf>
    <xf numFmtId="0" fontId="122" fillId="8" borderId="0" xfId="6" applyNumberFormat="1" applyFont="1" applyFill="1" applyBorder="1" applyAlignment="1" applyProtection="1">
      <alignment vertical="center"/>
      <protection hidden="1"/>
    </xf>
    <xf numFmtId="0" fontId="122" fillId="10" borderId="0" xfId="6" applyNumberFormat="1" applyFont="1" applyFill="1" applyBorder="1" applyAlignment="1" applyProtection="1">
      <alignment vertical="center"/>
      <protection hidden="1"/>
    </xf>
    <xf numFmtId="0" fontId="139" fillId="0" borderId="0" xfId="6" applyNumberFormat="1" applyFont="1" applyFill="1" applyAlignment="1" applyProtection="1">
      <alignment vertical="center"/>
      <protection hidden="1"/>
    </xf>
    <xf numFmtId="0" fontId="121" fillId="0" borderId="0" xfId="6" applyNumberFormat="1" applyFont="1" applyFill="1" applyBorder="1" applyAlignment="1" applyProtection="1">
      <alignment vertical="center" wrapText="1"/>
      <protection hidden="1"/>
    </xf>
    <xf numFmtId="0" fontId="121" fillId="8" borderId="0" xfId="6" applyNumberFormat="1" applyFont="1" applyFill="1" applyBorder="1" applyAlignment="1" applyProtection="1">
      <alignment vertical="center" wrapText="1"/>
      <protection hidden="1"/>
    </xf>
    <xf numFmtId="0" fontId="121" fillId="10" borderId="0" xfId="6" applyNumberFormat="1" applyFont="1" applyFill="1" applyBorder="1" applyAlignment="1" applyProtection="1">
      <alignment vertical="center" wrapText="1"/>
      <protection hidden="1"/>
    </xf>
    <xf numFmtId="0" fontId="48" fillId="11" borderId="0" xfId="6" applyNumberFormat="1" applyFont="1" applyFill="1" applyAlignment="1" applyProtection="1">
      <alignment vertical="center"/>
      <protection hidden="1"/>
    </xf>
    <xf numFmtId="0" fontId="48" fillId="12" borderId="0" xfId="6" applyNumberFormat="1" applyFont="1" applyFill="1" applyAlignment="1" applyProtection="1">
      <alignment vertical="center"/>
      <protection hidden="1"/>
    </xf>
    <xf numFmtId="49" fontId="48" fillId="13" borderId="0" xfId="6" applyNumberFormat="1" applyFont="1" applyFill="1" applyAlignment="1" applyProtection="1">
      <alignment horizontal="center" vertical="center"/>
      <protection hidden="1"/>
    </xf>
    <xf numFmtId="0" fontId="48" fillId="14" borderId="0" xfId="6" applyNumberFormat="1" applyFont="1" applyFill="1" applyAlignment="1" applyProtection="1">
      <alignment horizontal="center" vertical="center"/>
      <protection hidden="1"/>
    </xf>
    <xf numFmtId="0" fontId="140" fillId="15" borderId="0" xfId="6" applyNumberFormat="1" applyFont="1" applyFill="1" applyAlignment="1" applyProtection="1">
      <alignment vertical="center"/>
      <protection hidden="1"/>
    </xf>
    <xf numFmtId="0" fontId="141" fillId="0" borderId="0" xfId="6" applyNumberFormat="1" applyFont="1" applyFill="1" applyBorder="1" applyAlignment="1" applyProtection="1">
      <alignment vertical="center"/>
      <protection hidden="1"/>
    </xf>
    <xf numFmtId="0" fontId="141" fillId="8" borderId="0" xfId="6" applyNumberFormat="1" applyFont="1" applyFill="1" applyBorder="1" applyAlignment="1" applyProtection="1">
      <alignment vertical="center"/>
      <protection hidden="1"/>
    </xf>
    <xf numFmtId="0" fontId="141" fillId="10" borderId="0" xfId="6" applyNumberFormat="1" applyFont="1" applyFill="1" applyBorder="1" applyAlignment="1" applyProtection="1">
      <alignment vertical="center"/>
      <protection hidden="1"/>
    </xf>
    <xf numFmtId="0" fontId="143" fillId="0" borderId="0" xfId="6" applyNumberFormat="1" applyFont="1" applyFill="1" applyBorder="1" applyAlignment="1" applyProtection="1">
      <alignment horizontal="left" vertical="center" wrapText="1"/>
      <protection hidden="1"/>
    </xf>
    <xf numFmtId="0" fontId="145" fillId="0" borderId="0" xfId="6" applyNumberFormat="1" applyFont="1" applyBorder="1" applyAlignment="1" applyProtection="1">
      <alignment vertical="center" shrinkToFit="1"/>
      <protection hidden="1"/>
    </xf>
    <xf numFmtId="0" fontId="145" fillId="8" borderId="0" xfId="6" applyNumberFormat="1" applyFont="1" applyFill="1" applyBorder="1" applyAlignment="1" applyProtection="1">
      <alignment vertical="center" shrinkToFit="1"/>
      <protection hidden="1"/>
    </xf>
    <xf numFmtId="0" fontId="145" fillId="10" borderId="0" xfId="6" applyNumberFormat="1" applyFont="1" applyFill="1" applyBorder="1" applyAlignment="1" applyProtection="1">
      <alignment vertical="center" shrinkToFit="1"/>
      <protection hidden="1"/>
    </xf>
    <xf numFmtId="0" fontId="60" fillId="11" borderId="0" xfId="6" applyNumberFormat="1" applyFont="1" applyFill="1" applyAlignment="1" applyProtection="1">
      <alignment vertical="center" shrinkToFit="1"/>
      <protection hidden="1"/>
    </xf>
    <xf numFmtId="0" fontId="60" fillId="12" borderId="0" xfId="6" applyNumberFormat="1" applyFont="1" applyFill="1" applyAlignment="1" applyProtection="1">
      <alignment vertical="center" shrinkToFit="1"/>
      <protection hidden="1"/>
    </xf>
    <xf numFmtId="49" fontId="60" fillId="13" borderId="0" xfId="6" applyNumberFormat="1" applyFont="1" applyFill="1" applyAlignment="1" applyProtection="1">
      <alignment horizontal="center" vertical="center" shrinkToFit="1"/>
      <protection hidden="1"/>
    </xf>
    <xf numFmtId="0" fontId="60" fillId="14" borderId="0" xfId="6" applyNumberFormat="1" applyFont="1" applyFill="1" applyAlignment="1" applyProtection="1">
      <alignment horizontal="center" vertical="center" shrinkToFit="1"/>
      <protection hidden="1"/>
    </xf>
    <xf numFmtId="0" fontId="146" fillId="15" borderId="0" xfId="6" applyNumberFormat="1" applyFont="1" applyFill="1" applyAlignment="1" applyProtection="1">
      <alignment vertical="center" shrinkToFit="1"/>
      <protection hidden="1"/>
    </xf>
    <xf numFmtId="0" fontId="145" fillId="0" borderId="0" xfId="6" applyNumberFormat="1" applyFont="1" applyAlignment="1" applyProtection="1">
      <alignment vertical="center" shrinkToFit="1"/>
      <protection hidden="1"/>
    </xf>
    <xf numFmtId="0" fontId="139" fillId="0" borderId="0" xfId="6" applyNumberFormat="1" applyFont="1" applyBorder="1" applyAlignment="1" applyProtection="1">
      <alignment vertical="center"/>
      <protection hidden="1"/>
    </xf>
    <xf numFmtId="0" fontId="147" fillId="0" borderId="0" xfId="6" applyNumberFormat="1" applyFont="1" applyBorder="1" applyAlignment="1" applyProtection="1">
      <alignment vertical="center"/>
      <protection hidden="1"/>
    </xf>
    <xf numFmtId="0" fontId="147" fillId="8" borderId="0" xfId="6" applyNumberFormat="1" applyFont="1" applyFill="1" applyBorder="1" applyAlignment="1" applyProtection="1">
      <alignment vertical="center"/>
      <protection hidden="1"/>
    </xf>
    <xf numFmtId="0" fontId="147" fillId="10" borderId="0" xfId="6" applyNumberFormat="1" applyFont="1" applyFill="1" applyBorder="1" applyAlignment="1" applyProtection="1">
      <alignment vertical="center"/>
      <protection hidden="1"/>
    </xf>
    <xf numFmtId="0" fontId="147" fillId="11" borderId="0" xfId="6" applyNumberFormat="1" applyFont="1" applyFill="1" applyAlignment="1" applyProtection="1">
      <alignment vertical="center"/>
      <protection hidden="1"/>
    </xf>
    <xf numFmtId="0" fontId="147" fillId="12" borderId="0" xfId="6" applyNumberFormat="1" applyFont="1" applyFill="1" applyAlignment="1" applyProtection="1">
      <alignment vertical="center"/>
      <protection hidden="1"/>
    </xf>
    <xf numFmtId="49" fontId="147" fillId="13" borderId="0" xfId="6" applyNumberFormat="1" applyFont="1" applyFill="1" applyAlignment="1" applyProtection="1">
      <alignment horizontal="center" vertical="center"/>
      <protection hidden="1"/>
    </xf>
    <xf numFmtId="0" fontId="147" fillId="14" borderId="0" xfId="6" applyNumberFormat="1" applyFont="1" applyFill="1" applyAlignment="1" applyProtection="1">
      <alignment horizontal="center" vertical="center"/>
      <protection hidden="1"/>
    </xf>
    <xf numFmtId="0" fontId="148" fillId="15" borderId="0" xfId="6" applyNumberFormat="1" applyFont="1" applyFill="1" applyAlignment="1" applyProtection="1">
      <alignment vertical="center"/>
      <protection hidden="1"/>
    </xf>
    <xf numFmtId="0" fontId="139" fillId="0" borderId="0" xfId="6" applyNumberFormat="1" applyFont="1" applyAlignment="1" applyProtection="1">
      <alignment vertical="center"/>
      <protection hidden="1"/>
    </xf>
    <xf numFmtId="0" fontId="147" fillId="11" borderId="0" xfId="6" applyNumberFormat="1" applyFont="1" applyFill="1" applyAlignment="1" applyProtection="1">
      <alignment horizontal="center" vertical="center"/>
      <protection hidden="1"/>
    </xf>
    <xf numFmtId="0" fontId="139" fillId="0" borderId="0" xfId="6" applyNumberFormat="1" applyFont="1" applyFill="1" applyBorder="1" applyAlignment="1" applyProtection="1">
      <alignment vertical="center"/>
      <protection hidden="1"/>
    </xf>
    <xf numFmtId="0" fontId="151" fillId="0" borderId="0" xfId="6" applyNumberFormat="1" applyFont="1" applyFill="1" applyBorder="1" applyAlignment="1" applyProtection="1">
      <alignment horizontal="center" vertical="center"/>
      <protection hidden="1"/>
    </xf>
    <xf numFmtId="0" fontId="151" fillId="8" borderId="0" xfId="6" applyNumberFormat="1" applyFont="1" applyFill="1" applyBorder="1" applyAlignment="1" applyProtection="1">
      <alignment horizontal="center" vertical="center"/>
      <protection hidden="1"/>
    </xf>
    <xf numFmtId="0" fontId="151" fillId="10" borderId="0" xfId="6" applyNumberFormat="1" applyFont="1" applyFill="1" applyBorder="1" applyAlignment="1" applyProtection="1">
      <alignment horizontal="center" vertical="center"/>
      <protection hidden="1"/>
    </xf>
    <xf numFmtId="0" fontId="121" fillId="0" borderId="0" xfId="6" applyNumberFormat="1" applyFont="1" applyFill="1" applyBorder="1" applyAlignment="1" applyProtection="1">
      <alignment horizontal="left" vertical="center" shrinkToFit="1"/>
      <protection hidden="1"/>
    </xf>
    <xf numFmtId="0" fontId="130" fillId="0" borderId="0" xfId="6" applyNumberFormat="1" applyFont="1" applyFill="1" applyBorder="1" applyAlignment="1" applyProtection="1">
      <alignment horizontal="left" vertical="center" shrinkToFit="1"/>
      <protection hidden="1"/>
    </xf>
    <xf numFmtId="0" fontId="59" fillId="0" borderId="0" xfId="6" applyNumberFormat="1" applyFont="1" applyFill="1" applyBorder="1" applyAlignment="1" applyProtection="1">
      <alignment horizontal="left" vertical="center"/>
      <protection hidden="1"/>
    </xf>
    <xf numFmtId="0" fontId="48" fillId="0" borderId="0" xfId="6" applyNumberFormat="1" applyFont="1" applyFill="1" applyBorder="1" applyAlignment="1" applyProtection="1">
      <alignment vertical="center"/>
      <protection hidden="1"/>
    </xf>
    <xf numFmtId="0" fontId="48" fillId="0" borderId="0" xfId="6" applyNumberFormat="1" applyFont="1" applyFill="1" applyBorder="1" applyAlignment="1" applyProtection="1">
      <alignment horizontal="center" vertical="center"/>
      <protection hidden="1"/>
    </xf>
    <xf numFmtId="0" fontId="48" fillId="8" borderId="0" xfId="6" applyNumberFormat="1" applyFont="1" applyFill="1" applyBorder="1" applyAlignment="1" applyProtection="1">
      <alignment horizontal="center" vertical="center"/>
      <protection hidden="1"/>
    </xf>
    <xf numFmtId="0" fontId="48" fillId="10" borderId="0" xfId="6" applyNumberFormat="1" applyFont="1" applyFill="1" applyBorder="1" applyAlignment="1" applyProtection="1">
      <alignment horizontal="center" vertical="center"/>
      <protection hidden="1"/>
    </xf>
    <xf numFmtId="0" fontId="48" fillId="0" borderId="0" xfId="6" applyNumberFormat="1" applyFont="1" applyFill="1" applyAlignment="1" applyProtection="1">
      <alignment vertical="center"/>
      <protection hidden="1"/>
    </xf>
    <xf numFmtId="0" fontId="48" fillId="0" borderId="0" xfId="6" applyNumberFormat="1" applyFont="1" applyBorder="1" applyAlignment="1" applyProtection="1">
      <alignment vertical="center"/>
      <protection hidden="1"/>
    </xf>
    <xf numFmtId="0" fontId="130" fillId="0" borderId="0" xfId="6" applyNumberFormat="1" applyFont="1" applyBorder="1" applyAlignment="1" applyProtection="1">
      <alignment horizontal="left" vertical="center" shrinkToFit="1"/>
      <protection hidden="1"/>
    </xf>
    <xf numFmtId="0" fontId="153" fillId="0" borderId="0" xfId="6" applyNumberFormat="1" applyFont="1" applyBorder="1" applyAlignment="1" applyProtection="1">
      <alignment horizontal="center" vertical="center"/>
      <protection hidden="1"/>
    </xf>
    <xf numFmtId="0" fontId="48" fillId="8" borderId="0" xfId="6" applyNumberFormat="1" applyFont="1" applyFill="1" applyBorder="1" applyAlignment="1" applyProtection="1">
      <alignment vertical="center"/>
      <protection hidden="1"/>
    </xf>
    <xf numFmtId="0" fontId="48" fillId="10" borderId="0" xfId="6" applyNumberFormat="1" applyFont="1" applyFill="1" applyBorder="1" applyAlignment="1" applyProtection="1">
      <alignment vertical="center"/>
      <protection hidden="1"/>
    </xf>
    <xf numFmtId="0" fontId="48" fillId="0" borderId="0" xfId="6" applyNumberFormat="1" applyFont="1" applyAlignment="1" applyProtection="1">
      <alignment vertical="center"/>
      <protection hidden="1"/>
    </xf>
    <xf numFmtId="0" fontId="154" fillId="0" borderId="0" xfId="6" applyNumberFormat="1" applyFont="1" applyBorder="1" applyAlignment="1" applyProtection="1">
      <alignment vertical="center"/>
      <protection hidden="1"/>
    </xf>
    <xf numFmtId="0" fontId="154" fillId="0" borderId="0" xfId="6" applyNumberFormat="1" applyFont="1" applyAlignment="1" applyProtection="1">
      <alignment vertical="center"/>
      <protection hidden="1"/>
    </xf>
    <xf numFmtId="0" fontId="155" fillId="0" borderId="0" xfId="6" applyNumberFormat="1" applyFont="1" applyBorder="1" applyAlignment="1" applyProtection="1">
      <alignment horizontal="left" vertical="center" shrinkToFit="1"/>
      <protection hidden="1"/>
    </xf>
    <xf numFmtId="0" fontId="142" fillId="0" borderId="0" xfId="6" applyNumberFormat="1" applyFont="1" applyBorder="1" applyAlignment="1" applyProtection="1">
      <alignment horizontal="left" vertical="center" shrinkToFit="1"/>
      <protection hidden="1"/>
    </xf>
    <xf numFmtId="0" fontId="130" fillId="0" borderId="0" xfId="6" applyNumberFormat="1" applyFont="1" applyBorder="1" applyAlignment="1" applyProtection="1">
      <alignment vertical="center" shrinkToFit="1"/>
      <protection hidden="1"/>
    </xf>
    <xf numFmtId="0" fontId="154" fillId="0" borderId="0" xfId="6" applyNumberFormat="1" applyFont="1" applyFill="1" applyBorder="1" applyAlignment="1" applyProtection="1">
      <alignment vertical="center"/>
      <protection hidden="1"/>
    </xf>
    <xf numFmtId="0" fontId="141" fillId="0" borderId="0" xfId="6" applyNumberFormat="1" applyFont="1" applyAlignment="1" applyProtection="1">
      <alignment vertical="center"/>
      <protection hidden="1"/>
    </xf>
    <xf numFmtId="0" fontId="141" fillId="8" borderId="0" xfId="6" applyNumberFormat="1" applyFont="1" applyFill="1" applyAlignment="1" applyProtection="1">
      <alignment vertical="center"/>
      <protection hidden="1"/>
    </xf>
    <xf numFmtId="0" fontId="141" fillId="10" borderId="0" xfId="6" applyNumberFormat="1" applyFont="1" applyFill="1" applyAlignment="1" applyProtection="1">
      <alignment vertical="center"/>
      <protection hidden="1"/>
    </xf>
    <xf numFmtId="14" fontId="48" fillId="11" borderId="0" xfId="6" applyNumberFormat="1" applyFont="1" applyFill="1" applyAlignment="1" applyProtection="1">
      <alignment vertical="center"/>
      <protection hidden="1"/>
    </xf>
    <xf numFmtId="14" fontId="48" fillId="12" borderId="0" xfId="6" applyNumberFormat="1" applyFont="1" applyFill="1" applyAlignment="1" applyProtection="1">
      <alignment vertical="center"/>
      <protection hidden="1"/>
    </xf>
    <xf numFmtId="0" fontId="130" fillId="0" borderId="0" xfId="6" applyNumberFormat="1" applyFont="1" applyAlignment="1" applyProtection="1">
      <alignment vertical="center" shrinkToFit="1"/>
      <protection hidden="1"/>
    </xf>
    <xf numFmtId="0" fontId="143" fillId="0" borderId="0" xfId="6" applyNumberFormat="1" applyFont="1" applyBorder="1" applyAlignment="1" applyProtection="1">
      <alignment vertical="center"/>
      <protection hidden="1"/>
    </xf>
    <xf numFmtId="0" fontId="48" fillId="10" borderId="0" xfId="6" applyNumberFormat="1" applyFont="1" applyFill="1" applyAlignment="1" applyProtection="1">
      <alignment vertical="center"/>
      <protection hidden="1"/>
    </xf>
    <xf numFmtId="0" fontId="121" fillId="0" borderId="0" xfId="6" applyNumberFormat="1" applyFont="1" applyAlignment="1" applyProtection="1">
      <alignment vertical="center" shrinkToFit="1"/>
      <protection hidden="1"/>
    </xf>
    <xf numFmtId="0" fontId="139" fillId="0" borderId="0" xfId="6" applyNumberFormat="1" applyFont="1" applyBorder="1" applyAlignment="1" applyProtection="1">
      <alignment horizontal="left" vertical="center" wrapText="1"/>
      <protection hidden="1"/>
    </xf>
    <xf numFmtId="0" fontId="48" fillId="8" borderId="0" xfId="6" applyNumberFormat="1" applyFont="1" applyFill="1" applyAlignment="1" applyProtection="1">
      <alignment vertical="center"/>
      <protection hidden="1"/>
    </xf>
    <xf numFmtId="0" fontId="48" fillId="11" borderId="0" xfId="6" applyNumberFormat="1" applyFont="1" applyFill="1" applyAlignment="1" applyProtection="1">
      <alignment horizontal="center" vertical="center"/>
      <protection hidden="1"/>
    </xf>
    <xf numFmtId="0" fontId="48" fillId="0" borderId="8" xfId="6" applyNumberFormat="1" applyFont="1" applyBorder="1" applyAlignment="1" applyProtection="1">
      <alignment horizontal="center" vertical="center" wrapText="1"/>
      <protection hidden="1"/>
    </xf>
    <xf numFmtId="0" fontId="48" fillId="0" borderId="0" xfId="6" applyNumberFormat="1" applyFont="1" applyBorder="1" applyAlignment="1" applyProtection="1">
      <alignment horizontal="center" vertical="center"/>
      <protection hidden="1"/>
    </xf>
    <xf numFmtId="0" fontId="142" fillId="0" borderId="7" xfId="6" applyNumberFormat="1" applyFont="1" applyFill="1" applyBorder="1" applyAlignment="1" applyProtection="1">
      <alignment horizontal="left" vertical="center" shrinkToFit="1"/>
      <protection hidden="1"/>
    </xf>
    <xf numFmtId="0" fontId="142" fillId="0" borderId="8" xfId="6" applyNumberFormat="1" applyFont="1" applyFill="1" applyBorder="1" applyAlignment="1" applyProtection="1">
      <alignment horizontal="left" vertical="center" shrinkToFit="1"/>
      <protection hidden="1"/>
    </xf>
    <xf numFmtId="0" fontId="48" fillId="11" borderId="0" xfId="6" applyNumberFormat="1" applyFont="1" applyFill="1" applyBorder="1" applyAlignment="1" applyProtection="1">
      <alignment vertical="center"/>
      <protection hidden="1"/>
    </xf>
    <xf numFmtId="0" fontId="48" fillId="12" borderId="0" xfId="6" applyNumberFormat="1" applyFont="1" applyFill="1" applyBorder="1" applyAlignment="1" applyProtection="1">
      <alignment vertical="center"/>
      <protection hidden="1"/>
    </xf>
    <xf numFmtId="49" fontId="48" fillId="13" borderId="0" xfId="6" applyNumberFormat="1" applyFont="1" applyFill="1" applyBorder="1" applyAlignment="1" applyProtection="1">
      <alignment horizontal="center" vertical="center"/>
      <protection hidden="1"/>
    </xf>
    <xf numFmtId="0" fontId="48" fillId="14" borderId="0" xfId="6" applyNumberFormat="1" applyFont="1" applyFill="1" applyBorder="1" applyAlignment="1" applyProtection="1">
      <alignment horizontal="center" vertical="center"/>
      <protection hidden="1"/>
    </xf>
    <xf numFmtId="0" fontId="140" fillId="15" borderId="0" xfId="6" applyNumberFormat="1" applyFont="1" applyFill="1" applyBorder="1" applyAlignment="1" applyProtection="1">
      <alignment vertical="center"/>
      <protection hidden="1"/>
    </xf>
    <xf numFmtId="0" fontId="142" fillId="0" borderId="11" xfId="6" applyNumberFormat="1" applyFont="1" applyFill="1" applyBorder="1" applyAlignment="1" applyProtection="1">
      <alignment horizontal="left" vertical="center" shrinkToFit="1"/>
      <protection hidden="1"/>
    </xf>
    <xf numFmtId="0" fontId="153" fillId="0" borderId="0" xfId="6" applyNumberFormat="1" applyFont="1" applyBorder="1" applyAlignment="1" applyProtection="1">
      <alignment vertical="top"/>
      <protection hidden="1"/>
    </xf>
    <xf numFmtId="0" fontId="48" fillId="0" borderId="0" xfId="6" applyNumberFormat="1" applyFont="1" applyBorder="1" applyAlignment="1" applyProtection="1">
      <alignment horizontal="left" vertical="center"/>
      <protection hidden="1"/>
    </xf>
    <xf numFmtId="0" fontId="154" fillId="0" borderId="0" xfId="6" applyNumberFormat="1" applyFont="1" applyBorder="1" applyAlignment="1" applyProtection="1">
      <alignment horizontal="left" vertical="top"/>
      <protection hidden="1"/>
    </xf>
    <xf numFmtId="0" fontId="160" fillId="0" borderId="0" xfId="6" applyNumberFormat="1" applyFont="1" applyAlignment="1" applyProtection="1">
      <alignment vertical="center"/>
      <protection hidden="1"/>
    </xf>
    <xf numFmtId="0" fontId="59" fillId="0" borderId="0" xfId="6" applyNumberFormat="1" applyFont="1" applyAlignment="1" applyProtection="1">
      <alignment vertical="center"/>
      <protection hidden="1"/>
    </xf>
    <xf numFmtId="0" fontId="60" fillId="0" borderId="0" xfId="6" applyNumberFormat="1" applyFont="1" applyAlignment="1" applyProtection="1">
      <alignment horizontal="center" vertical="center"/>
      <protection hidden="1"/>
    </xf>
    <xf numFmtId="0" fontId="60" fillId="10" borderId="0" xfId="6" applyNumberFormat="1" applyFont="1" applyFill="1" applyBorder="1" applyAlignment="1" applyProtection="1">
      <alignment vertical="center" shrinkToFit="1"/>
      <protection hidden="1"/>
    </xf>
    <xf numFmtId="0" fontId="111" fillId="0" borderId="0" xfId="6" applyNumberFormat="1" applyFont="1" applyBorder="1" applyAlignment="1" applyProtection="1">
      <alignment horizontal="left" vertical="center" wrapText="1"/>
      <protection hidden="1"/>
    </xf>
    <xf numFmtId="0" fontId="162" fillId="0" borderId="0" xfId="6" applyNumberFormat="1" applyFont="1" applyBorder="1" applyAlignment="1" applyProtection="1">
      <alignment vertical="top"/>
      <protection hidden="1"/>
    </xf>
    <xf numFmtId="0" fontId="147" fillId="0" borderId="0" xfId="6" applyNumberFormat="1" applyFont="1" applyBorder="1" applyAlignment="1" applyProtection="1">
      <alignment horizontal="left" vertical="center"/>
      <protection hidden="1"/>
    </xf>
    <xf numFmtId="0" fontId="48" fillId="0" borderId="25" xfId="6" applyNumberFormat="1" applyFont="1" applyBorder="1" applyAlignment="1" applyProtection="1">
      <alignment vertical="center"/>
      <protection hidden="1"/>
    </xf>
    <xf numFmtId="0" fontId="121" fillId="0" borderId="0" xfId="6" applyNumberFormat="1" applyFont="1" applyFill="1" applyAlignment="1" applyProtection="1">
      <alignment vertical="center" shrinkToFit="1"/>
      <protection hidden="1"/>
    </xf>
    <xf numFmtId="0" fontId="121" fillId="0" borderId="0" xfId="6" applyNumberFormat="1" applyFont="1" applyFill="1" applyBorder="1" applyAlignment="1" applyProtection="1">
      <alignment horizontal="center" vertical="center" shrinkToFit="1"/>
      <protection hidden="1"/>
    </xf>
    <xf numFmtId="0" fontId="48" fillId="0" borderId="11" xfId="6" applyNumberFormat="1" applyFont="1" applyBorder="1" applyAlignment="1" applyProtection="1">
      <alignment horizontal="right" vertical="center"/>
      <protection hidden="1"/>
    </xf>
    <xf numFmtId="0" fontId="122" fillId="0" borderId="0" xfId="6" applyNumberFormat="1" applyFont="1" applyBorder="1" applyAlignment="1" applyProtection="1">
      <alignment vertical="center"/>
      <protection hidden="1"/>
    </xf>
    <xf numFmtId="0" fontId="20" fillId="8" borderId="0" xfId="6" applyNumberFormat="1" applyFont="1" applyFill="1" applyAlignment="1" applyProtection="1">
      <alignment horizontal="center" vertical="center"/>
      <protection hidden="1"/>
    </xf>
    <xf numFmtId="0" fontId="177" fillId="0" borderId="0" xfId="0" applyFont="1" applyAlignment="1">
      <alignment vertical="center"/>
    </xf>
    <xf numFmtId="0" fontId="48" fillId="0" borderId="0" xfId="5" applyNumberFormat="1" applyFont="1" applyBorder="1" applyAlignment="1" applyProtection="1">
      <alignment horizontal="left" vertical="center"/>
      <protection hidden="1"/>
    </xf>
    <xf numFmtId="0" fontId="22" fillId="0" borderId="0" xfId="1" applyFont="1" applyBorder="1" applyAlignment="1" applyProtection="1">
      <alignment vertical="center"/>
      <protection hidden="1"/>
    </xf>
    <xf numFmtId="0" fontId="22" fillId="0" borderId="0" xfId="1" applyFont="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right"/>
      <protection hidden="1"/>
    </xf>
    <xf numFmtId="0" fontId="9" fillId="0" borderId="0" xfId="0" applyFont="1" applyAlignment="1" applyProtection="1">
      <alignment horizontal="center" vertical="center"/>
      <protection hidden="1"/>
    </xf>
    <xf numFmtId="0" fontId="0" fillId="0" borderId="0" xfId="0" applyAlignment="1" applyProtection="1">
      <alignment vertical="center"/>
      <protection hidden="1"/>
    </xf>
    <xf numFmtId="0" fontId="32" fillId="0" borderId="0" xfId="1" applyFont="1" applyBorder="1" applyAlignment="1" applyProtection="1">
      <alignment horizontal="center" vertical="center"/>
      <protection hidden="1"/>
    </xf>
    <xf numFmtId="0" fontId="83" fillId="0" borderId="121" xfId="0" applyFont="1" applyFill="1" applyBorder="1" applyAlignment="1" applyProtection="1">
      <alignment horizontal="left" vertical="center"/>
      <protection hidden="1"/>
    </xf>
    <xf numFmtId="0" fontId="6" fillId="0" borderId="121" xfId="0" applyFont="1" applyFill="1" applyBorder="1" applyAlignment="1" applyProtection="1">
      <alignment vertical="center" wrapText="1"/>
      <protection hidden="1"/>
    </xf>
    <xf numFmtId="0" fontId="6" fillId="0" borderId="121" xfId="0" applyFont="1" applyFill="1" applyBorder="1" applyAlignment="1" applyProtection="1">
      <alignment vertical="center"/>
      <protection hidden="1"/>
    </xf>
    <xf numFmtId="0" fontId="83" fillId="0" borderId="121" xfId="0" applyFont="1" applyFill="1" applyBorder="1" applyAlignment="1" applyProtection="1">
      <alignment vertical="center"/>
      <protection hidden="1"/>
    </xf>
    <xf numFmtId="0" fontId="14" fillId="0" borderId="121" xfId="0" applyFont="1" applyFill="1" applyBorder="1" applyAlignment="1" applyProtection="1">
      <alignment vertical="center" wrapText="1"/>
      <protection hidden="1"/>
    </xf>
    <xf numFmtId="0" fontId="20" fillId="0" borderId="121" xfId="1" applyFont="1" applyFill="1" applyBorder="1" applyAlignment="1" applyProtection="1">
      <alignment vertical="center"/>
      <protection hidden="1"/>
    </xf>
    <xf numFmtId="0" fontId="20" fillId="0" borderId="121" xfId="1" applyFont="1" applyFill="1" applyBorder="1" applyAlignment="1" applyProtection="1">
      <alignment horizontal="left" vertical="top"/>
      <protection hidden="1"/>
    </xf>
    <xf numFmtId="0" fontId="20" fillId="0" borderId="122" xfId="1" applyFont="1" applyFill="1" applyBorder="1" applyAlignment="1" applyProtection="1">
      <alignment horizontal="left" vertical="top"/>
      <protection hidden="1"/>
    </xf>
    <xf numFmtId="0" fontId="0" fillId="0" borderId="63" xfId="0" applyBorder="1" applyProtection="1">
      <protection hidden="1"/>
    </xf>
    <xf numFmtId="0" fontId="0" fillId="0" borderId="64" xfId="0" applyBorder="1" applyProtection="1">
      <protection hidden="1"/>
    </xf>
    <xf numFmtId="0" fontId="0" fillId="0" borderId="65" xfId="0" applyBorder="1" applyProtection="1">
      <protection hidden="1"/>
    </xf>
    <xf numFmtId="0" fontId="0" fillId="0" borderId="0" xfId="0" applyProtection="1">
      <protection hidden="1"/>
    </xf>
    <xf numFmtId="0" fontId="0" fillId="0" borderId="66" xfId="0" applyBorder="1" applyProtection="1">
      <protection hidden="1"/>
    </xf>
    <xf numFmtId="0" fontId="0" fillId="0" borderId="0" xfId="0" applyBorder="1" applyProtection="1">
      <protection hidden="1"/>
    </xf>
    <xf numFmtId="0" fontId="0" fillId="0" borderId="67" xfId="0" applyBorder="1" applyProtection="1">
      <protection hidden="1"/>
    </xf>
    <xf numFmtId="0" fontId="72" fillId="0" borderId="66" xfId="0" applyFont="1" applyBorder="1" applyProtection="1">
      <protection hidden="1"/>
    </xf>
    <xf numFmtId="0" fontId="73" fillId="0" borderId="66" xfId="0" applyFont="1" applyBorder="1" applyProtection="1">
      <protection hidden="1"/>
    </xf>
    <xf numFmtId="0" fontId="0" fillId="0" borderId="68" xfId="0" applyBorder="1" applyProtection="1">
      <protection hidden="1"/>
    </xf>
    <xf numFmtId="0" fontId="0" fillId="0" borderId="69" xfId="0" applyBorder="1" applyProtection="1">
      <protection hidden="1"/>
    </xf>
    <xf numFmtId="0" fontId="0" fillId="0" borderId="70" xfId="0" applyBorder="1" applyProtection="1">
      <protection hidden="1"/>
    </xf>
    <xf numFmtId="0" fontId="0" fillId="0" borderId="62" xfId="0" applyBorder="1" applyProtection="1">
      <protection hidden="1"/>
    </xf>
    <xf numFmtId="0" fontId="0" fillId="0" borderId="71" xfId="0" applyBorder="1" applyProtection="1">
      <protection hidden="1"/>
    </xf>
    <xf numFmtId="0" fontId="22" fillId="0" borderId="0" xfId="1" applyFont="1" applyBorder="1" applyAlignment="1" applyProtection="1">
      <alignment wrapText="1"/>
      <protection hidden="1"/>
    </xf>
    <xf numFmtId="0" fontId="106" fillId="0" borderId="0" xfId="1" applyFont="1" applyBorder="1" applyAlignment="1" applyProtection="1">
      <alignment horizontal="right" vertical="center"/>
      <protection hidden="1"/>
    </xf>
    <xf numFmtId="0" fontId="113" fillId="0" borderId="0" xfId="0" applyFont="1" applyProtection="1">
      <protection hidden="1"/>
    </xf>
    <xf numFmtId="0" fontId="93" fillId="0" borderId="0" xfId="0" applyFont="1" applyAlignment="1" applyProtection="1">
      <alignment horizontal="center" vertical="center"/>
      <protection hidden="1"/>
    </xf>
    <xf numFmtId="0" fontId="113" fillId="0" borderId="0" xfId="0" applyFont="1" applyAlignment="1" applyProtection="1">
      <alignment vertical="center"/>
      <protection hidden="1"/>
    </xf>
    <xf numFmtId="0" fontId="113" fillId="0" borderId="0" xfId="0" applyFont="1" applyAlignment="1" applyProtection="1">
      <alignment horizontal="center" vertical="center"/>
      <protection hidden="1"/>
    </xf>
    <xf numFmtId="0" fontId="117" fillId="0" borderId="0" xfId="0" applyFont="1" applyAlignment="1" applyProtection="1">
      <protection hidden="1"/>
    </xf>
    <xf numFmtId="0" fontId="116" fillId="0" borderId="0" xfId="0" applyFont="1" applyAlignment="1" applyProtection="1">
      <protection hidden="1"/>
    </xf>
    <xf numFmtId="0" fontId="118" fillId="0" borderId="0" xfId="0" applyFont="1" applyAlignment="1" applyProtection="1">
      <protection hidden="1"/>
    </xf>
    <xf numFmtId="0" fontId="119" fillId="0" borderId="0" xfId="0" applyFont="1" applyAlignment="1" applyProtection="1">
      <protection hidden="1"/>
    </xf>
    <xf numFmtId="0" fontId="114" fillId="0" borderId="0" xfId="0" applyFont="1" applyAlignment="1" applyProtection="1">
      <protection hidden="1"/>
    </xf>
    <xf numFmtId="0" fontId="117" fillId="0" borderId="0" xfId="0" applyFont="1" applyAlignment="1" applyProtection="1">
      <alignment horizontal="left"/>
      <protection hidden="1"/>
    </xf>
    <xf numFmtId="0" fontId="114" fillId="0" borderId="0" xfId="0" applyFont="1" applyAlignment="1" applyProtection="1">
      <alignment horizontal="left"/>
      <protection hidden="1"/>
    </xf>
    <xf numFmtId="0" fontId="5" fillId="0" borderId="0" xfId="0" applyFont="1" applyAlignment="1" applyProtection="1">
      <alignment horizontal="left"/>
      <protection hidden="1"/>
    </xf>
    <xf numFmtId="0" fontId="10" fillId="0" borderId="0" xfId="0" applyFont="1" applyAlignment="1" applyProtection="1">
      <alignment horizontal="left"/>
      <protection hidden="1"/>
    </xf>
    <xf numFmtId="0" fontId="6" fillId="0" borderId="0" xfId="0" applyFont="1" applyBorder="1" applyAlignment="1" applyProtection="1">
      <alignment horizontal="left"/>
      <protection hidden="1"/>
    </xf>
    <xf numFmtId="0" fontId="7" fillId="0" borderId="0" xfId="0" applyFont="1" applyBorder="1" applyAlignment="1" applyProtection="1">
      <alignment horizontal="left" vertical="center"/>
      <protection hidden="1"/>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0" fontId="6" fillId="0" borderId="0" xfId="0" applyFont="1"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0" xfId="0" applyAlignment="1" applyProtection="1">
      <protection hidden="1"/>
    </xf>
    <xf numFmtId="0" fontId="5" fillId="0" borderId="0" xfId="0" applyFont="1" applyBorder="1" applyAlignment="1" applyProtection="1">
      <alignment vertical="center"/>
      <protection hidden="1"/>
    </xf>
    <xf numFmtId="0" fontId="5" fillId="0" borderId="0" xfId="0" applyFont="1" applyProtection="1">
      <protection hidden="1"/>
    </xf>
    <xf numFmtId="0" fontId="112" fillId="0" borderId="0" xfId="0" applyFont="1" applyProtection="1">
      <protection hidden="1"/>
    </xf>
    <xf numFmtId="0" fontId="9" fillId="0" borderId="0" xfId="0" applyFont="1" applyBorder="1" applyAlignment="1" applyProtection="1">
      <alignment vertical="center"/>
      <protection hidden="1"/>
    </xf>
    <xf numFmtId="0" fontId="10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0" xfId="0" applyFont="1" applyBorder="1" applyProtection="1">
      <protection hidden="1"/>
    </xf>
    <xf numFmtId="0" fontId="20" fillId="0" borderId="0" xfId="1" applyFont="1" applyBorder="1" applyAlignment="1" applyProtection="1">
      <alignment vertical="center"/>
      <protection hidden="1"/>
    </xf>
    <xf numFmtId="0" fontId="19" fillId="0" borderId="0" xfId="1" applyFont="1" applyBorder="1" applyAlignment="1" applyProtection="1">
      <alignment horizontal="center" vertical="center"/>
      <protection hidden="1"/>
    </xf>
    <xf numFmtId="0" fontId="84" fillId="0" borderId="0" xfId="1" applyFont="1" applyBorder="1" applyAlignment="1" applyProtection="1">
      <alignment vertical="center"/>
      <protection hidden="1"/>
    </xf>
    <xf numFmtId="0" fontId="16" fillId="0" borderId="11" xfId="1" applyFont="1" applyBorder="1" applyAlignment="1" applyProtection="1">
      <alignment horizontal="center" vertical="center"/>
      <protection hidden="1"/>
    </xf>
    <xf numFmtId="0" fontId="16" fillId="0" borderId="11" xfId="1" applyFont="1" applyBorder="1" applyAlignment="1" applyProtection="1">
      <alignment vertical="center"/>
      <protection hidden="1"/>
    </xf>
    <xf numFmtId="0" fontId="16" fillId="0" borderId="11" xfId="1" applyFont="1" applyBorder="1" applyAlignment="1" applyProtection="1">
      <alignment horizontal="right" vertical="center"/>
      <protection hidden="1"/>
    </xf>
    <xf numFmtId="0" fontId="20" fillId="0" borderId="0" xfId="1" applyFont="1" applyAlignment="1" applyProtection="1">
      <alignment vertical="center"/>
      <protection hidden="1"/>
    </xf>
    <xf numFmtId="0" fontId="15" fillId="0" borderId="0" xfId="1" applyBorder="1" applyAlignment="1" applyProtection="1">
      <alignment horizontal="left" vertical="center" wrapText="1"/>
      <protection hidden="1"/>
    </xf>
    <xf numFmtId="0" fontId="15" fillId="0" borderId="0" xfId="1" applyFill="1" applyBorder="1" applyAlignment="1" applyProtection="1">
      <alignment wrapText="1"/>
      <protection hidden="1"/>
    </xf>
    <xf numFmtId="0" fontId="20" fillId="0" borderId="0" xfId="1" applyFont="1" applyFill="1" applyAlignment="1" applyProtection="1">
      <alignment vertical="center"/>
      <protection hidden="1"/>
    </xf>
    <xf numFmtId="0" fontId="20" fillId="0" borderId="0" xfId="1" applyFont="1" applyFill="1" applyAlignment="1" applyProtection="1">
      <alignment vertical="top"/>
      <protection hidden="1"/>
    </xf>
    <xf numFmtId="0" fontId="25" fillId="0" borderId="0" xfId="1" applyFont="1" applyFill="1" applyAlignment="1" applyProtection="1">
      <alignment vertical="top"/>
      <protection hidden="1"/>
    </xf>
    <xf numFmtId="0" fontId="25" fillId="0" borderId="0" xfId="1" applyFont="1" applyAlignment="1" applyProtection="1">
      <alignment horizontal="left" vertical="top"/>
      <protection hidden="1"/>
    </xf>
    <xf numFmtId="0" fontId="25" fillId="0" borderId="0" xfId="1" applyFont="1" applyAlignment="1" applyProtection="1">
      <alignment vertical="top"/>
      <protection hidden="1"/>
    </xf>
    <xf numFmtId="0" fontId="20" fillId="0" borderId="0" xfId="1" applyFont="1" applyAlignment="1" applyProtection="1">
      <alignment vertical="top"/>
      <protection hidden="1"/>
    </xf>
    <xf numFmtId="0" fontId="88" fillId="0" borderId="0" xfId="1" applyFont="1" applyAlignment="1" applyProtection="1">
      <alignment vertical="top"/>
      <protection hidden="1"/>
    </xf>
    <xf numFmtId="0" fontId="89" fillId="0" borderId="0" xfId="1" applyFont="1" applyAlignment="1" applyProtection="1">
      <alignment horizontal="left" vertical="top"/>
      <protection hidden="1"/>
    </xf>
    <xf numFmtId="0" fontId="89" fillId="0" borderId="0" xfId="1" applyFont="1" applyAlignment="1" applyProtection="1">
      <alignment vertical="top"/>
      <protection hidden="1"/>
    </xf>
    <xf numFmtId="0" fontId="88" fillId="0" borderId="0" xfId="1" applyFont="1" applyAlignment="1" applyProtection="1">
      <alignment vertical="center"/>
      <protection hidden="1"/>
    </xf>
    <xf numFmtId="0" fontId="90" fillId="0" borderId="0" xfId="1" applyFont="1" applyBorder="1" applyAlignment="1" applyProtection="1">
      <alignment wrapText="1"/>
      <protection hidden="1"/>
    </xf>
    <xf numFmtId="0" fontId="89" fillId="0" borderId="0" xfId="1" applyFont="1" applyAlignment="1" applyProtection="1">
      <alignment vertical="center"/>
      <protection hidden="1"/>
    </xf>
    <xf numFmtId="0" fontId="24" fillId="0" borderId="0" xfId="1" applyFont="1" applyFill="1" applyBorder="1" applyAlignment="1" applyProtection="1">
      <alignment vertical="center" wrapText="1"/>
      <protection hidden="1"/>
    </xf>
    <xf numFmtId="0" fontId="39" fillId="0" borderId="0" xfId="1" applyFont="1" applyFill="1" applyBorder="1" applyAlignment="1" applyProtection="1">
      <alignment vertical="center"/>
      <protection hidden="1"/>
    </xf>
    <xf numFmtId="0" fontId="20" fillId="0" borderId="0" xfId="1" applyFont="1" applyAlignment="1" applyProtection="1">
      <alignment horizontal="left" vertical="top"/>
      <protection hidden="1"/>
    </xf>
    <xf numFmtId="0" fontId="36" fillId="0" borderId="0" xfId="1" applyFont="1" applyFill="1" applyBorder="1" applyAlignment="1" applyProtection="1">
      <alignment horizontal="center" vertical="center"/>
      <protection hidden="1"/>
    </xf>
    <xf numFmtId="0" fontId="49" fillId="5" borderId="43" xfId="1" applyFont="1" applyFill="1" applyBorder="1" applyAlignment="1" applyProtection="1">
      <alignment vertical="center"/>
      <protection hidden="1"/>
    </xf>
    <xf numFmtId="0" fontId="49" fillId="5" borderId="20" xfId="1" applyFont="1" applyFill="1" applyBorder="1" applyAlignment="1" applyProtection="1">
      <alignment vertical="center"/>
      <protection hidden="1"/>
    </xf>
    <xf numFmtId="0" fontId="34" fillId="0" borderId="0" xfId="1" applyFont="1" applyFill="1" applyBorder="1" applyAlignment="1" applyProtection="1">
      <alignment horizontal="center" vertical="center" wrapText="1"/>
      <protection hidden="1"/>
    </xf>
    <xf numFmtId="0" fontId="49" fillId="5" borderId="26" xfId="1" applyFont="1" applyFill="1" applyBorder="1" applyAlignment="1" applyProtection="1">
      <alignment vertical="top"/>
      <protection hidden="1"/>
    </xf>
    <xf numFmtId="0" fontId="49" fillId="5" borderId="5" xfId="1" applyFont="1" applyFill="1" applyBorder="1" applyAlignment="1" applyProtection="1">
      <alignment vertical="top"/>
      <protection hidden="1"/>
    </xf>
    <xf numFmtId="0" fontId="29" fillId="5" borderId="5" xfId="1" applyFont="1" applyFill="1" applyBorder="1" applyAlignment="1" applyProtection="1">
      <alignment vertical="top"/>
      <protection hidden="1"/>
    </xf>
    <xf numFmtId="0" fontId="25" fillId="0" borderId="0" xfId="1" applyFont="1" applyBorder="1" applyAlignment="1" applyProtection="1">
      <alignment horizontal="left" vertical="top"/>
      <protection hidden="1"/>
    </xf>
    <xf numFmtId="0" fontId="20" fillId="0" borderId="0" xfId="1" applyFont="1" applyBorder="1" applyAlignment="1" applyProtection="1">
      <alignment horizontal="center" vertical="top"/>
      <protection hidden="1"/>
    </xf>
    <xf numFmtId="0" fontId="20" fillId="0" borderId="0" xfId="1" applyFont="1" applyBorder="1" applyAlignment="1" applyProtection="1">
      <alignment vertical="top"/>
      <protection hidden="1"/>
    </xf>
    <xf numFmtId="0" fontId="20" fillId="0" borderId="0" xfId="1" applyFont="1" applyBorder="1" applyAlignment="1" applyProtection="1">
      <alignment horizontal="left" vertical="top"/>
      <protection hidden="1"/>
    </xf>
    <xf numFmtId="0" fontId="20" fillId="0" borderId="0" xfId="1" applyFont="1" applyFill="1" applyBorder="1" applyAlignment="1" applyProtection="1">
      <alignment horizontal="left" vertical="top"/>
      <protection hidden="1"/>
    </xf>
    <xf numFmtId="0" fontId="25" fillId="0" borderId="0" xfId="1" applyFont="1" applyFill="1" applyBorder="1" applyAlignment="1" applyProtection="1">
      <alignment horizontal="left" vertical="top"/>
      <protection hidden="1"/>
    </xf>
    <xf numFmtId="0" fontId="30" fillId="0" borderId="0" xfId="1" applyFont="1" applyFill="1" applyBorder="1" applyAlignment="1" applyProtection="1">
      <alignment horizontal="left" vertical="top"/>
      <protection hidden="1"/>
    </xf>
    <xf numFmtId="0" fontId="15" fillId="0" borderId="0" xfId="1" applyFill="1" applyBorder="1" applyAlignment="1" applyProtection="1">
      <alignment horizontal="left" vertical="top"/>
      <protection hidden="1"/>
    </xf>
    <xf numFmtId="0" fontId="30" fillId="0" borderId="0" xfId="1" applyFont="1" applyFill="1" applyBorder="1" applyAlignment="1" applyProtection="1">
      <alignment vertical="center"/>
      <protection hidden="1"/>
    </xf>
    <xf numFmtId="0" fontId="67" fillId="0" borderId="0" xfId="1" applyFont="1" applyFill="1" applyBorder="1" applyAlignment="1" applyProtection="1">
      <alignment horizontal="center" vertical="center"/>
      <protection hidden="1"/>
    </xf>
    <xf numFmtId="0" fontId="15" fillId="0" borderId="0" xfId="1" applyFont="1" applyBorder="1" applyAlignment="1" applyProtection="1">
      <alignment horizontal="left" vertical="center"/>
      <protection hidden="1"/>
    </xf>
    <xf numFmtId="0" fontId="21" fillId="0" borderId="0" xfId="1" applyFont="1" applyFill="1" applyBorder="1" applyAlignment="1" applyProtection="1">
      <alignment vertical="center"/>
      <protection hidden="1"/>
    </xf>
    <xf numFmtId="0" fontId="32" fillId="0" borderId="0" xfId="1" applyFont="1" applyBorder="1" applyAlignment="1" applyProtection="1">
      <alignment vertical="center"/>
      <protection hidden="1"/>
    </xf>
    <xf numFmtId="0" fontId="40" fillId="0" borderId="0" xfId="1" applyFont="1" applyFill="1" applyBorder="1" applyAlignment="1" applyProtection="1">
      <alignment vertical="center"/>
      <protection hidden="1"/>
    </xf>
    <xf numFmtId="0" fontId="27" fillId="0" borderId="0" xfId="1" applyFont="1" applyFill="1" applyBorder="1" applyAlignment="1" applyProtection="1">
      <alignment horizontal="center" vertical="center"/>
      <protection hidden="1"/>
    </xf>
    <xf numFmtId="0" fontId="27" fillId="0" borderId="0" xfId="1" applyFont="1" applyFill="1" applyBorder="1" applyAlignment="1" applyProtection="1">
      <alignment horizontal="left" vertical="center"/>
      <protection hidden="1"/>
    </xf>
    <xf numFmtId="0" fontId="27" fillId="0" borderId="0" xfId="1" applyFont="1" applyFill="1" applyBorder="1" applyAlignment="1" applyProtection="1">
      <alignment horizontal="center" vertical="top"/>
      <protection hidden="1"/>
    </xf>
    <xf numFmtId="0" fontId="27" fillId="0" borderId="0" xfId="1" applyFont="1" applyFill="1" applyBorder="1" applyAlignment="1" applyProtection="1">
      <alignment horizontal="left" vertical="top"/>
      <protection hidden="1"/>
    </xf>
    <xf numFmtId="0" fontId="33" fillId="0" borderId="0" xfId="1" applyFont="1" applyFill="1" applyBorder="1" applyAlignment="1" applyProtection="1">
      <alignment horizontal="left" vertical="top"/>
      <protection hidden="1"/>
    </xf>
    <xf numFmtId="0" fontId="15" fillId="0" borderId="0" xfId="1" applyFont="1" applyFill="1" applyBorder="1" applyAlignment="1" applyProtection="1">
      <alignment vertical="center"/>
      <protection hidden="1"/>
    </xf>
    <xf numFmtId="0" fontId="41" fillId="0" borderId="0" xfId="1" applyFont="1" applyAlignment="1" applyProtection="1">
      <alignment vertical="center"/>
      <protection hidden="1"/>
    </xf>
    <xf numFmtId="0" fontId="20" fillId="0" borderId="0" xfId="1" applyFont="1" applyFill="1" applyBorder="1" applyAlignment="1" applyProtection="1">
      <alignment vertical="center"/>
      <protection hidden="1"/>
    </xf>
    <xf numFmtId="0" fontId="20" fillId="3" borderId="0" xfId="1" applyFont="1" applyFill="1" applyAlignment="1" applyProtection="1">
      <alignment vertical="center"/>
      <protection hidden="1"/>
    </xf>
    <xf numFmtId="0" fontId="29" fillId="0" borderId="0" xfId="1" applyFont="1" applyFill="1" applyBorder="1" applyAlignment="1" applyProtection="1">
      <alignment horizontal="left" vertical="center"/>
      <protection hidden="1"/>
    </xf>
    <xf numFmtId="0" fontId="35" fillId="0" borderId="0" xfId="1" applyFont="1" applyFill="1" applyBorder="1" applyAlignment="1" applyProtection="1">
      <alignment horizontal="left" vertical="center" wrapText="1"/>
      <protection hidden="1"/>
    </xf>
    <xf numFmtId="0" fontId="25" fillId="0" borderId="0" xfId="1" applyFont="1" applyFill="1" applyAlignment="1" applyProtection="1">
      <alignment horizontal="left" vertical="top"/>
      <protection hidden="1"/>
    </xf>
    <xf numFmtId="0" fontId="25" fillId="2" borderId="16" xfId="1" applyFont="1" applyFill="1" applyBorder="1" applyAlignment="1" applyProtection="1">
      <alignment horizontal="right"/>
      <protection hidden="1"/>
    </xf>
    <xf numFmtId="0" fontId="50" fillId="0" borderId="0" xfId="1" applyFont="1" applyFill="1" applyBorder="1" applyAlignment="1" applyProtection="1">
      <alignment vertical="center"/>
      <protection hidden="1"/>
    </xf>
    <xf numFmtId="0" fontId="28" fillId="2" borderId="144" xfId="1" applyFont="1" applyFill="1" applyBorder="1" applyAlignment="1" applyProtection="1">
      <alignment horizontal="center" vertical="center" shrinkToFit="1"/>
      <protection hidden="1"/>
    </xf>
    <xf numFmtId="0" fontId="28" fillId="2" borderId="145" xfId="1" applyFont="1" applyFill="1" applyBorder="1" applyAlignment="1" applyProtection="1">
      <alignment horizontal="center" vertical="center" shrinkToFit="1"/>
      <protection hidden="1"/>
    </xf>
    <xf numFmtId="0" fontId="38" fillId="0" borderId="0" xfId="1" applyFont="1" applyBorder="1" applyAlignment="1" applyProtection="1">
      <alignment vertical="center"/>
      <protection hidden="1"/>
    </xf>
    <xf numFmtId="0" fontId="15" fillId="0" borderId="0" xfId="1" applyBorder="1" applyAlignment="1" applyProtection="1">
      <protection hidden="1"/>
    </xf>
    <xf numFmtId="0" fontId="23" fillId="0" borderId="0" xfId="1" applyFont="1" applyBorder="1" applyAlignment="1" applyProtection="1">
      <alignment horizontal="center" vertical="center"/>
      <protection hidden="1"/>
    </xf>
    <xf numFmtId="0" fontId="15" fillId="0" borderId="0" xfId="1" applyBorder="1" applyAlignment="1" applyProtection="1">
      <alignment horizontal="center" vertical="center"/>
      <protection hidden="1"/>
    </xf>
    <xf numFmtId="0" fontId="15" fillId="0" borderId="0" xfId="1" applyProtection="1">
      <protection hidden="1"/>
    </xf>
    <xf numFmtId="0" fontId="20" fillId="0" borderId="41" xfId="1" applyFont="1" applyFill="1" applyBorder="1" applyAlignment="1" applyProtection="1">
      <alignment vertical="center"/>
      <protection hidden="1"/>
    </xf>
    <xf numFmtId="0" fontId="20" fillId="0" borderId="1" xfId="1" applyFont="1" applyFill="1" applyBorder="1" applyAlignment="1" applyProtection="1">
      <alignment vertical="center"/>
      <protection hidden="1"/>
    </xf>
    <xf numFmtId="0" fontId="15" fillId="0" borderId="1" xfId="1" applyFill="1" applyBorder="1" applyAlignment="1" applyProtection="1">
      <alignment vertical="center"/>
      <protection hidden="1"/>
    </xf>
    <xf numFmtId="0" fontId="40" fillId="0" borderId="0" xfId="1" applyFont="1" applyBorder="1" applyAlignment="1" applyProtection="1">
      <alignment horizontal="center" vertical="center"/>
      <protection hidden="1"/>
    </xf>
    <xf numFmtId="0" fontId="48" fillId="0" borderId="8" xfId="5" applyNumberFormat="1" applyFont="1" applyBorder="1" applyAlignment="1" applyProtection="1">
      <alignment horizontal="left" vertical="center" wrapText="1"/>
      <protection hidden="1"/>
    </xf>
    <xf numFmtId="0" fontId="48" fillId="0" borderId="0" xfId="5" applyNumberFormat="1" applyFont="1" applyBorder="1" applyAlignment="1" applyProtection="1">
      <alignment horizontal="left" vertical="center" wrapText="1"/>
      <protection hidden="1"/>
    </xf>
    <xf numFmtId="14" fontId="48" fillId="13" borderId="0" xfId="5" applyNumberFormat="1" applyFont="1" applyFill="1" applyAlignment="1" applyProtection="1">
      <alignment horizontal="center" vertical="center"/>
      <protection hidden="1"/>
    </xf>
    <xf numFmtId="14" fontId="154" fillId="12" borderId="0" xfId="5" applyNumberFormat="1" applyFont="1" applyFill="1" applyAlignment="1" applyProtection="1">
      <alignment vertical="center" shrinkToFit="1"/>
      <protection hidden="1"/>
    </xf>
    <xf numFmtId="176" fontId="48" fillId="13" borderId="0" xfId="5" applyNumberFormat="1" applyFont="1" applyFill="1" applyAlignment="1" applyProtection="1">
      <alignment horizontal="center" vertical="center"/>
      <protection hidden="1"/>
    </xf>
    <xf numFmtId="0" fontId="60" fillId="10" borderId="0" xfId="6" applyNumberFormat="1" applyFont="1" applyFill="1" applyBorder="1" applyAlignment="1" applyProtection="1">
      <alignment vertical="center"/>
      <protection hidden="1"/>
    </xf>
    <xf numFmtId="0" fontId="130" fillId="0" borderId="0" xfId="5" applyNumberFormat="1" applyFont="1" applyBorder="1" applyAlignment="1" applyProtection="1">
      <alignment horizontal="left" vertical="center" shrinkToFit="1"/>
      <protection hidden="1"/>
    </xf>
    <xf numFmtId="0" fontId="171" fillId="19" borderId="55" xfId="5" applyNumberFormat="1" applyFont="1" applyFill="1" applyBorder="1" applyAlignment="1" applyProtection="1">
      <alignment vertical="center"/>
      <protection hidden="1"/>
    </xf>
    <xf numFmtId="49" fontId="25" fillId="19" borderId="32" xfId="0" applyNumberFormat="1" applyFont="1" applyFill="1" applyBorder="1" applyAlignment="1">
      <alignment horizontal="center" vertical="center" wrapText="1"/>
    </xf>
    <xf numFmtId="49" fontId="25" fillId="19" borderId="32" xfId="0" applyNumberFormat="1" applyFont="1" applyFill="1" applyBorder="1" applyAlignment="1">
      <alignment horizontal="left" vertical="center" wrapText="1" shrinkToFit="1"/>
    </xf>
    <xf numFmtId="0" fontId="48" fillId="19" borderId="32" xfId="5" applyNumberFormat="1" applyFont="1" applyFill="1" applyBorder="1" applyAlignment="1" applyProtection="1">
      <alignment vertical="center"/>
      <protection hidden="1"/>
    </xf>
    <xf numFmtId="49" fontId="62" fillId="19" borderId="32" xfId="0" applyNumberFormat="1" applyFont="1" applyFill="1" applyBorder="1" applyAlignment="1">
      <alignment horizontal="center" vertical="center" wrapText="1"/>
    </xf>
    <xf numFmtId="49" fontId="76" fillId="19" borderId="32" xfId="0" applyNumberFormat="1" applyFont="1" applyFill="1" applyBorder="1" applyAlignment="1">
      <alignment horizontal="center" vertical="center" wrapText="1"/>
    </xf>
    <xf numFmtId="49" fontId="62" fillId="19" borderId="32" xfId="0" applyNumberFormat="1" applyFont="1" applyFill="1" applyBorder="1" applyAlignment="1">
      <alignment horizontal="left" vertical="center" wrapText="1" shrinkToFit="1"/>
    </xf>
    <xf numFmtId="49" fontId="25" fillId="19" borderId="32" xfId="0" applyNumberFormat="1" applyFont="1" applyFill="1" applyBorder="1" applyAlignment="1">
      <alignment horizontal="left"/>
    </xf>
    <xf numFmtId="49" fontId="25" fillId="19" borderId="32" xfId="0" applyNumberFormat="1" applyFont="1" applyFill="1" applyBorder="1" applyAlignment="1">
      <alignment horizontal="left" vertical="center" wrapText="1"/>
    </xf>
    <xf numFmtId="49" fontId="75" fillId="19" borderId="32" xfId="0" applyNumberFormat="1" applyFont="1" applyFill="1" applyBorder="1" applyAlignment="1">
      <alignment horizontal="center" vertical="center" wrapText="1"/>
    </xf>
    <xf numFmtId="0" fontId="48" fillId="13" borderId="0" xfId="5" applyNumberFormat="1" applyFont="1" applyFill="1" applyAlignment="1" applyProtection="1">
      <alignment horizontal="center" vertical="center"/>
      <protection hidden="1"/>
    </xf>
    <xf numFmtId="0" fontId="147" fillId="13" borderId="0" xfId="6" applyNumberFormat="1" applyFont="1" applyFill="1" applyAlignment="1" applyProtection="1">
      <alignment horizontal="center" vertical="center"/>
      <protection hidden="1"/>
    </xf>
    <xf numFmtId="0" fontId="48" fillId="13" borderId="0" xfId="6" applyNumberFormat="1" applyFont="1" applyFill="1" applyAlignment="1" applyProtection="1">
      <alignment horizontal="center" vertical="center"/>
      <protection hidden="1"/>
    </xf>
    <xf numFmtId="0" fontId="185" fillId="0" borderId="66" xfId="0" applyFont="1" applyBorder="1" applyProtection="1">
      <protection hidden="1"/>
    </xf>
    <xf numFmtId="0" fontId="147" fillId="0" borderId="2" xfId="1" applyFont="1" applyFill="1" applyBorder="1" applyAlignment="1">
      <alignment vertical="center" wrapText="1"/>
    </xf>
    <xf numFmtId="0" fontId="147" fillId="0" borderId="1" xfId="1" applyFont="1" applyFill="1" applyBorder="1" applyAlignment="1">
      <alignment vertical="center" wrapText="1"/>
    </xf>
    <xf numFmtId="0" fontId="177" fillId="0" borderId="41" xfId="0" applyFont="1" applyBorder="1" applyAlignment="1">
      <alignment vertical="center"/>
    </xf>
    <xf numFmtId="0" fontId="177" fillId="0" borderId="0" xfId="0" applyFont="1" applyBorder="1" applyAlignment="1">
      <alignment vertical="center"/>
    </xf>
    <xf numFmtId="0" fontId="141" fillId="0" borderId="0" xfId="1" applyFont="1" applyBorder="1" applyAlignment="1">
      <alignment vertical="center" shrinkToFit="1"/>
    </xf>
    <xf numFmtId="0" fontId="186" fillId="0" borderId="41" xfId="1" applyFont="1" applyFill="1" applyBorder="1" applyAlignment="1" applyProtection="1">
      <alignment vertical="center"/>
    </xf>
    <xf numFmtId="0" fontId="186" fillId="0" borderId="0" xfId="1" applyFont="1" applyFill="1" applyBorder="1" applyAlignment="1" applyProtection="1">
      <alignment vertical="center"/>
    </xf>
    <xf numFmtId="0" fontId="0" fillId="3" borderId="0" xfId="0" applyFill="1"/>
    <xf numFmtId="0" fontId="191" fillId="3" borderId="0" xfId="0" applyFont="1" applyFill="1"/>
    <xf numFmtId="0" fontId="130" fillId="3" borderId="0" xfId="6" applyNumberFormat="1" applyFont="1" applyFill="1" applyBorder="1" applyAlignment="1" applyProtection="1">
      <alignment horizontal="left" vertical="center" wrapText="1"/>
      <protection hidden="1"/>
    </xf>
    <xf numFmtId="0" fontId="139" fillId="0" borderId="0" xfId="5" applyNumberFormat="1" applyFont="1" applyBorder="1" applyAlignment="1" applyProtection="1">
      <alignment vertical="center"/>
      <protection hidden="1"/>
    </xf>
    <xf numFmtId="0" fontId="171" fillId="19" borderId="195" xfId="5" applyNumberFormat="1" applyFont="1" applyFill="1" applyBorder="1" applyAlignment="1" applyProtection="1">
      <alignment vertical="center"/>
      <protection hidden="1"/>
    </xf>
    <xf numFmtId="0" fontId="171" fillId="10" borderId="32" xfId="5" applyNumberFormat="1" applyFont="1" applyFill="1" applyBorder="1" applyAlignment="1" applyProtection="1">
      <alignment vertical="center"/>
      <protection hidden="1"/>
    </xf>
    <xf numFmtId="0" fontId="22" fillId="0" borderId="0" xfId="1" applyFont="1" applyBorder="1" applyAlignment="1" applyProtection="1">
      <alignment vertical="center"/>
      <protection hidden="1"/>
    </xf>
    <xf numFmtId="0" fontId="22" fillId="0" borderId="0" xfId="1" applyFont="1" applyBorder="1" applyAlignment="1" applyProtection="1">
      <alignment vertical="center"/>
      <protection hidden="1"/>
    </xf>
    <xf numFmtId="0" fontId="30" fillId="0" borderId="8" xfId="1" applyFont="1" applyFill="1" applyBorder="1" applyAlignment="1" applyProtection="1">
      <alignment vertical="top" wrapText="1"/>
      <protection hidden="1"/>
    </xf>
    <xf numFmtId="0" fontId="155" fillId="0" borderId="0" xfId="6" applyNumberFormat="1" applyFont="1" applyBorder="1" applyAlignment="1" applyProtection="1">
      <alignment vertical="center" shrinkToFit="1"/>
      <protection hidden="1"/>
    </xf>
    <xf numFmtId="0" fontId="172" fillId="10" borderId="91" xfId="6" applyNumberFormat="1" applyFont="1" applyFill="1" applyBorder="1" applyAlignment="1" applyProtection="1">
      <alignment vertical="center"/>
      <protection hidden="1"/>
    </xf>
    <xf numFmtId="0" fontId="172" fillId="10" borderId="1" xfId="6" applyNumberFormat="1" applyFont="1" applyFill="1" applyBorder="1" applyAlignment="1" applyProtection="1">
      <alignment vertical="center"/>
      <protection hidden="1"/>
    </xf>
    <xf numFmtId="0" fontId="171" fillId="10" borderId="1" xfId="6" applyNumberFormat="1" applyFont="1" applyFill="1" applyBorder="1" applyAlignment="1" applyProtection="1">
      <alignment vertical="center"/>
      <protection hidden="1"/>
    </xf>
    <xf numFmtId="0" fontId="171" fillId="10" borderId="3" xfId="6" applyNumberFormat="1" applyFont="1" applyFill="1" applyBorder="1" applyAlignment="1" applyProtection="1">
      <alignment vertical="center"/>
      <protection hidden="1"/>
    </xf>
    <xf numFmtId="0" fontId="171" fillId="10" borderId="89" xfId="6" applyNumberFormat="1" applyFont="1" applyFill="1" applyBorder="1" applyAlignment="1" applyProtection="1">
      <alignment vertical="center"/>
      <protection hidden="1"/>
    </xf>
    <xf numFmtId="0" fontId="171" fillId="10" borderId="5" xfId="6" applyNumberFormat="1" applyFont="1" applyFill="1" applyBorder="1" applyAlignment="1" applyProtection="1">
      <alignment vertical="center"/>
      <protection hidden="1"/>
    </xf>
    <xf numFmtId="0" fontId="171" fillId="10" borderId="195" xfId="6" applyNumberFormat="1" applyFont="1" applyFill="1" applyBorder="1" applyAlignment="1" applyProtection="1">
      <alignment vertical="center"/>
      <protection hidden="1"/>
    </xf>
    <xf numFmtId="0" fontId="22" fillId="0" borderId="0" xfId="1" applyFont="1" applyAlignment="1" applyProtection="1">
      <alignment horizontal="center" vertical="center"/>
      <protection hidden="1"/>
    </xf>
    <xf numFmtId="0" fontId="114" fillId="0" borderId="0" xfId="0" applyFont="1" applyBorder="1" applyAlignment="1" applyProtection="1">
      <alignment vertical="center"/>
      <protection hidden="1"/>
    </xf>
    <xf numFmtId="0" fontId="84" fillId="0" borderId="0" xfId="1" applyFont="1" applyAlignment="1" applyProtection="1">
      <alignment vertical="center" wrapText="1"/>
      <protection hidden="1"/>
    </xf>
    <xf numFmtId="0" fontId="117" fillId="0" borderId="0" xfId="0" applyFont="1" applyBorder="1" applyAlignment="1" applyProtection="1">
      <alignment vertical="center"/>
      <protection hidden="1"/>
    </xf>
    <xf numFmtId="0" fontId="114" fillId="0" borderId="58"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0" borderId="58" xfId="0" applyFont="1" applyBorder="1" applyAlignment="1" applyProtection="1">
      <alignment vertical="center"/>
      <protection hidden="1"/>
    </xf>
    <xf numFmtId="0" fontId="84" fillId="0" borderId="57" xfId="1" applyFont="1" applyBorder="1" applyAlignment="1" applyProtection="1">
      <alignment vertical="center"/>
      <protection hidden="1"/>
    </xf>
    <xf numFmtId="0" fontId="84" fillId="0" borderId="58" xfId="1" applyFont="1" applyBorder="1" applyAlignment="1" applyProtection="1">
      <alignment vertical="center" wrapText="1"/>
      <protection hidden="1"/>
    </xf>
    <xf numFmtId="0" fontId="35" fillId="0" borderId="0" xfId="1" applyFont="1" applyBorder="1" applyAlignment="1" applyProtection="1">
      <alignment vertical="center"/>
      <protection hidden="1"/>
    </xf>
    <xf numFmtId="0" fontId="84" fillId="0" borderId="58" xfId="1" applyFont="1" applyBorder="1" applyAlignment="1" applyProtection="1">
      <alignment vertical="center"/>
      <protection hidden="1"/>
    </xf>
    <xf numFmtId="0" fontId="84" fillId="0" borderId="59" xfId="1" applyFont="1" applyBorder="1" applyAlignment="1" applyProtection="1">
      <alignment vertical="center"/>
      <protection hidden="1"/>
    </xf>
    <xf numFmtId="0" fontId="84" fillId="0" borderId="60" xfId="1" applyFont="1" applyBorder="1" applyAlignment="1" applyProtection="1">
      <alignment vertical="center"/>
      <protection hidden="1"/>
    </xf>
    <xf numFmtId="0" fontId="27" fillId="0" borderId="60" xfId="1" applyFont="1" applyBorder="1" applyAlignment="1" applyProtection="1">
      <alignment horizontal="center" vertical="center"/>
      <protection hidden="1"/>
    </xf>
    <xf numFmtId="0" fontId="84" fillId="0" borderId="60" xfId="1" applyFont="1" applyBorder="1" applyAlignment="1" applyProtection="1">
      <alignment horizontal="left" vertical="center" wrapText="1"/>
      <protection hidden="1"/>
    </xf>
    <xf numFmtId="0" fontId="84" fillId="0" borderId="61" xfId="1" applyFont="1" applyBorder="1" applyAlignment="1" applyProtection="1">
      <alignment vertical="center" wrapText="1"/>
      <protection hidden="1"/>
    </xf>
    <xf numFmtId="0" fontId="84" fillId="0" borderId="0" xfId="1" applyFont="1" applyAlignment="1" applyProtection="1">
      <alignment horizontal="left" vertical="center" wrapText="1"/>
      <protection hidden="1"/>
    </xf>
    <xf numFmtId="0" fontId="114" fillId="0" borderId="7" xfId="0" applyFont="1" applyBorder="1" applyAlignment="1" applyProtection="1">
      <alignment vertical="center"/>
      <protection hidden="1"/>
    </xf>
    <xf numFmtId="0" fontId="114" fillId="0" borderId="8" xfId="0" applyFont="1" applyBorder="1" applyAlignment="1" applyProtection="1">
      <alignment vertical="center"/>
      <protection hidden="1"/>
    </xf>
    <xf numFmtId="0" fontId="5" fillId="0" borderId="8" xfId="0" applyFont="1" applyBorder="1" applyAlignment="1" applyProtection="1">
      <alignment vertical="center"/>
      <protection hidden="1"/>
    </xf>
    <xf numFmtId="0" fontId="114" fillId="0" borderId="9" xfId="0" applyFont="1" applyBorder="1" applyAlignment="1" applyProtection="1">
      <alignment vertical="center"/>
      <protection hidden="1"/>
    </xf>
    <xf numFmtId="0" fontId="84" fillId="0" borderId="0" xfId="1" applyFont="1" applyBorder="1" applyAlignment="1" applyProtection="1">
      <alignment vertical="center" wrapText="1"/>
      <protection hidden="1"/>
    </xf>
    <xf numFmtId="0" fontId="84" fillId="0" borderId="25" xfId="1" applyFont="1" applyBorder="1" applyAlignment="1" applyProtection="1">
      <alignment vertical="center" wrapText="1"/>
      <protection hidden="1"/>
    </xf>
    <xf numFmtId="0" fontId="76" fillId="0" borderId="0" xfId="1" applyFont="1" applyBorder="1" applyAlignment="1" applyProtection="1">
      <alignment vertical="center" wrapText="1"/>
      <protection hidden="1"/>
    </xf>
    <xf numFmtId="0" fontId="84" fillId="0" borderId="30" xfId="1" applyFont="1" applyBorder="1" applyAlignment="1" applyProtection="1">
      <alignment vertical="center" wrapText="1"/>
      <protection hidden="1"/>
    </xf>
    <xf numFmtId="0" fontId="5" fillId="0" borderId="25" xfId="0" applyFont="1" applyBorder="1" applyAlignment="1" applyProtection="1">
      <alignment vertical="center"/>
      <protection hidden="1"/>
    </xf>
    <xf numFmtId="0" fontId="27" fillId="0" borderId="0" xfId="1" applyFont="1" applyBorder="1" applyAlignment="1" applyProtection="1">
      <alignment vertical="center" wrapText="1"/>
      <protection hidden="1"/>
    </xf>
    <xf numFmtId="0" fontId="5" fillId="0" borderId="30" xfId="0" applyFont="1" applyBorder="1" applyAlignment="1" applyProtection="1">
      <alignment vertical="center"/>
      <protection hidden="1"/>
    </xf>
    <xf numFmtId="0" fontId="155" fillId="8" borderId="0" xfId="5" applyNumberFormat="1" applyFont="1" applyFill="1" applyAlignment="1" applyProtection="1">
      <alignment vertical="center"/>
      <protection hidden="1"/>
    </xf>
    <xf numFmtId="0" fontId="196" fillId="19" borderId="40" xfId="5" applyNumberFormat="1"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105" fillId="0" borderId="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105" fillId="0" borderId="0" xfId="0" applyFont="1" applyBorder="1" applyAlignment="1" applyProtection="1">
      <alignment vertical="center" wrapText="1"/>
      <protection hidden="1"/>
    </xf>
    <xf numFmtId="0" fontId="35" fillId="0" borderId="0" xfId="1" applyFont="1" applyBorder="1" applyAlignment="1" applyProtection="1">
      <alignment horizontal="left" vertical="center" wrapText="1"/>
      <protection hidden="1"/>
    </xf>
    <xf numFmtId="0" fontId="27" fillId="0" borderId="0" xfId="1"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193" fillId="0" borderId="0" xfId="0" applyFont="1" applyBorder="1" applyAlignment="1" applyProtection="1">
      <alignment horizontal="center" vertical="center"/>
      <protection hidden="1"/>
    </xf>
    <xf numFmtId="0" fontId="115" fillId="0" borderId="0" xfId="0" applyFont="1" applyBorder="1" applyAlignment="1" applyProtection="1">
      <alignment vertical="center" shrinkToFit="1"/>
      <protection hidden="1"/>
    </xf>
    <xf numFmtId="0" fontId="116" fillId="0" borderId="0" xfId="1" applyFont="1" applyAlignment="1" applyProtection="1">
      <alignment vertical="center"/>
      <protection hidden="1"/>
    </xf>
    <xf numFmtId="0" fontId="27" fillId="0" borderId="0" xfId="1" applyFont="1" applyAlignment="1" applyProtection="1">
      <alignment vertical="center"/>
      <protection hidden="1"/>
    </xf>
    <xf numFmtId="0" fontId="5" fillId="0" borderId="60" xfId="0" applyFont="1" applyBorder="1" applyAlignment="1" applyProtection="1">
      <alignment vertical="center"/>
      <protection hidden="1"/>
    </xf>
    <xf numFmtId="0" fontId="0" fillId="0" borderId="60" xfId="0" applyBorder="1" applyProtection="1">
      <protection hidden="1"/>
    </xf>
    <xf numFmtId="0" fontId="83" fillId="0" borderId="60" xfId="0" applyFont="1" applyBorder="1" applyAlignment="1" applyProtection="1">
      <protection hidden="1"/>
    </xf>
    <xf numFmtId="0" fontId="8" fillId="0" borderId="60" xfId="0" applyFont="1" applyBorder="1" applyAlignment="1" applyProtection="1">
      <alignment vertical="center"/>
      <protection hidden="1"/>
    </xf>
    <xf numFmtId="0" fontId="5" fillId="0" borderId="205"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114" fillId="0" borderId="57"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204" xfId="0" applyFont="1" applyBorder="1" applyAlignment="1" applyProtection="1">
      <alignment vertical="center"/>
      <protection hidden="1"/>
    </xf>
    <xf numFmtId="0" fontId="115" fillId="0" borderId="57" xfId="0" applyFont="1" applyBorder="1" applyAlignment="1" applyProtection="1">
      <alignment vertical="center" shrinkToFit="1"/>
      <protection hidden="1"/>
    </xf>
    <xf numFmtId="0" fontId="117" fillId="0" borderId="0" xfId="0" applyFont="1" applyBorder="1" applyAlignment="1" applyProtection="1">
      <alignment horizontal="left" vertical="center"/>
      <protection hidden="1"/>
    </xf>
    <xf numFmtId="0" fontId="127" fillId="0" borderId="0" xfId="1" applyFont="1" applyBorder="1" applyAlignment="1" applyProtection="1">
      <alignment horizontal="left" vertical="center"/>
      <protection hidden="1"/>
    </xf>
    <xf numFmtId="0" fontId="84" fillId="0" borderId="0" xfId="1" applyFont="1" applyBorder="1" applyAlignment="1" applyProtection="1">
      <alignment horizontal="left" vertical="center"/>
      <protection hidden="1"/>
    </xf>
    <xf numFmtId="0" fontId="200" fillId="0" borderId="0" xfId="1" applyFont="1" applyBorder="1" applyAlignment="1" applyProtection="1">
      <alignment horizontal="left" vertical="center"/>
      <protection hidden="1"/>
    </xf>
    <xf numFmtId="0" fontId="20" fillId="0" borderId="0" xfId="1" applyFont="1" applyBorder="1" applyAlignment="1" applyProtection="1">
      <alignment horizontal="center" vertical="center"/>
      <protection hidden="1"/>
    </xf>
    <xf numFmtId="0" fontId="84" fillId="0" borderId="204" xfId="1" applyFont="1" applyBorder="1" applyAlignment="1" applyProtection="1">
      <alignment horizontal="left" vertical="center" wrapText="1"/>
      <protection hidden="1"/>
    </xf>
    <xf numFmtId="0" fontId="203" fillId="0" borderId="0" xfId="1" applyFont="1" applyFill="1" applyBorder="1" applyAlignment="1" applyProtection="1">
      <alignment horizontal="center" vertical="center" textRotation="90" shrinkToFit="1"/>
      <protection hidden="1"/>
    </xf>
    <xf numFmtId="0" fontId="199" fillId="0" borderId="0" xfId="0" applyFont="1" applyBorder="1" applyAlignment="1" applyProtection="1">
      <alignment vertical="center"/>
      <protection hidden="1"/>
    </xf>
    <xf numFmtId="0" fontId="15" fillId="0" borderId="114" xfId="1" applyBorder="1" applyAlignment="1" applyProtection="1">
      <protection hidden="1"/>
    </xf>
    <xf numFmtId="0" fontId="147" fillId="0" borderId="184" xfId="5" applyNumberFormat="1" applyFont="1" applyBorder="1" applyAlignment="1" applyProtection="1">
      <alignment vertical="center"/>
      <protection hidden="1"/>
    </xf>
    <xf numFmtId="0" fontId="130" fillId="3" borderId="0" xfId="6" applyNumberFormat="1" applyFont="1" applyFill="1" applyBorder="1" applyAlignment="1" applyProtection="1">
      <alignment horizontal="left" vertical="center" wrapText="1"/>
      <protection hidden="1"/>
    </xf>
    <xf numFmtId="0" fontId="190" fillId="9" borderId="0" xfId="6" applyNumberFormat="1" applyFont="1" applyFill="1" applyAlignment="1" applyProtection="1">
      <alignment horizontal="center" vertical="center" wrapText="1"/>
      <protection hidden="1"/>
    </xf>
    <xf numFmtId="0" fontId="171" fillId="19" borderId="5" xfId="5" applyNumberFormat="1" applyFont="1" applyFill="1" applyBorder="1" applyAlignment="1" applyProtection="1">
      <alignment horizontal="center" vertical="center"/>
      <protection hidden="1"/>
    </xf>
    <xf numFmtId="0" fontId="142" fillId="0" borderId="41" xfId="5" applyNumberFormat="1" applyFont="1" applyBorder="1" applyAlignment="1" applyProtection="1">
      <alignment vertical="center" shrinkToFit="1"/>
      <protection hidden="1"/>
    </xf>
    <xf numFmtId="0" fontId="142" fillId="0" borderId="0" xfId="5" applyNumberFormat="1" applyFont="1" applyBorder="1" applyAlignment="1" applyProtection="1">
      <alignment vertical="center" shrinkToFit="1"/>
      <protection hidden="1"/>
    </xf>
    <xf numFmtId="0" fontId="121" fillId="0" borderId="41" xfId="5" applyNumberFormat="1" applyFont="1" applyBorder="1" applyAlignment="1" applyProtection="1">
      <alignment vertical="center" shrinkToFit="1"/>
      <protection hidden="1"/>
    </xf>
    <xf numFmtId="0" fontId="121" fillId="0" borderId="0" xfId="5" applyNumberFormat="1" applyFont="1" applyBorder="1" applyAlignment="1" applyProtection="1">
      <alignment vertical="center" shrinkToFit="1"/>
      <protection hidden="1"/>
    </xf>
    <xf numFmtId="0" fontId="144" fillId="16" borderId="0" xfId="5" applyNumberFormat="1" applyFont="1" applyFill="1" applyBorder="1" applyAlignment="1" applyProtection="1">
      <alignment horizontal="center" vertical="center" shrinkToFit="1"/>
      <protection hidden="1"/>
    </xf>
    <xf numFmtId="0" fontId="150" fillId="0" borderId="0" xfId="0" applyFont="1" applyAlignment="1" applyProtection="1">
      <alignment horizontal="center" vertical="center" shrinkToFit="1"/>
      <protection hidden="1"/>
    </xf>
    <xf numFmtId="0" fontId="144" fillId="16" borderId="0" xfId="5" applyNumberFormat="1" applyFont="1" applyFill="1" applyBorder="1" applyAlignment="1" applyProtection="1">
      <alignment horizontal="left" vertical="center" shrinkToFit="1"/>
      <protection hidden="1"/>
    </xf>
    <xf numFmtId="0" fontId="142" fillId="0" borderId="0" xfId="5" applyNumberFormat="1" applyFont="1" applyAlignment="1" applyProtection="1">
      <alignment vertical="center" shrinkToFit="1"/>
      <protection hidden="1"/>
    </xf>
    <xf numFmtId="0" fontId="147" fillId="0" borderId="0" xfId="5" applyNumberFormat="1" applyFont="1" applyAlignment="1" applyProtection="1">
      <alignment vertical="center" shrinkToFit="1"/>
      <protection hidden="1"/>
    </xf>
    <xf numFmtId="0" fontId="144" fillId="16" borderId="0" xfId="5" applyNumberFormat="1" applyFont="1" applyFill="1" applyBorder="1" applyAlignment="1" applyProtection="1">
      <alignment vertical="center" shrinkToFit="1"/>
      <protection hidden="1"/>
    </xf>
    <xf numFmtId="0" fontId="170" fillId="16" borderId="7" xfId="5" applyNumberFormat="1" applyFont="1" applyFill="1" applyBorder="1" applyAlignment="1" applyProtection="1">
      <alignment horizontal="left" vertical="center" wrapText="1"/>
      <protection hidden="1"/>
    </xf>
    <xf numFmtId="0" fontId="170" fillId="16" borderId="8" xfId="5" applyNumberFormat="1" applyFont="1" applyFill="1" applyBorder="1" applyAlignment="1" applyProtection="1">
      <alignment horizontal="left" vertical="center" wrapText="1"/>
      <protection hidden="1"/>
    </xf>
    <xf numFmtId="0" fontId="170" fillId="16" borderId="25" xfId="5" applyNumberFormat="1" applyFont="1" applyFill="1" applyBorder="1" applyAlignment="1" applyProtection="1">
      <alignment horizontal="left" vertical="center" wrapText="1"/>
      <protection hidden="1"/>
    </xf>
    <xf numFmtId="0" fontId="170" fillId="16" borderId="0" xfId="5" applyNumberFormat="1" applyFont="1" applyFill="1" applyBorder="1" applyAlignment="1" applyProtection="1">
      <alignment horizontal="left" vertical="center" wrapText="1"/>
      <protection hidden="1"/>
    </xf>
    <xf numFmtId="0" fontId="170" fillId="16" borderId="10" xfId="5" applyNumberFormat="1" applyFont="1" applyFill="1" applyBorder="1" applyAlignment="1" applyProtection="1">
      <alignment horizontal="left" vertical="center" wrapText="1"/>
      <protection hidden="1"/>
    </xf>
    <xf numFmtId="0" fontId="170" fillId="16" borderId="11" xfId="5" applyNumberFormat="1" applyFont="1" applyFill="1" applyBorder="1" applyAlignment="1" applyProtection="1">
      <alignment horizontal="left" vertical="center" wrapText="1"/>
      <protection hidden="1"/>
    </xf>
    <xf numFmtId="0" fontId="48" fillId="0" borderId="182" xfId="5" applyNumberFormat="1" applyFont="1" applyBorder="1" applyAlignment="1" applyProtection="1">
      <alignment horizontal="left" vertical="center" wrapText="1"/>
      <protection hidden="1"/>
    </xf>
    <xf numFmtId="0" fontId="48" fillId="0" borderId="183" xfId="5" applyNumberFormat="1" applyFont="1" applyBorder="1" applyAlignment="1" applyProtection="1">
      <alignment horizontal="left" vertical="center" wrapText="1"/>
      <protection hidden="1"/>
    </xf>
    <xf numFmtId="0" fontId="139" fillId="2" borderId="43" xfId="5" applyNumberFormat="1" applyFont="1" applyFill="1" applyBorder="1" applyAlignment="1" applyProtection="1">
      <alignment vertical="center" wrapText="1"/>
      <protection locked="0"/>
    </xf>
    <xf numFmtId="0" fontId="139" fillId="2" borderId="20" xfId="5" applyNumberFormat="1" applyFont="1" applyFill="1" applyBorder="1" applyAlignment="1" applyProtection="1">
      <alignment vertical="center" wrapText="1"/>
      <protection locked="0"/>
    </xf>
    <xf numFmtId="0" fontId="139" fillId="2" borderId="21" xfId="5" applyNumberFormat="1" applyFont="1" applyFill="1" applyBorder="1" applyAlignment="1" applyProtection="1">
      <alignment vertical="center" wrapText="1"/>
      <protection locked="0"/>
    </xf>
    <xf numFmtId="0" fontId="166" fillId="0" borderId="190" xfId="5" applyNumberFormat="1" applyFont="1" applyBorder="1" applyAlignment="1" applyProtection="1">
      <alignment horizontal="left" vertical="center" shrinkToFit="1"/>
      <protection hidden="1"/>
    </xf>
    <xf numFmtId="0" fontId="166" fillId="0" borderId="16" xfId="5" applyNumberFormat="1" applyFont="1" applyBorder="1" applyAlignment="1" applyProtection="1">
      <alignment horizontal="left" vertical="center" shrinkToFit="1"/>
      <protection hidden="1"/>
    </xf>
    <xf numFmtId="0" fontId="167" fillId="0" borderId="16" xfId="0" applyFont="1" applyBorder="1" applyAlignment="1" applyProtection="1">
      <alignment horizontal="left" vertical="center" shrinkToFit="1"/>
      <protection hidden="1"/>
    </xf>
    <xf numFmtId="0" fontId="167" fillId="0" borderId="17" xfId="0" applyFont="1" applyBorder="1" applyAlignment="1" applyProtection="1">
      <alignment horizontal="left" vertical="center" shrinkToFit="1"/>
      <protection hidden="1"/>
    </xf>
    <xf numFmtId="49" fontId="147" fillId="2" borderId="186" xfId="5" applyNumberFormat="1" applyFont="1" applyFill="1" applyBorder="1" applyAlignment="1" applyProtection="1">
      <alignment horizontal="center" vertical="center" wrapText="1"/>
      <protection locked="0"/>
    </xf>
    <xf numFmtId="49" fontId="147" fillId="2" borderId="189" xfId="5" applyNumberFormat="1" applyFont="1" applyFill="1" applyBorder="1" applyAlignment="1" applyProtection="1">
      <alignment horizontal="center" vertical="center" wrapText="1"/>
      <protection locked="0"/>
    </xf>
    <xf numFmtId="0" fontId="48" fillId="0" borderId="31" xfId="5" applyNumberFormat="1" applyFont="1" applyBorder="1" applyAlignment="1" applyProtection="1">
      <alignment horizontal="left" vertical="center" wrapText="1"/>
      <protection hidden="1"/>
    </xf>
    <xf numFmtId="0" fontId="48" fillId="0" borderId="8" xfId="5" applyNumberFormat="1" applyFont="1" applyBorder="1" applyAlignment="1" applyProtection="1">
      <alignment horizontal="left" vertical="center" wrapText="1"/>
      <protection hidden="1"/>
    </xf>
    <xf numFmtId="0" fontId="48" fillId="0" borderId="9" xfId="5" applyNumberFormat="1" applyFont="1" applyBorder="1" applyAlignment="1" applyProtection="1">
      <alignment horizontal="left" vertical="center" wrapText="1"/>
      <protection hidden="1"/>
    </xf>
    <xf numFmtId="0" fontId="48" fillId="0" borderId="41" xfId="5" applyNumberFormat="1" applyFont="1" applyBorder="1" applyAlignment="1" applyProtection="1">
      <alignment horizontal="left" vertical="center" wrapText="1"/>
      <protection hidden="1"/>
    </xf>
    <xf numFmtId="0" fontId="48" fillId="0" borderId="0" xfId="5" applyNumberFormat="1" applyFont="1" applyBorder="1" applyAlignment="1" applyProtection="1">
      <alignment horizontal="left" vertical="center" wrapText="1"/>
      <protection hidden="1"/>
    </xf>
    <xf numFmtId="0" fontId="48" fillId="0" borderId="30" xfId="5" applyNumberFormat="1" applyFont="1" applyBorder="1" applyAlignment="1" applyProtection="1">
      <alignment horizontal="left" vertical="center" wrapText="1"/>
      <protection hidden="1"/>
    </xf>
    <xf numFmtId="0" fontId="48" fillId="0" borderId="4" xfId="5" applyNumberFormat="1" applyFont="1" applyBorder="1" applyAlignment="1" applyProtection="1">
      <alignment horizontal="left" vertical="center" wrapText="1"/>
      <protection hidden="1"/>
    </xf>
    <xf numFmtId="0" fontId="48" fillId="0" borderId="5" xfId="5" applyNumberFormat="1" applyFont="1" applyBorder="1" applyAlignment="1" applyProtection="1">
      <alignment horizontal="left" vertical="center" wrapText="1"/>
      <protection hidden="1"/>
    </xf>
    <xf numFmtId="0" fontId="48" fillId="0" borderId="27" xfId="5" applyNumberFormat="1" applyFont="1" applyBorder="1" applyAlignment="1" applyProtection="1">
      <alignment horizontal="left" vertical="center" wrapText="1"/>
      <protection hidden="1"/>
    </xf>
    <xf numFmtId="176" fontId="60" fillId="2" borderId="43" xfId="5" applyNumberFormat="1" applyFont="1" applyFill="1" applyBorder="1" applyAlignment="1" applyProtection="1">
      <alignment horizontal="center" vertical="center" shrinkToFit="1"/>
      <protection locked="0"/>
    </xf>
    <xf numFmtId="176" fontId="60" fillId="2" borderId="20" xfId="5" applyNumberFormat="1" applyFont="1" applyFill="1" applyBorder="1" applyAlignment="1" applyProtection="1">
      <alignment horizontal="center" vertical="center" shrinkToFit="1"/>
      <protection locked="0"/>
    </xf>
    <xf numFmtId="176" fontId="60" fillId="2" borderId="21" xfId="5" applyNumberFormat="1" applyFont="1" applyFill="1" applyBorder="1" applyAlignment="1" applyProtection="1">
      <alignment horizontal="center" vertical="center" shrinkToFit="1"/>
      <protection locked="0"/>
    </xf>
    <xf numFmtId="0" fontId="121" fillId="0" borderId="77" xfId="5" applyNumberFormat="1" applyFont="1" applyBorder="1" applyAlignment="1" applyProtection="1">
      <alignment vertical="center" shrinkToFit="1"/>
      <protection hidden="1"/>
    </xf>
    <xf numFmtId="0" fontId="121" fillId="0" borderId="182" xfId="5" applyNumberFormat="1" applyFont="1" applyBorder="1" applyAlignment="1" applyProtection="1">
      <alignment vertical="center" shrinkToFit="1"/>
      <protection hidden="1"/>
    </xf>
    <xf numFmtId="0" fontId="121" fillId="0" borderId="38" xfId="5" applyNumberFormat="1" applyFont="1" applyBorder="1" applyAlignment="1" applyProtection="1">
      <alignment vertical="center" shrinkToFit="1"/>
      <protection hidden="1"/>
    </xf>
    <xf numFmtId="0" fontId="121" fillId="0" borderId="184" xfId="5" applyNumberFormat="1" applyFont="1" applyBorder="1" applyAlignment="1" applyProtection="1">
      <alignment vertical="center" shrinkToFit="1"/>
      <protection hidden="1"/>
    </xf>
    <xf numFmtId="0" fontId="181" fillId="0" borderId="8" xfId="5" applyNumberFormat="1" applyFont="1" applyBorder="1" applyAlignment="1" applyProtection="1">
      <alignment vertical="center" wrapText="1"/>
      <protection hidden="1"/>
    </xf>
    <xf numFmtId="0" fontId="181" fillId="0" borderId="0" xfId="5" applyNumberFormat="1" applyFont="1" applyBorder="1" applyAlignment="1" applyProtection="1">
      <alignment vertical="center" wrapText="1"/>
      <protection hidden="1"/>
    </xf>
    <xf numFmtId="0" fontId="72" fillId="0" borderId="0" xfId="0" applyFont="1" applyAlignment="1">
      <alignment vertical="center"/>
    </xf>
    <xf numFmtId="0" fontId="58" fillId="0" borderId="52" xfId="1" applyFont="1" applyFill="1" applyBorder="1" applyAlignment="1">
      <alignment horizontal="center" vertical="center"/>
    </xf>
    <xf numFmtId="0" fontId="58" fillId="0" borderId="32" xfId="1" applyFont="1" applyFill="1" applyBorder="1" applyAlignment="1">
      <alignment horizontal="center" vertical="center"/>
    </xf>
    <xf numFmtId="49" fontId="163" fillId="2" borderId="39" xfId="1" applyNumberFormat="1" applyFont="1" applyFill="1" applyBorder="1" applyAlignment="1" applyProtection="1">
      <alignment horizontal="center" vertical="center" shrinkToFit="1"/>
      <protection locked="0"/>
    </xf>
    <xf numFmtId="49" fontId="163" fillId="2" borderId="16" xfId="1" applyNumberFormat="1" applyFont="1" applyFill="1" applyBorder="1" applyAlignment="1" applyProtection="1">
      <alignment horizontal="center" vertical="center" shrinkToFit="1"/>
      <protection locked="0"/>
    </xf>
    <xf numFmtId="49" fontId="163" fillId="2" borderId="17" xfId="1" applyNumberFormat="1" applyFont="1" applyFill="1" applyBorder="1" applyAlignment="1" applyProtection="1">
      <alignment horizontal="center" vertical="center" shrinkToFit="1"/>
      <protection locked="0"/>
    </xf>
    <xf numFmtId="0" fontId="59" fillId="3" borderId="32" xfId="1" applyFont="1" applyFill="1" applyBorder="1" applyAlignment="1">
      <alignment vertical="center" shrinkToFit="1"/>
    </xf>
    <xf numFmtId="0" fontId="59" fillId="3" borderId="191" xfId="1" applyFont="1" applyFill="1" applyBorder="1" applyAlignment="1">
      <alignment vertical="center" shrinkToFit="1"/>
    </xf>
    <xf numFmtId="0" fontId="176" fillId="0" borderId="39" xfId="5" applyNumberFormat="1" applyFont="1" applyBorder="1" applyAlignment="1" applyProtection="1">
      <alignment horizontal="left" vertical="center" wrapText="1"/>
      <protection hidden="1"/>
    </xf>
    <xf numFmtId="0" fontId="176" fillId="0" borderId="17" xfId="5" applyNumberFormat="1" applyFont="1" applyBorder="1" applyAlignment="1" applyProtection="1">
      <alignment horizontal="left" vertical="center" wrapText="1"/>
      <protection hidden="1"/>
    </xf>
    <xf numFmtId="0" fontId="176" fillId="0" borderId="32" xfId="5" applyNumberFormat="1" applyFont="1" applyBorder="1" applyAlignment="1" applyProtection="1">
      <alignment horizontal="left" vertical="center" wrapText="1"/>
      <protection hidden="1"/>
    </xf>
    <xf numFmtId="0" fontId="177" fillId="0" borderId="39" xfId="0" applyFont="1" applyBorder="1" applyAlignment="1">
      <alignment horizontal="center" vertical="center"/>
    </xf>
    <xf numFmtId="0" fontId="177" fillId="0" borderId="17" xfId="0" applyFont="1" applyBorder="1" applyAlignment="1">
      <alignment horizontal="center" vertical="center"/>
    </xf>
    <xf numFmtId="0" fontId="177" fillId="0" borderId="16" xfId="0" applyFont="1" applyBorder="1" applyAlignment="1">
      <alignment horizontal="center" vertical="center"/>
    </xf>
    <xf numFmtId="0" fontId="121" fillId="0" borderId="77" xfId="5" applyNumberFormat="1" applyFont="1" applyBorder="1" applyAlignment="1" applyProtection="1">
      <alignment horizontal="left" vertical="center" shrinkToFit="1"/>
      <protection hidden="1"/>
    </xf>
    <xf numFmtId="0" fontId="121" fillId="0" borderId="182" xfId="5" applyNumberFormat="1" applyFont="1" applyBorder="1" applyAlignment="1" applyProtection="1">
      <alignment horizontal="left" vertical="center" shrinkToFit="1"/>
      <protection hidden="1"/>
    </xf>
    <xf numFmtId="0" fontId="121" fillId="0" borderId="38" xfId="5" applyNumberFormat="1" applyFont="1" applyBorder="1" applyAlignment="1" applyProtection="1">
      <alignment horizontal="left" vertical="center" shrinkToFit="1"/>
      <protection hidden="1"/>
    </xf>
    <xf numFmtId="0" fontId="121" fillId="0" borderId="184" xfId="5" applyNumberFormat="1" applyFont="1" applyBorder="1" applyAlignment="1" applyProtection="1">
      <alignment horizontal="left" vertical="center" shrinkToFit="1"/>
      <protection hidden="1"/>
    </xf>
    <xf numFmtId="0" fontId="48" fillId="0" borderId="182" xfId="5" applyNumberFormat="1" applyFont="1" applyBorder="1" applyAlignment="1" applyProtection="1">
      <alignment horizontal="left" vertical="center"/>
      <protection hidden="1"/>
    </xf>
    <xf numFmtId="0" fontId="48" fillId="0" borderId="183" xfId="5" applyNumberFormat="1" applyFont="1" applyBorder="1" applyAlignment="1" applyProtection="1">
      <alignment horizontal="left" vertical="center"/>
      <protection hidden="1"/>
    </xf>
    <xf numFmtId="0" fontId="48" fillId="0" borderId="184" xfId="5" applyNumberFormat="1" applyFont="1" applyBorder="1" applyAlignment="1" applyProtection="1">
      <alignment horizontal="left" vertical="center"/>
      <protection hidden="1"/>
    </xf>
    <xf numFmtId="0" fontId="48" fillId="0" borderId="185" xfId="5" applyNumberFormat="1" applyFont="1" applyBorder="1" applyAlignment="1" applyProtection="1">
      <alignment horizontal="left" vertical="center"/>
      <protection hidden="1"/>
    </xf>
    <xf numFmtId="0" fontId="139" fillId="0" borderId="77" xfId="5" applyNumberFormat="1" applyFont="1" applyBorder="1" applyAlignment="1" applyProtection="1">
      <alignment vertical="center" wrapText="1"/>
      <protection hidden="1"/>
    </xf>
    <xf numFmtId="0" fontId="139" fillId="0" borderId="182" xfId="5" applyNumberFormat="1" applyFont="1" applyBorder="1" applyAlignment="1" applyProtection="1">
      <alignment vertical="center" wrapText="1"/>
      <protection hidden="1"/>
    </xf>
    <xf numFmtId="0" fontId="139" fillId="0" borderId="183" xfId="5" applyNumberFormat="1" applyFont="1" applyBorder="1" applyAlignment="1" applyProtection="1">
      <alignment vertical="center" wrapText="1"/>
      <protection hidden="1"/>
    </xf>
    <xf numFmtId="0" fontId="139" fillId="0" borderId="199" xfId="5" applyNumberFormat="1" applyFont="1" applyBorder="1" applyAlignment="1" applyProtection="1">
      <alignment vertical="center" wrapText="1"/>
      <protection hidden="1"/>
    </xf>
    <xf numFmtId="0" fontId="139" fillId="0" borderId="89" xfId="5" applyNumberFormat="1" applyFont="1" applyBorder="1" applyAlignment="1" applyProtection="1">
      <alignment vertical="center" wrapText="1"/>
      <protection hidden="1"/>
    </xf>
    <xf numFmtId="0" fontId="139" fillId="0" borderId="200" xfId="5" applyNumberFormat="1" applyFont="1" applyBorder="1" applyAlignment="1" applyProtection="1">
      <alignment vertical="center" wrapText="1"/>
      <protection hidden="1"/>
    </xf>
    <xf numFmtId="0" fontId="139" fillId="0" borderId="52" xfId="5" applyNumberFormat="1" applyFont="1" applyBorder="1" applyAlignment="1" applyProtection="1">
      <alignment vertical="center" wrapText="1"/>
      <protection hidden="1"/>
    </xf>
    <xf numFmtId="0" fontId="139" fillId="0" borderId="32" xfId="5" applyNumberFormat="1" applyFont="1" applyBorder="1" applyAlignment="1" applyProtection="1">
      <alignment vertical="center" wrapText="1"/>
      <protection hidden="1"/>
    </xf>
    <xf numFmtId="0" fontId="139" fillId="0" borderId="191" xfId="5" applyNumberFormat="1" applyFont="1" applyBorder="1" applyAlignment="1" applyProtection="1">
      <alignment vertical="center" wrapText="1"/>
      <protection hidden="1"/>
    </xf>
    <xf numFmtId="0" fontId="180" fillId="0" borderId="32" xfId="1" applyFont="1" applyFill="1" applyBorder="1" applyAlignment="1">
      <alignment horizontal="left" vertical="center" wrapText="1"/>
    </xf>
    <xf numFmtId="0" fontId="147" fillId="0" borderId="52" xfId="1" applyFont="1" applyFill="1" applyBorder="1" applyAlignment="1">
      <alignment horizontal="center" vertical="center" wrapText="1"/>
    </xf>
    <xf numFmtId="0" fontId="147" fillId="0" borderId="32" xfId="1" applyFont="1" applyFill="1" applyBorder="1" applyAlignment="1">
      <alignment horizontal="center" vertical="center" wrapText="1"/>
    </xf>
    <xf numFmtId="0" fontId="147" fillId="0" borderId="2" xfId="1" applyFont="1" applyFill="1" applyBorder="1" applyAlignment="1">
      <alignment horizontal="center" vertical="center" wrapText="1"/>
    </xf>
    <xf numFmtId="0" fontId="147" fillId="0" borderId="1" xfId="1" applyFont="1" applyFill="1" applyBorder="1" applyAlignment="1">
      <alignment horizontal="center" vertical="center" wrapText="1"/>
    </xf>
    <xf numFmtId="0" fontId="147" fillId="0" borderId="3" xfId="1" applyFont="1" applyFill="1" applyBorder="1" applyAlignment="1">
      <alignment horizontal="center" vertical="center" wrapText="1"/>
    </xf>
    <xf numFmtId="0" fontId="147" fillId="0" borderId="4" xfId="1" applyFont="1" applyFill="1" applyBorder="1" applyAlignment="1">
      <alignment horizontal="center" vertical="center" wrapText="1"/>
    </xf>
    <xf numFmtId="0" fontId="147" fillId="0" borderId="5" xfId="1" applyFont="1" applyFill="1" applyBorder="1" applyAlignment="1">
      <alignment horizontal="center" vertical="center" wrapText="1"/>
    </xf>
    <xf numFmtId="0" fontId="147" fillId="0" borderId="195" xfId="1" applyFont="1" applyFill="1" applyBorder="1" applyAlignment="1">
      <alignment horizontal="center" vertical="center" wrapText="1"/>
    </xf>
    <xf numFmtId="0" fontId="130" fillId="0" borderId="2" xfId="1" applyFont="1" applyFill="1" applyBorder="1" applyAlignment="1">
      <alignment horizontal="left" vertical="center" shrinkToFit="1"/>
    </xf>
    <xf numFmtId="0" fontId="130" fillId="0" borderId="1" xfId="1" applyFont="1" applyFill="1" applyBorder="1" applyAlignment="1">
      <alignment horizontal="left" vertical="center" shrinkToFit="1"/>
    </xf>
    <xf numFmtId="0" fontId="130" fillId="0" borderId="29" xfId="1" applyFont="1" applyFill="1" applyBorder="1" applyAlignment="1">
      <alignment horizontal="left" vertical="center" shrinkToFit="1"/>
    </xf>
    <xf numFmtId="0" fontId="130" fillId="0" borderId="4" xfId="1" applyFont="1" applyFill="1" applyBorder="1" applyAlignment="1">
      <alignment horizontal="left" vertical="center" shrinkToFit="1"/>
    </xf>
    <xf numFmtId="0" fontId="130" fillId="0" borderId="5" xfId="1" applyFont="1" applyFill="1" applyBorder="1" applyAlignment="1">
      <alignment horizontal="left" vertical="center" shrinkToFit="1"/>
    </xf>
    <xf numFmtId="0" fontId="130" fillId="0" borderId="27" xfId="1" applyFont="1" applyFill="1" applyBorder="1" applyAlignment="1">
      <alignment horizontal="left" vertical="center" shrinkToFit="1"/>
    </xf>
    <xf numFmtId="0" fontId="59" fillId="0" borderId="39" xfId="1" applyFont="1" applyFill="1" applyBorder="1" applyAlignment="1">
      <alignment horizontal="center" vertical="center" wrapText="1"/>
    </xf>
    <xf numFmtId="0" fontId="59" fillId="0" borderId="16" xfId="1" applyFont="1" applyFill="1" applyBorder="1" applyAlignment="1">
      <alignment horizontal="center" vertical="center" wrapText="1"/>
    </xf>
    <xf numFmtId="0" fontId="59" fillId="0" borderId="17" xfId="1" applyFont="1" applyFill="1" applyBorder="1" applyAlignment="1">
      <alignment horizontal="center" vertical="center" wrapText="1"/>
    </xf>
    <xf numFmtId="0" fontId="121" fillId="0" borderId="7" xfId="5" applyNumberFormat="1" applyFont="1" applyBorder="1" applyAlignment="1" applyProtection="1">
      <alignment horizontal="left" vertical="center" shrinkToFit="1"/>
      <protection hidden="1"/>
    </xf>
    <xf numFmtId="0" fontId="121" fillId="0" borderId="8" xfId="5" applyNumberFormat="1" applyFont="1" applyBorder="1" applyAlignment="1" applyProtection="1">
      <alignment horizontal="left" vertical="center" shrinkToFit="1"/>
      <protection hidden="1"/>
    </xf>
    <xf numFmtId="0" fontId="121" fillId="0" borderId="37" xfId="5" applyNumberFormat="1" applyFont="1" applyBorder="1" applyAlignment="1" applyProtection="1">
      <alignment horizontal="left" vertical="center" shrinkToFit="1"/>
      <protection hidden="1"/>
    </xf>
    <xf numFmtId="0" fontId="121" fillId="0" borderId="10" xfId="5" applyNumberFormat="1" applyFont="1" applyBorder="1" applyAlignment="1" applyProtection="1">
      <alignment horizontal="left" vertical="center" shrinkToFit="1"/>
      <protection hidden="1"/>
    </xf>
    <xf numFmtId="0" fontId="121" fillId="0" borderId="11" xfId="5" applyNumberFormat="1" applyFont="1" applyBorder="1" applyAlignment="1" applyProtection="1">
      <alignment horizontal="left" vertical="center" shrinkToFit="1"/>
      <protection hidden="1"/>
    </xf>
    <xf numFmtId="0" fontId="121" fillId="0" borderId="34" xfId="5" applyNumberFormat="1" applyFont="1" applyBorder="1" applyAlignment="1" applyProtection="1">
      <alignment horizontal="left" vertical="center" shrinkToFit="1"/>
      <protection hidden="1"/>
    </xf>
    <xf numFmtId="0" fontId="154" fillId="0" borderId="7" xfId="5" applyNumberFormat="1" applyFont="1" applyBorder="1" applyAlignment="1" applyProtection="1">
      <alignment horizontal="left" vertical="center" wrapText="1" shrinkToFit="1"/>
      <protection hidden="1"/>
    </xf>
    <xf numFmtId="0" fontId="154" fillId="0" borderId="8" xfId="5" applyNumberFormat="1" applyFont="1" applyBorder="1" applyAlignment="1" applyProtection="1">
      <alignment horizontal="left" vertical="center" wrapText="1" shrinkToFit="1"/>
      <protection hidden="1"/>
    </xf>
    <xf numFmtId="0" fontId="154" fillId="0" borderId="37" xfId="5" applyNumberFormat="1" applyFont="1" applyBorder="1" applyAlignment="1" applyProtection="1">
      <alignment horizontal="left" vertical="center" wrapText="1" shrinkToFit="1"/>
      <protection hidden="1"/>
    </xf>
    <xf numFmtId="0" fontId="154" fillId="0" borderId="25" xfId="5" applyNumberFormat="1" applyFont="1" applyBorder="1" applyAlignment="1" applyProtection="1">
      <alignment horizontal="left" vertical="center" wrapText="1" shrinkToFit="1"/>
      <protection hidden="1"/>
    </xf>
    <xf numFmtId="0" fontId="154" fillId="0" borderId="0" xfId="5" applyNumberFormat="1" applyFont="1" applyBorder="1" applyAlignment="1" applyProtection="1">
      <alignment horizontal="left" vertical="center" wrapText="1" shrinkToFit="1"/>
      <protection hidden="1"/>
    </xf>
    <xf numFmtId="0" fontId="154" fillId="0" borderId="40" xfId="5" applyNumberFormat="1" applyFont="1" applyBorder="1" applyAlignment="1" applyProtection="1">
      <alignment horizontal="left" vertical="center" wrapText="1" shrinkToFit="1"/>
      <protection hidden="1"/>
    </xf>
    <xf numFmtId="0" fontId="132" fillId="0" borderId="25" xfId="0" applyFont="1" applyBorder="1" applyAlignment="1" applyProtection="1">
      <alignment vertical="center" wrapText="1" shrinkToFit="1"/>
      <protection hidden="1"/>
    </xf>
    <xf numFmtId="0" fontId="132" fillId="0" borderId="0" xfId="0" applyFont="1" applyBorder="1" applyAlignment="1" applyProtection="1">
      <alignment vertical="center" wrapText="1" shrinkToFit="1"/>
      <protection hidden="1"/>
    </xf>
    <xf numFmtId="0" fontId="132" fillId="0" borderId="40" xfId="0" applyFont="1" applyBorder="1" applyAlignment="1" applyProtection="1">
      <alignment vertical="center" wrapText="1" shrinkToFit="1"/>
      <protection hidden="1"/>
    </xf>
    <xf numFmtId="0" fontId="132" fillId="0" borderId="10" xfId="0" applyFont="1" applyBorder="1" applyAlignment="1" applyProtection="1">
      <alignment vertical="center" wrapText="1" shrinkToFit="1"/>
      <protection hidden="1"/>
    </xf>
    <xf numFmtId="0" fontId="132" fillId="0" borderId="11" xfId="0" applyFont="1" applyBorder="1" applyAlignment="1" applyProtection="1">
      <alignment vertical="center" wrapText="1" shrinkToFit="1"/>
      <protection hidden="1"/>
    </xf>
    <xf numFmtId="0" fontId="132" fillId="0" borderId="34" xfId="0" applyFont="1" applyBorder="1" applyAlignment="1" applyProtection="1">
      <alignment vertical="center" wrapText="1" shrinkToFit="1"/>
      <protection hidden="1"/>
    </xf>
    <xf numFmtId="0" fontId="166" fillId="2" borderId="0" xfId="5" applyNumberFormat="1" applyFont="1" applyFill="1" applyBorder="1" applyAlignment="1" applyProtection="1">
      <alignment vertical="center" wrapText="1"/>
      <protection locked="0"/>
    </xf>
    <xf numFmtId="0" fontId="166" fillId="2" borderId="30" xfId="5" applyNumberFormat="1" applyFont="1" applyFill="1" applyBorder="1" applyAlignment="1" applyProtection="1">
      <alignment vertical="center" wrapText="1"/>
      <protection locked="0"/>
    </xf>
    <xf numFmtId="0" fontId="166" fillId="2" borderId="11" xfId="5" applyNumberFormat="1" applyFont="1" applyFill="1" applyBorder="1" applyAlignment="1" applyProtection="1">
      <alignment vertical="center" wrapText="1"/>
      <protection locked="0"/>
    </xf>
    <xf numFmtId="0" fontId="166" fillId="2" borderId="12" xfId="5" applyNumberFormat="1" applyFont="1" applyFill="1" applyBorder="1" applyAlignment="1" applyProtection="1">
      <alignment vertical="center" wrapText="1"/>
      <protection locked="0"/>
    </xf>
    <xf numFmtId="0" fontId="48" fillId="0" borderId="23" xfId="5" applyNumberFormat="1" applyFont="1" applyBorder="1" applyAlignment="1" applyProtection="1">
      <alignment horizontal="left" vertical="center" wrapText="1"/>
      <protection hidden="1"/>
    </xf>
    <xf numFmtId="0" fontId="48" fillId="0" borderId="24" xfId="5" applyNumberFormat="1" applyFont="1" applyBorder="1" applyAlignment="1" applyProtection="1">
      <alignment horizontal="left" vertical="center" wrapText="1"/>
      <protection hidden="1"/>
    </xf>
    <xf numFmtId="0" fontId="143" fillId="0" borderId="0" xfId="5" applyNumberFormat="1" applyFont="1" applyBorder="1" applyAlignment="1" applyProtection="1">
      <alignment vertical="center" shrinkToFit="1"/>
      <protection hidden="1"/>
    </xf>
    <xf numFmtId="0" fontId="60" fillId="2" borderId="22" xfId="5" applyNumberFormat="1" applyFont="1" applyFill="1" applyBorder="1" applyAlignment="1" applyProtection="1">
      <alignment horizontal="left" vertical="center" shrinkToFit="1"/>
      <protection locked="0"/>
    </xf>
    <xf numFmtId="0" fontId="60" fillId="2" borderId="23" xfId="5" applyNumberFormat="1" applyFont="1" applyFill="1" applyBorder="1" applyAlignment="1" applyProtection="1">
      <alignment horizontal="left" vertical="center" shrinkToFit="1"/>
      <protection locked="0"/>
    </xf>
    <xf numFmtId="0" fontId="60" fillId="2" borderId="24" xfId="5" applyNumberFormat="1" applyFont="1" applyFill="1" applyBorder="1" applyAlignment="1" applyProtection="1">
      <alignment horizontal="left" vertical="center" shrinkToFit="1"/>
      <protection locked="0"/>
    </xf>
    <xf numFmtId="0" fontId="58" fillId="0" borderId="38" xfId="1" applyFont="1" applyFill="1" applyBorder="1" applyAlignment="1">
      <alignment horizontal="center" vertical="center"/>
    </xf>
    <xf numFmtId="0" fontId="58" fillId="0" borderId="184" xfId="1" applyFont="1" applyFill="1" applyBorder="1" applyAlignment="1">
      <alignment horizontal="center" vertical="center"/>
    </xf>
    <xf numFmtId="49" fontId="163" fillId="2" borderId="43" xfId="1" applyNumberFormat="1" applyFont="1" applyFill="1" applyBorder="1" applyAlignment="1" applyProtection="1">
      <alignment horizontal="center" vertical="center" shrinkToFit="1"/>
      <protection locked="0"/>
    </xf>
    <xf numFmtId="49" fontId="163" fillId="2" borderId="20" xfId="1" applyNumberFormat="1" applyFont="1" applyFill="1" applyBorder="1" applyAlignment="1" applyProtection="1">
      <alignment horizontal="center" vertical="center" shrinkToFit="1"/>
      <protection locked="0"/>
    </xf>
    <xf numFmtId="49" fontId="163" fillId="2" borderId="18" xfId="1" applyNumberFormat="1" applyFont="1" applyFill="1" applyBorder="1" applyAlignment="1" applyProtection="1">
      <alignment horizontal="center" vertical="center" shrinkToFit="1"/>
      <protection locked="0"/>
    </xf>
    <xf numFmtId="0" fontId="59" fillId="3" borderId="184" xfId="1" applyFont="1" applyFill="1" applyBorder="1" applyAlignment="1">
      <alignment vertical="center" shrinkToFit="1"/>
    </xf>
    <xf numFmtId="0" fontId="59" fillId="3" borderId="185" xfId="1" applyFont="1" applyFill="1" applyBorder="1" applyAlignment="1">
      <alignment vertical="center" shrinkToFit="1"/>
    </xf>
    <xf numFmtId="0" fontId="141" fillId="0" borderId="0" xfId="5" applyNumberFormat="1" applyFont="1" applyBorder="1" applyAlignment="1" applyProtection="1">
      <alignment horizontal="center" vertical="center" wrapText="1"/>
      <protection hidden="1"/>
    </xf>
    <xf numFmtId="0" fontId="48" fillId="0" borderId="0" xfId="5" applyNumberFormat="1" applyFont="1" applyBorder="1" applyAlignment="1" applyProtection="1">
      <alignment horizontal="center" vertical="center" wrapText="1"/>
      <protection hidden="1"/>
    </xf>
    <xf numFmtId="0" fontId="168" fillId="0" borderId="7" xfId="5" applyNumberFormat="1" applyFont="1" applyBorder="1" applyAlignment="1" applyProtection="1">
      <alignment horizontal="left" vertical="center" wrapText="1"/>
      <protection hidden="1"/>
    </xf>
    <xf numFmtId="0" fontId="169" fillId="0" borderId="8" xfId="0" applyFont="1" applyBorder="1" applyAlignment="1">
      <alignment horizontal="left" vertical="center" wrapText="1"/>
    </xf>
    <xf numFmtId="0" fontId="169" fillId="0" borderId="9" xfId="0" applyFont="1" applyBorder="1" applyAlignment="1">
      <alignment horizontal="left" vertical="center" wrapText="1"/>
    </xf>
    <xf numFmtId="0" fontId="169" fillId="0" borderId="10" xfId="0" applyFont="1" applyBorder="1" applyAlignment="1">
      <alignment horizontal="left" vertical="center" wrapText="1"/>
    </xf>
    <xf numFmtId="0" fontId="169" fillId="0" borderId="11" xfId="0" applyFont="1" applyBorder="1" applyAlignment="1">
      <alignment horizontal="left" vertical="center" wrapText="1"/>
    </xf>
    <xf numFmtId="0" fontId="169" fillId="0" borderId="12" xfId="0" applyFont="1" applyBorder="1" applyAlignment="1">
      <alignment horizontal="left" vertical="center" wrapText="1"/>
    </xf>
    <xf numFmtId="176" fontId="60" fillId="2" borderId="20" xfId="5" applyNumberFormat="1" applyFont="1" applyFill="1" applyBorder="1" applyAlignment="1" applyProtection="1">
      <alignment horizontal="right" vertical="center" shrinkToFit="1"/>
      <protection locked="0"/>
    </xf>
    <xf numFmtId="176" fontId="60" fillId="2" borderId="21" xfId="5" applyNumberFormat="1" applyFont="1" applyFill="1" applyBorder="1" applyAlignment="1" applyProtection="1">
      <alignment horizontal="right" vertical="center" shrinkToFit="1"/>
      <protection locked="0"/>
    </xf>
    <xf numFmtId="0" fontId="121" fillId="0" borderId="25" xfId="5" applyNumberFormat="1" applyFont="1" applyBorder="1" applyAlignment="1" applyProtection="1">
      <alignment horizontal="left" vertical="center" shrinkToFit="1"/>
      <protection hidden="1"/>
    </xf>
    <xf numFmtId="0" fontId="121" fillId="0" borderId="0" xfId="5" applyNumberFormat="1" applyFont="1" applyBorder="1" applyAlignment="1" applyProtection="1">
      <alignment horizontal="left" vertical="center" shrinkToFit="1"/>
      <protection hidden="1"/>
    </xf>
    <xf numFmtId="0" fontId="121" fillId="0" borderId="40" xfId="5" applyNumberFormat="1" applyFont="1" applyBorder="1" applyAlignment="1" applyProtection="1">
      <alignment horizontal="left" vertical="center" shrinkToFit="1"/>
      <protection hidden="1"/>
    </xf>
    <xf numFmtId="0" fontId="48" fillId="0" borderId="192" xfId="5" applyNumberFormat="1" applyFont="1" applyBorder="1" applyAlignment="1" applyProtection="1">
      <alignment horizontal="left" vertical="center" wrapText="1"/>
      <protection hidden="1"/>
    </xf>
    <xf numFmtId="0" fontId="48" fillId="0" borderId="193" xfId="5" applyNumberFormat="1" applyFont="1" applyBorder="1" applyAlignment="1" applyProtection="1">
      <alignment horizontal="left" vertical="center" wrapText="1"/>
      <protection hidden="1"/>
    </xf>
    <xf numFmtId="0" fontId="48" fillId="0" borderId="55" xfId="5" applyNumberFormat="1" applyFont="1" applyBorder="1" applyAlignment="1" applyProtection="1">
      <alignment horizontal="left" vertical="center" wrapText="1"/>
      <protection hidden="1"/>
    </xf>
    <xf numFmtId="0" fontId="48" fillId="0" borderId="92" xfId="5" applyNumberFormat="1" applyFont="1" applyBorder="1" applyAlignment="1" applyProtection="1">
      <alignment horizontal="left" vertical="center" wrapText="1"/>
      <protection hidden="1"/>
    </xf>
    <xf numFmtId="0" fontId="48" fillId="0" borderId="194" xfId="5" applyNumberFormat="1" applyFont="1" applyBorder="1" applyAlignment="1" applyProtection="1">
      <alignment horizontal="left" vertical="center" wrapText="1"/>
      <protection hidden="1"/>
    </xf>
    <xf numFmtId="177" fontId="60" fillId="2" borderId="43" xfId="6" applyNumberFormat="1" applyFont="1" applyFill="1" applyBorder="1" applyAlignment="1" applyProtection="1">
      <alignment horizontal="right" vertical="center" shrinkToFit="1"/>
      <protection locked="0"/>
    </xf>
    <xf numFmtId="177" fontId="60" fillId="2" borderId="20" xfId="6" applyNumberFormat="1" applyFont="1" applyFill="1" applyBorder="1" applyAlignment="1" applyProtection="1">
      <alignment horizontal="right" vertical="center" shrinkToFit="1"/>
      <protection locked="0"/>
    </xf>
    <xf numFmtId="177" fontId="60" fillId="2" borderId="21" xfId="6" applyNumberFormat="1" applyFont="1" applyFill="1" applyBorder="1" applyAlignment="1" applyProtection="1">
      <alignment horizontal="right" vertical="center" shrinkToFit="1"/>
      <protection locked="0"/>
    </xf>
    <xf numFmtId="176" fontId="60" fillId="0" borderId="184" xfId="5" applyNumberFormat="1" applyFont="1" applyFill="1" applyBorder="1" applyAlignment="1" applyProtection="1">
      <alignment horizontal="right" vertical="center" shrinkToFit="1"/>
      <protection hidden="1"/>
    </xf>
    <xf numFmtId="176" fontId="60" fillId="0" borderId="43" xfId="5" applyNumberFormat="1" applyFont="1" applyFill="1" applyBorder="1" applyAlignment="1" applyProtection="1">
      <alignment horizontal="right" vertical="center" shrinkToFit="1"/>
      <protection hidden="1"/>
    </xf>
    <xf numFmtId="0" fontId="154" fillId="0" borderId="8" xfId="6" applyNumberFormat="1" applyFont="1" applyBorder="1" applyAlignment="1" applyProtection="1">
      <alignment horizontal="center" vertical="center" shrinkToFit="1"/>
      <protection hidden="1"/>
    </xf>
    <xf numFmtId="0" fontId="48" fillId="0" borderId="31" xfId="5" applyNumberFormat="1" applyFont="1" applyBorder="1" applyAlignment="1" applyProtection="1">
      <alignment horizontal="left" vertical="center"/>
      <protection hidden="1"/>
    </xf>
    <xf numFmtId="0" fontId="48" fillId="0" borderId="8" xfId="5" applyNumberFormat="1" applyFont="1" applyBorder="1" applyAlignment="1" applyProtection="1">
      <alignment horizontal="left" vertical="center"/>
      <protection hidden="1"/>
    </xf>
    <xf numFmtId="0" fontId="48" fillId="0" borderId="9" xfId="5" applyNumberFormat="1" applyFont="1" applyBorder="1" applyAlignment="1" applyProtection="1">
      <alignment horizontal="left" vertical="center"/>
      <protection hidden="1"/>
    </xf>
    <xf numFmtId="0" fontId="130" fillId="0" borderId="38" xfId="5" applyNumberFormat="1" applyFont="1" applyBorder="1" applyAlignment="1" applyProtection="1">
      <alignment horizontal="left" vertical="center" shrinkToFit="1"/>
      <protection hidden="1"/>
    </xf>
    <xf numFmtId="0" fontId="130" fillId="0" borderId="184" xfId="5" applyNumberFormat="1" applyFont="1" applyBorder="1" applyAlignment="1" applyProtection="1">
      <alignment horizontal="left" vertical="center" shrinkToFit="1"/>
      <protection hidden="1"/>
    </xf>
    <xf numFmtId="176" fontId="60" fillId="2" borderId="184" xfId="5" applyNumberFormat="1" applyFont="1" applyFill="1" applyBorder="1" applyAlignment="1" applyProtection="1">
      <alignment horizontal="right" vertical="center" shrinkToFit="1"/>
      <protection locked="0"/>
    </xf>
    <xf numFmtId="176" fontId="60" fillId="2" borderId="43" xfId="5" applyNumberFormat="1" applyFont="1" applyFill="1" applyBorder="1" applyAlignment="1" applyProtection="1">
      <alignment horizontal="right" vertical="center" shrinkToFit="1"/>
      <protection locked="0"/>
    </xf>
    <xf numFmtId="0" fontId="48" fillId="0" borderId="8" xfId="5" applyNumberFormat="1" applyFont="1" applyBorder="1" applyAlignment="1" applyProtection="1">
      <alignment horizontal="right" vertical="center" wrapText="1"/>
      <protection hidden="1"/>
    </xf>
    <xf numFmtId="176" fontId="60" fillId="2" borderId="43" xfId="6" applyNumberFormat="1" applyFont="1" applyFill="1" applyBorder="1" applyAlignment="1" applyProtection="1">
      <alignment horizontal="right" vertical="center" shrinkToFit="1"/>
      <protection locked="0"/>
    </xf>
    <xf numFmtId="176" fontId="60" fillId="2" borderId="20" xfId="6" applyNumberFormat="1" applyFont="1" applyFill="1" applyBorder="1" applyAlignment="1" applyProtection="1">
      <alignment horizontal="right" vertical="center" shrinkToFit="1"/>
      <protection locked="0"/>
    </xf>
    <xf numFmtId="176" fontId="60" fillId="2" borderId="21" xfId="6" applyNumberFormat="1" applyFont="1" applyFill="1" applyBorder="1" applyAlignment="1" applyProtection="1">
      <alignment horizontal="right" vertical="center" shrinkToFit="1"/>
      <protection locked="0"/>
    </xf>
    <xf numFmtId="0" fontId="74" fillId="0" borderId="10" xfId="0" applyFont="1" applyBorder="1" applyAlignment="1" applyProtection="1">
      <alignment horizontal="left" vertical="center" shrinkToFit="1"/>
      <protection hidden="1"/>
    </xf>
    <xf numFmtId="0" fontId="74" fillId="0" borderId="11" xfId="0" applyFont="1" applyBorder="1" applyAlignment="1" applyProtection="1">
      <alignment horizontal="left" vertical="center" shrinkToFit="1"/>
      <protection hidden="1"/>
    </xf>
    <xf numFmtId="0" fontId="74" fillId="0" borderId="34" xfId="0" applyFont="1" applyBorder="1" applyAlignment="1" applyProtection="1">
      <alignment horizontal="left" vertical="center" shrinkToFit="1"/>
      <protection hidden="1"/>
    </xf>
    <xf numFmtId="0" fontId="48" fillId="0" borderId="11" xfId="5" applyNumberFormat="1" applyFont="1" applyBorder="1" applyAlignment="1" applyProtection="1">
      <alignment horizontal="left" vertical="center" wrapText="1"/>
      <protection hidden="1"/>
    </xf>
    <xf numFmtId="0" fontId="48" fillId="0" borderId="12" xfId="5" applyNumberFormat="1" applyFont="1" applyBorder="1" applyAlignment="1" applyProtection="1">
      <alignment horizontal="left" vertical="center" wrapText="1"/>
      <protection hidden="1"/>
    </xf>
    <xf numFmtId="0" fontId="121" fillId="0" borderId="22" xfId="5" applyNumberFormat="1" applyFont="1" applyBorder="1" applyAlignment="1" applyProtection="1">
      <alignment horizontal="left" vertical="center" shrinkToFit="1"/>
      <protection hidden="1"/>
    </xf>
    <xf numFmtId="0" fontId="121" fillId="0" borderId="23" xfId="5" applyNumberFormat="1" applyFont="1" applyBorder="1" applyAlignment="1" applyProtection="1">
      <alignment horizontal="left" vertical="center" shrinkToFit="1"/>
      <protection hidden="1"/>
    </xf>
    <xf numFmtId="0" fontId="121" fillId="0" borderId="24" xfId="5" applyNumberFormat="1" applyFont="1" applyBorder="1" applyAlignment="1" applyProtection="1">
      <alignment horizontal="left" vertical="center" shrinkToFit="1"/>
      <protection hidden="1"/>
    </xf>
    <xf numFmtId="0" fontId="130" fillId="2" borderId="22" xfId="5" applyNumberFormat="1" applyFont="1" applyFill="1" applyBorder="1" applyAlignment="1" applyProtection="1">
      <alignment horizontal="center" vertical="center"/>
      <protection locked="0"/>
    </xf>
    <xf numFmtId="0" fontId="130" fillId="2" borderId="23" xfId="5" applyNumberFormat="1" applyFont="1" applyFill="1" applyBorder="1" applyAlignment="1" applyProtection="1">
      <alignment horizontal="center" vertical="center"/>
      <protection locked="0"/>
    </xf>
    <xf numFmtId="0" fontId="130" fillId="2" borderId="24" xfId="5" applyNumberFormat="1" applyFont="1" applyFill="1" applyBorder="1" applyAlignment="1" applyProtection="1">
      <alignment horizontal="center" vertical="center"/>
      <protection locked="0"/>
    </xf>
    <xf numFmtId="0" fontId="60" fillId="2" borderId="22" xfId="5" applyNumberFormat="1" applyFont="1" applyFill="1" applyBorder="1" applyAlignment="1" applyProtection="1">
      <alignment horizontal="center" vertical="center"/>
      <protection locked="0"/>
    </xf>
    <xf numFmtId="0" fontId="60" fillId="2" borderId="24" xfId="5" applyNumberFormat="1" applyFont="1" applyFill="1" applyBorder="1" applyAlignment="1" applyProtection="1">
      <alignment horizontal="center" vertical="center"/>
      <protection locked="0"/>
    </xf>
    <xf numFmtId="0" fontId="48" fillId="17" borderId="7" xfId="5" applyNumberFormat="1" applyFont="1" applyFill="1" applyBorder="1" applyAlignment="1" applyProtection="1">
      <alignment horizontal="left" vertical="center" wrapText="1"/>
      <protection hidden="1"/>
    </xf>
    <xf numFmtId="0" fontId="48" fillId="17" borderId="8" xfId="5" applyNumberFormat="1" applyFont="1" applyFill="1" applyBorder="1" applyAlignment="1" applyProtection="1">
      <alignment horizontal="left" vertical="center" wrapText="1"/>
      <protection hidden="1"/>
    </xf>
    <xf numFmtId="0" fontId="48" fillId="17" borderId="9" xfId="5" applyNumberFormat="1" applyFont="1" applyFill="1" applyBorder="1" applyAlignment="1" applyProtection="1">
      <alignment horizontal="left" vertical="center" wrapText="1"/>
      <protection hidden="1"/>
    </xf>
    <xf numFmtId="0" fontId="0" fillId="17" borderId="10" xfId="0" applyFill="1" applyBorder="1" applyAlignment="1" applyProtection="1">
      <alignment horizontal="left" vertical="center" wrapText="1"/>
      <protection hidden="1"/>
    </xf>
    <xf numFmtId="0" fontId="0" fillId="17" borderId="11" xfId="0" applyFill="1" applyBorder="1" applyAlignment="1" applyProtection="1">
      <alignment horizontal="left" vertical="center" wrapText="1"/>
      <protection hidden="1"/>
    </xf>
    <xf numFmtId="0" fontId="0" fillId="17" borderId="12" xfId="0" applyFill="1" applyBorder="1" applyAlignment="1" applyProtection="1">
      <alignment horizontal="left" vertical="center" wrapText="1"/>
      <protection hidden="1"/>
    </xf>
    <xf numFmtId="0" fontId="165" fillId="0" borderId="0" xfId="5" applyNumberFormat="1" applyFont="1" applyBorder="1" applyAlignment="1" applyProtection="1">
      <alignment horizontal="left" vertical="center" wrapText="1"/>
      <protection hidden="1"/>
    </xf>
    <xf numFmtId="0" fontId="121" fillId="0" borderId="77" xfId="6" applyNumberFormat="1" applyFont="1" applyBorder="1" applyAlignment="1" applyProtection="1">
      <alignment horizontal="left" vertical="center" shrinkToFit="1"/>
      <protection hidden="1"/>
    </xf>
    <xf numFmtId="0" fontId="121" fillId="0" borderId="182" xfId="6" applyNumberFormat="1" applyFont="1" applyBorder="1" applyAlignment="1" applyProtection="1">
      <alignment horizontal="left" vertical="center" shrinkToFit="1"/>
      <protection hidden="1"/>
    </xf>
    <xf numFmtId="0" fontId="121" fillId="0" borderId="52" xfId="6" applyNumberFormat="1" applyFont="1" applyBorder="1" applyAlignment="1" applyProtection="1">
      <alignment horizontal="left" vertical="center" shrinkToFit="1"/>
      <protection hidden="1"/>
    </xf>
    <xf numFmtId="0" fontId="121" fillId="0" borderId="32" xfId="6" applyNumberFormat="1" applyFont="1" applyBorder="1" applyAlignment="1" applyProtection="1">
      <alignment horizontal="left" vertical="center" shrinkToFit="1"/>
      <protection hidden="1"/>
    </xf>
    <xf numFmtId="0" fontId="121" fillId="0" borderId="38" xfId="6" applyNumberFormat="1" applyFont="1" applyBorder="1" applyAlignment="1" applyProtection="1">
      <alignment horizontal="left" vertical="center" shrinkToFit="1"/>
      <protection hidden="1"/>
    </xf>
    <xf numFmtId="0" fontId="121" fillId="0" borderId="184" xfId="6" applyNumberFormat="1" applyFont="1" applyBorder="1" applyAlignment="1" applyProtection="1">
      <alignment horizontal="left" vertical="center" shrinkToFit="1"/>
      <protection hidden="1"/>
    </xf>
    <xf numFmtId="0" fontId="48" fillId="0" borderId="182" xfId="6" applyNumberFormat="1" applyFont="1" applyBorder="1" applyAlignment="1" applyProtection="1">
      <alignment horizontal="left" vertical="center"/>
      <protection hidden="1"/>
    </xf>
    <xf numFmtId="0" fontId="48" fillId="0" borderId="183" xfId="6" applyNumberFormat="1" applyFont="1" applyBorder="1" applyAlignment="1" applyProtection="1">
      <alignment horizontal="left" vertical="center"/>
      <protection hidden="1"/>
    </xf>
    <xf numFmtId="0" fontId="111" fillId="0" borderId="32" xfId="6" applyNumberFormat="1" applyFont="1" applyFill="1" applyBorder="1" applyAlignment="1" applyProtection="1">
      <alignment horizontal="left" vertical="center" wrapText="1" shrinkToFit="1"/>
      <protection hidden="1"/>
    </xf>
    <xf numFmtId="0" fontId="111" fillId="0" borderId="191" xfId="6" applyNumberFormat="1" applyFont="1" applyFill="1" applyBorder="1" applyAlignment="1" applyProtection="1">
      <alignment horizontal="left" vertical="center" wrapText="1" shrinkToFit="1"/>
      <protection hidden="1"/>
    </xf>
    <xf numFmtId="0" fontId="111" fillId="0" borderId="184" xfId="6" applyNumberFormat="1" applyFont="1" applyFill="1" applyBorder="1" applyAlignment="1" applyProtection="1">
      <alignment horizontal="left" vertical="center" wrapText="1" shrinkToFit="1"/>
      <protection hidden="1"/>
    </xf>
    <xf numFmtId="0" fontId="111" fillId="0" borderId="185" xfId="6" applyNumberFormat="1" applyFont="1" applyFill="1" applyBorder="1" applyAlignment="1" applyProtection="1">
      <alignment horizontal="left" vertical="center" wrapText="1" shrinkToFit="1"/>
      <protection hidden="1"/>
    </xf>
    <xf numFmtId="0" fontId="154" fillId="0" borderId="25" xfId="6" applyNumberFormat="1" applyFont="1" applyBorder="1" applyAlignment="1" applyProtection="1">
      <alignment horizontal="center" vertical="center" shrinkToFit="1"/>
      <protection hidden="1"/>
    </xf>
    <xf numFmtId="0" fontId="154" fillId="0" borderId="0" xfId="6" applyNumberFormat="1" applyFont="1" applyBorder="1" applyAlignment="1" applyProtection="1">
      <alignment horizontal="center" vertical="center" shrinkToFit="1"/>
      <protection hidden="1"/>
    </xf>
    <xf numFmtId="0" fontId="121" fillId="0" borderId="22" xfId="5" applyNumberFormat="1" applyFont="1" applyFill="1" applyBorder="1" applyAlignment="1" applyProtection="1">
      <alignment horizontal="center" vertical="center"/>
    </xf>
    <xf numFmtId="0" fontId="121" fillId="0" borderId="23" xfId="5" applyNumberFormat="1" applyFont="1" applyFill="1" applyBorder="1" applyAlignment="1" applyProtection="1">
      <alignment horizontal="center" vertical="center"/>
    </xf>
    <xf numFmtId="0" fontId="121" fillId="0" borderId="24" xfId="5" applyNumberFormat="1" applyFont="1" applyFill="1" applyBorder="1" applyAlignment="1" applyProtection="1">
      <alignment horizontal="center" vertical="center"/>
    </xf>
    <xf numFmtId="0" fontId="48" fillId="0" borderId="31" xfId="6" applyNumberFormat="1" applyFont="1" applyBorder="1" applyAlignment="1" applyProtection="1">
      <alignment horizontal="left" vertical="center" wrapText="1"/>
      <protection hidden="1"/>
    </xf>
    <xf numFmtId="0" fontId="48" fillId="0" borderId="8" xfId="6" applyNumberFormat="1" applyFont="1" applyBorder="1" applyAlignment="1" applyProtection="1">
      <alignment horizontal="left" vertical="center" wrapText="1"/>
      <protection hidden="1"/>
    </xf>
    <xf numFmtId="0" fontId="48" fillId="0" borderId="23" xfId="6" applyNumberFormat="1" applyFont="1" applyBorder="1" applyAlignment="1" applyProtection="1">
      <alignment horizontal="left" vertical="center" wrapText="1"/>
      <protection hidden="1"/>
    </xf>
    <xf numFmtId="0" fontId="48" fillId="0" borderId="24" xfId="6" applyNumberFormat="1" applyFont="1" applyBorder="1" applyAlignment="1" applyProtection="1">
      <alignment horizontal="left" vertical="center" wrapText="1"/>
      <protection hidden="1"/>
    </xf>
    <xf numFmtId="0" fontId="130" fillId="0" borderId="38" xfId="6" applyNumberFormat="1" applyFont="1" applyBorder="1" applyAlignment="1" applyProtection="1">
      <alignment horizontal="left" vertical="center" shrinkToFit="1"/>
      <protection hidden="1"/>
    </xf>
    <xf numFmtId="0" fontId="130" fillId="0" borderId="184" xfId="6" applyNumberFormat="1" applyFont="1" applyBorder="1" applyAlignment="1" applyProtection="1">
      <alignment horizontal="left" vertical="center" shrinkToFit="1"/>
      <protection hidden="1"/>
    </xf>
    <xf numFmtId="49" fontId="60" fillId="2" borderId="43" xfId="6" applyNumberFormat="1" applyFont="1" applyFill="1" applyBorder="1" applyAlignment="1" applyProtection="1">
      <alignment horizontal="center" vertical="center"/>
      <protection locked="0"/>
    </xf>
    <xf numFmtId="49" fontId="60" fillId="2" borderId="20" xfId="6" applyNumberFormat="1" applyFont="1" applyFill="1" applyBorder="1" applyAlignment="1" applyProtection="1">
      <alignment horizontal="center" vertical="center"/>
      <protection locked="0"/>
    </xf>
    <xf numFmtId="49" fontId="60" fillId="2" borderId="18" xfId="6" applyNumberFormat="1" applyFont="1" applyFill="1" applyBorder="1" applyAlignment="1" applyProtection="1">
      <alignment horizontal="center" vertical="center"/>
      <protection locked="0"/>
    </xf>
    <xf numFmtId="49" fontId="60" fillId="2" borderId="21" xfId="6" applyNumberFormat="1" applyFont="1" applyFill="1" applyBorder="1" applyAlignment="1" applyProtection="1">
      <alignment horizontal="center" vertical="center"/>
      <protection locked="0"/>
    </xf>
    <xf numFmtId="0" fontId="48" fillId="0" borderId="23" xfId="6" applyNumberFormat="1" applyFont="1" applyBorder="1" applyAlignment="1" applyProtection="1">
      <alignment horizontal="right" vertical="center"/>
      <protection hidden="1"/>
    </xf>
    <xf numFmtId="0" fontId="155" fillId="0" borderId="25" xfId="6" applyNumberFormat="1" applyFont="1" applyBorder="1" applyAlignment="1" applyProtection="1">
      <alignment horizontal="left" vertical="center" shrinkToFit="1"/>
      <protection hidden="1"/>
    </xf>
    <xf numFmtId="0" fontId="0" fillId="0" borderId="0" xfId="0" applyAlignment="1">
      <alignment horizontal="left" vertical="center" shrinkToFit="1"/>
    </xf>
    <xf numFmtId="0" fontId="48" fillId="0" borderId="36" xfId="6" applyNumberFormat="1" applyFont="1" applyBorder="1" applyAlignment="1" applyProtection="1">
      <alignment horizontal="left" vertical="center" wrapText="1"/>
      <protection hidden="1"/>
    </xf>
    <xf numFmtId="0" fontId="48" fillId="0" borderId="14" xfId="6" applyNumberFormat="1" applyFont="1" applyBorder="1" applyAlignment="1" applyProtection="1">
      <alignment horizontal="left" vertical="center" wrapText="1"/>
      <protection hidden="1"/>
    </xf>
    <xf numFmtId="0" fontId="48" fillId="0" borderId="15" xfId="6" applyNumberFormat="1" applyFont="1" applyBorder="1" applyAlignment="1" applyProtection="1">
      <alignment horizontal="left" vertical="center" wrapText="1"/>
      <protection hidden="1"/>
    </xf>
    <xf numFmtId="0" fontId="60" fillId="2" borderId="43" xfId="6" applyNumberFormat="1" applyFont="1" applyFill="1" applyBorder="1" applyAlignment="1" applyProtection="1">
      <alignment horizontal="left" vertical="center" shrinkToFit="1"/>
      <protection locked="0"/>
    </xf>
    <xf numFmtId="0" fontId="60" fillId="2" borderId="20" xfId="6" applyNumberFormat="1" applyFont="1" applyFill="1" applyBorder="1" applyAlignment="1" applyProtection="1">
      <alignment horizontal="left" vertical="center" shrinkToFit="1"/>
      <protection locked="0"/>
    </xf>
    <xf numFmtId="0" fontId="60" fillId="2" borderId="21" xfId="6" applyNumberFormat="1" applyFont="1" applyFill="1" applyBorder="1" applyAlignment="1" applyProtection="1">
      <alignment horizontal="left" vertical="center" shrinkToFit="1"/>
      <protection locked="0"/>
    </xf>
    <xf numFmtId="0" fontId="48" fillId="0" borderId="11" xfId="6" applyNumberFormat="1" applyFont="1" applyBorder="1" applyAlignment="1" applyProtection="1">
      <alignment horizontal="right" vertical="center"/>
      <protection hidden="1"/>
    </xf>
    <xf numFmtId="0" fontId="48" fillId="0" borderId="0" xfId="6" applyNumberFormat="1" applyFont="1" applyBorder="1" applyAlignment="1" applyProtection="1">
      <alignment horizontal="right" vertical="center"/>
      <protection hidden="1"/>
    </xf>
    <xf numFmtId="0" fontId="121" fillId="0" borderId="7" xfId="6" applyNumberFormat="1" applyFont="1" applyBorder="1" applyAlignment="1" applyProtection="1">
      <alignment vertical="center" shrinkToFit="1"/>
      <protection hidden="1"/>
    </xf>
    <xf numFmtId="0" fontId="121" fillId="0" borderId="8" xfId="6" applyNumberFormat="1" applyFont="1" applyBorder="1" applyAlignment="1" applyProtection="1">
      <alignment vertical="center" shrinkToFit="1"/>
      <protection hidden="1"/>
    </xf>
    <xf numFmtId="0" fontId="121" fillId="0" borderId="9" xfId="6" applyNumberFormat="1" applyFont="1" applyBorder="1" applyAlignment="1" applyProtection="1">
      <alignment vertical="center" shrinkToFit="1"/>
      <protection hidden="1"/>
    </xf>
    <xf numFmtId="0" fontId="121" fillId="0" borderId="25" xfId="6" applyNumberFormat="1" applyFont="1" applyBorder="1" applyAlignment="1" applyProtection="1">
      <alignment vertical="center" shrinkToFit="1"/>
      <protection hidden="1"/>
    </xf>
    <xf numFmtId="0" fontId="121" fillId="0" borderId="0" xfId="6" applyNumberFormat="1" applyFont="1" applyBorder="1" applyAlignment="1" applyProtection="1">
      <alignment vertical="center" shrinkToFit="1"/>
      <protection hidden="1"/>
    </xf>
    <xf numFmtId="0" fontId="121" fillId="0" borderId="30" xfId="6" applyNumberFormat="1" applyFont="1" applyBorder="1" applyAlignment="1" applyProtection="1">
      <alignment vertical="center" shrinkToFit="1"/>
      <protection hidden="1"/>
    </xf>
    <xf numFmtId="0" fontId="121" fillId="0" borderId="10" xfId="6" applyNumberFormat="1" applyFont="1" applyBorder="1" applyAlignment="1" applyProtection="1">
      <alignment vertical="center" shrinkToFit="1"/>
      <protection hidden="1"/>
    </xf>
    <xf numFmtId="0" fontId="121" fillId="0" borderId="11" xfId="6" applyNumberFormat="1" applyFont="1" applyBorder="1" applyAlignment="1" applyProtection="1">
      <alignment vertical="center" shrinkToFit="1"/>
      <protection hidden="1"/>
    </xf>
    <xf numFmtId="0" fontId="121" fillId="0" borderId="12" xfId="6" applyNumberFormat="1" applyFont="1" applyBorder="1" applyAlignment="1" applyProtection="1">
      <alignment vertical="center" shrinkToFit="1"/>
      <protection hidden="1"/>
    </xf>
    <xf numFmtId="0" fontId="121" fillId="3" borderId="7" xfId="0" applyFont="1" applyFill="1" applyBorder="1" applyAlignment="1" applyProtection="1">
      <alignment horizontal="left" vertical="center" shrinkToFit="1"/>
      <protection hidden="1"/>
    </xf>
    <xf numFmtId="0" fontId="121" fillId="3" borderId="8" xfId="0" applyFont="1" applyFill="1" applyBorder="1" applyAlignment="1" applyProtection="1">
      <alignment horizontal="left" vertical="center" shrinkToFit="1"/>
      <protection hidden="1"/>
    </xf>
    <xf numFmtId="0" fontId="121" fillId="3" borderId="9" xfId="0" applyFont="1" applyFill="1" applyBorder="1" applyAlignment="1" applyProtection="1">
      <alignment horizontal="left" vertical="center" shrinkToFit="1"/>
      <protection hidden="1"/>
    </xf>
    <xf numFmtId="0" fontId="121" fillId="3" borderId="25" xfId="0" applyFont="1" applyFill="1" applyBorder="1" applyAlignment="1" applyProtection="1">
      <alignment horizontal="left" vertical="center" shrinkToFit="1"/>
      <protection hidden="1"/>
    </xf>
    <xf numFmtId="0" fontId="121" fillId="3" borderId="0" xfId="0" applyFont="1" applyFill="1" applyBorder="1" applyAlignment="1" applyProtection="1">
      <alignment horizontal="left" vertical="center" shrinkToFit="1"/>
      <protection hidden="1"/>
    </xf>
    <xf numFmtId="0" fontId="121" fillId="3" borderId="30" xfId="0" applyFont="1" applyFill="1" applyBorder="1" applyAlignment="1" applyProtection="1">
      <alignment horizontal="left" vertical="center" shrinkToFit="1"/>
      <protection hidden="1"/>
    </xf>
    <xf numFmtId="0" fontId="13" fillId="2" borderId="7"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44" fillId="16" borderId="0" xfId="6" applyNumberFormat="1" applyFont="1" applyFill="1" applyBorder="1" applyAlignment="1" applyProtection="1">
      <alignment horizontal="center" vertical="center" shrinkToFit="1"/>
      <protection hidden="1"/>
    </xf>
    <xf numFmtId="0" fontId="144" fillId="16" borderId="0" xfId="6" applyNumberFormat="1" applyFont="1" applyFill="1" applyBorder="1" applyAlignment="1" applyProtection="1">
      <alignment vertical="center" shrinkToFit="1"/>
      <protection hidden="1"/>
    </xf>
    <xf numFmtId="0" fontId="121" fillId="0" borderId="22" xfId="6" applyNumberFormat="1" applyFont="1" applyBorder="1" applyAlignment="1" applyProtection="1">
      <alignment horizontal="left" vertical="center" shrinkToFit="1"/>
      <protection hidden="1"/>
    </xf>
    <xf numFmtId="0" fontId="121" fillId="0" borderId="23" xfId="6" applyNumberFormat="1" applyFont="1" applyBorder="1" applyAlignment="1" applyProtection="1">
      <alignment horizontal="left" vertical="center" shrinkToFit="1"/>
      <protection hidden="1"/>
    </xf>
    <xf numFmtId="0" fontId="121" fillId="0" borderId="24" xfId="6" applyNumberFormat="1" applyFont="1" applyBorder="1" applyAlignment="1" applyProtection="1">
      <alignment horizontal="left" vertical="center" shrinkToFit="1"/>
      <protection hidden="1"/>
    </xf>
    <xf numFmtId="49" fontId="60" fillId="2" borderId="22" xfId="5" applyNumberFormat="1" applyFont="1" applyFill="1" applyBorder="1" applyAlignment="1" applyProtection="1">
      <alignment horizontal="center" vertical="center"/>
      <protection locked="0"/>
    </xf>
    <xf numFmtId="49" fontId="60" fillId="2" borderId="23" xfId="5" applyNumberFormat="1" applyFont="1" applyFill="1" applyBorder="1" applyAlignment="1" applyProtection="1">
      <alignment horizontal="center" vertical="center"/>
      <protection locked="0"/>
    </xf>
    <xf numFmtId="49" fontId="60" fillId="2" borderId="24" xfId="5" applyNumberFormat="1" applyFont="1" applyFill="1" applyBorder="1" applyAlignment="1" applyProtection="1">
      <alignment horizontal="center" vertical="center"/>
      <protection locked="0"/>
    </xf>
    <xf numFmtId="0" fontId="163" fillId="0" borderId="25" xfId="6" applyNumberFormat="1" applyFont="1" applyBorder="1" applyAlignment="1" applyProtection="1">
      <alignment horizontal="center" vertical="center"/>
      <protection hidden="1"/>
    </xf>
    <xf numFmtId="0" fontId="163" fillId="0" borderId="30" xfId="6" applyNumberFormat="1" applyFont="1" applyBorder="1" applyAlignment="1" applyProtection="1">
      <alignment horizontal="center" vertical="center"/>
      <protection hidden="1"/>
    </xf>
    <xf numFmtId="49" fontId="60" fillId="2" borderId="22" xfId="6" applyNumberFormat="1" applyFont="1" applyFill="1" applyBorder="1" applyAlignment="1" applyProtection="1">
      <alignment horizontal="center" vertical="center"/>
      <protection locked="0"/>
    </xf>
    <xf numFmtId="49" fontId="60" fillId="2" borderId="23" xfId="6" applyNumberFormat="1" applyFont="1" applyFill="1" applyBorder="1" applyAlignment="1" applyProtection="1">
      <alignment horizontal="center" vertical="center"/>
      <protection locked="0"/>
    </xf>
    <xf numFmtId="49" fontId="60" fillId="2" borderId="24" xfId="6" applyNumberFormat="1" applyFont="1" applyFill="1" applyBorder="1" applyAlignment="1" applyProtection="1">
      <alignment horizontal="center" vertical="center"/>
      <protection locked="0"/>
    </xf>
    <xf numFmtId="0" fontId="6" fillId="0" borderId="8" xfId="0" applyFont="1" applyFill="1" applyBorder="1" applyAlignment="1" applyProtection="1">
      <alignment vertical="center"/>
      <protection hidden="1"/>
    </xf>
    <xf numFmtId="0" fontId="0" fillId="0" borderId="9" xfId="0" applyBorder="1" applyAlignment="1" applyProtection="1">
      <alignment vertical="center"/>
      <protection hidden="1"/>
    </xf>
    <xf numFmtId="0" fontId="13" fillId="2" borderId="2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hidden="1"/>
    </xf>
    <xf numFmtId="0" fontId="6" fillId="0" borderId="30" xfId="0" applyFont="1" applyFill="1" applyBorder="1" applyAlignment="1" applyProtection="1">
      <alignment vertical="center"/>
      <protection hidden="1"/>
    </xf>
    <xf numFmtId="0" fontId="0" fillId="0" borderId="30" xfId="0" applyBorder="1" applyAlignment="1" applyProtection="1">
      <alignment vertical="center"/>
      <protection hidden="1"/>
    </xf>
    <xf numFmtId="0" fontId="13" fillId="2" borderId="26"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vertical="center"/>
      <protection hidden="1"/>
    </xf>
    <xf numFmtId="0" fontId="0" fillId="0" borderId="27" xfId="0" applyBorder="1" applyAlignment="1" applyProtection="1">
      <alignment vertical="center"/>
      <protection hidden="1"/>
    </xf>
    <xf numFmtId="0" fontId="121" fillId="3" borderId="188" xfId="0" applyFont="1" applyFill="1" applyBorder="1" applyAlignment="1" applyProtection="1">
      <alignment horizontal="left" vertical="center" shrinkToFit="1"/>
      <protection hidden="1"/>
    </xf>
    <xf numFmtId="0" fontId="121" fillId="3" borderId="20" xfId="0" applyFont="1" applyFill="1" applyBorder="1" applyAlignment="1" applyProtection="1">
      <alignment horizontal="left" vertical="center" shrinkToFit="1"/>
      <protection hidden="1"/>
    </xf>
    <xf numFmtId="0" fontId="121" fillId="3" borderId="21" xfId="0" applyFont="1" applyFill="1" applyBorder="1" applyAlignment="1" applyProtection="1">
      <alignment horizontal="left" vertical="center" shrinkToFit="1"/>
      <protection hidden="1"/>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protection hidden="1"/>
    </xf>
    <xf numFmtId="0" fontId="154" fillId="0" borderId="25" xfId="5" applyNumberFormat="1" applyFont="1" applyBorder="1" applyAlignment="1" applyProtection="1">
      <alignment vertical="center" shrinkToFit="1"/>
      <protection hidden="1"/>
    </xf>
    <xf numFmtId="0" fontId="0" fillId="0" borderId="0" xfId="0" applyAlignment="1">
      <alignment vertical="center" shrinkToFit="1"/>
    </xf>
    <xf numFmtId="0" fontId="60" fillId="0" borderId="0" xfId="6" applyNumberFormat="1" applyFont="1" applyAlignment="1" applyProtection="1">
      <alignment horizontal="center" vertical="center"/>
      <protection hidden="1"/>
    </xf>
    <xf numFmtId="0" fontId="161" fillId="16" borderId="0" xfId="6"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9" fillId="0" borderId="0" xfId="6" applyNumberFormat="1" applyFont="1" applyAlignment="1" applyProtection="1">
      <alignment horizontal="center" vertical="center"/>
      <protection hidden="1"/>
    </xf>
    <xf numFmtId="0" fontId="151" fillId="0" borderId="22" xfId="6" applyNumberFormat="1" applyFont="1" applyBorder="1" applyAlignment="1" applyProtection="1">
      <alignment horizontal="center" vertical="center"/>
      <protection hidden="1"/>
    </xf>
    <xf numFmtId="0" fontId="151" fillId="0" borderId="23" xfId="6" applyNumberFormat="1" applyFont="1" applyBorder="1" applyAlignment="1" applyProtection="1">
      <alignment horizontal="center" vertical="center"/>
      <protection hidden="1"/>
    </xf>
    <xf numFmtId="0" fontId="151" fillId="0" borderId="24" xfId="6" applyNumberFormat="1" applyFont="1" applyBorder="1" applyAlignment="1" applyProtection="1">
      <alignment horizontal="center" vertical="center"/>
      <protection hidden="1"/>
    </xf>
    <xf numFmtId="0" fontId="60" fillId="2" borderId="43" xfId="5" applyNumberFormat="1" applyFont="1" applyFill="1" applyBorder="1" applyAlignment="1" applyProtection="1">
      <alignment horizontal="left" vertical="center" shrinkToFit="1"/>
      <protection locked="0"/>
    </xf>
    <xf numFmtId="0" fontId="60" fillId="2" borderId="20" xfId="5" applyNumberFormat="1" applyFont="1" applyFill="1" applyBorder="1" applyAlignment="1" applyProtection="1">
      <alignment horizontal="left" vertical="center" shrinkToFit="1"/>
      <protection locked="0"/>
    </xf>
    <xf numFmtId="0" fontId="60" fillId="2" borderId="21" xfId="5" applyNumberFormat="1" applyFont="1" applyFill="1" applyBorder="1" applyAlignment="1" applyProtection="1">
      <alignment horizontal="left" vertical="center" shrinkToFit="1"/>
      <protection locked="0"/>
    </xf>
    <xf numFmtId="0" fontId="155" fillId="0" borderId="0" xfId="6" applyNumberFormat="1" applyFont="1" applyBorder="1" applyAlignment="1" applyProtection="1">
      <alignment horizontal="left" vertical="center" shrinkToFit="1"/>
      <protection hidden="1"/>
    </xf>
    <xf numFmtId="0" fontId="6" fillId="0" borderId="27" xfId="0" applyFont="1" applyFill="1" applyBorder="1" applyAlignment="1" applyProtection="1">
      <alignment vertical="center"/>
      <protection hidden="1"/>
    </xf>
    <xf numFmtId="0" fontId="143" fillId="3" borderId="188" xfId="0" applyFont="1" applyFill="1" applyBorder="1" applyAlignment="1" applyProtection="1">
      <alignment horizontal="left" vertical="center"/>
      <protection hidden="1"/>
    </xf>
    <xf numFmtId="0" fontId="143" fillId="3" borderId="20" xfId="0" applyFont="1" applyFill="1" applyBorder="1" applyAlignment="1" applyProtection="1">
      <alignment horizontal="left" vertical="center"/>
      <protection hidden="1"/>
    </xf>
    <xf numFmtId="0" fontId="143" fillId="0" borderId="22" xfId="6" applyNumberFormat="1" applyFont="1" applyBorder="1" applyAlignment="1" applyProtection="1">
      <alignment horizontal="left" vertical="center" wrapText="1"/>
      <protection hidden="1"/>
    </xf>
    <xf numFmtId="0" fontId="143" fillId="0" borderId="23" xfId="6" applyNumberFormat="1" applyFont="1" applyBorder="1" applyAlignment="1" applyProtection="1">
      <alignment horizontal="left" vertical="center" wrapText="1"/>
      <protection hidden="1"/>
    </xf>
    <xf numFmtId="0" fontId="143" fillId="0" borderId="24" xfId="6" applyNumberFormat="1" applyFont="1" applyBorder="1" applyAlignment="1" applyProtection="1">
      <alignment horizontal="left" vertical="center" wrapText="1"/>
      <protection hidden="1"/>
    </xf>
    <xf numFmtId="0" fontId="154" fillId="0" borderId="25" xfId="6" applyNumberFormat="1" applyFont="1" applyBorder="1" applyAlignment="1" applyProtection="1">
      <alignment vertical="center" shrinkToFit="1"/>
      <protection hidden="1"/>
    </xf>
    <xf numFmtId="0" fontId="143" fillId="3" borderId="7" xfId="0" applyFont="1" applyFill="1" applyBorder="1" applyAlignment="1" applyProtection="1">
      <alignment horizontal="left" vertical="center" wrapText="1"/>
      <protection hidden="1"/>
    </xf>
    <xf numFmtId="0" fontId="143" fillId="3" borderId="8" xfId="0" applyFont="1" applyFill="1" applyBorder="1" applyAlignment="1" applyProtection="1">
      <alignment horizontal="left" vertical="center" wrapText="1"/>
      <protection hidden="1"/>
    </xf>
    <xf numFmtId="0" fontId="143" fillId="3" borderId="25" xfId="0" applyFont="1" applyFill="1" applyBorder="1" applyAlignment="1" applyProtection="1">
      <alignment horizontal="left" vertical="center" wrapText="1"/>
      <protection hidden="1"/>
    </xf>
    <xf numFmtId="0" fontId="143" fillId="3" borderId="0" xfId="0" applyFont="1" applyFill="1" applyBorder="1" applyAlignment="1" applyProtection="1">
      <alignment horizontal="left" vertical="center" wrapText="1"/>
      <protection hidden="1"/>
    </xf>
    <xf numFmtId="0" fontId="6" fillId="0" borderId="9" xfId="0" applyFont="1" applyFill="1" applyBorder="1" applyAlignment="1" applyProtection="1">
      <alignment vertical="center"/>
      <protection hidden="1"/>
    </xf>
    <xf numFmtId="0" fontId="130" fillId="0" borderId="22" xfId="6" applyNumberFormat="1" applyFont="1" applyBorder="1" applyAlignment="1" applyProtection="1">
      <alignment horizontal="left" vertical="center" shrinkToFit="1"/>
      <protection hidden="1"/>
    </xf>
    <xf numFmtId="0" fontId="130" fillId="0" borderId="23" xfId="6" applyNumberFormat="1" applyFont="1" applyBorder="1" applyAlignment="1" applyProtection="1">
      <alignment horizontal="left" vertical="center" shrinkToFit="1"/>
      <protection hidden="1"/>
    </xf>
    <xf numFmtId="49" fontId="60" fillId="2" borderId="22" xfId="6" applyNumberFormat="1" applyFont="1" applyFill="1" applyBorder="1" applyAlignment="1" applyProtection="1">
      <alignment horizontal="left" vertical="center"/>
      <protection locked="0"/>
    </xf>
    <xf numFmtId="49" fontId="60" fillId="2" borderId="23" xfId="6" applyNumberFormat="1" applyFont="1" applyFill="1" applyBorder="1" applyAlignment="1" applyProtection="1">
      <alignment horizontal="left" vertical="center"/>
      <protection locked="0"/>
    </xf>
    <xf numFmtId="49" fontId="60" fillId="2" borderId="24" xfId="6" applyNumberFormat="1" applyFont="1" applyFill="1" applyBorder="1" applyAlignment="1" applyProtection="1">
      <alignment horizontal="left" vertical="center"/>
      <protection locked="0"/>
    </xf>
    <xf numFmtId="0" fontId="157" fillId="0" borderId="8" xfId="6" applyNumberFormat="1" applyFont="1" applyBorder="1" applyAlignment="1" applyProtection="1">
      <alignment horizontal="left" vertical="center"/>
      <protection hidden="1"/>
    </xf>
    <xf numFmtId="0" fontId="139" fillId="2" borderId="22" xfId="6" applyNumberFormat="1" applyFont="1" applyFill="1" applyBorder="1" applyAlignment="1" applyProtection="1">
      <alignment horizontal="center" vertical="center" shrinkToFit="1"/>
      <protection locked="0"/>
    </xf>
    <xf numFmtId="0" fontId="139" fillId="2" borderId="23" xfId="6" applyNumberFormat="1" applyFont="1" applyFill="1" applyBorder="1" applyAlignment="1" applyProtection="1">
      <alignment horizontal="center" vertical="center" shrinkToFit="1"/>
      <protection locked="0"/>
    </xf>
    <xf numFmtId="0" fontId="139" fillId="2" borderId="24" xfId="6" applyNumberFormat="1" applyFont="1" applyFill="1" applyBorder="1" applyAlignment="1" applyProtection="1">
      <alignment horizontal="center" vertical="center" shrinkToFit="1"/>
      <protection locked="0"/>
    </xf>
    <xf numFmtId="0" fontId="48" fillId="0" borderId="22" xfId="6" applyNumberFormat="1" applyFont="1" applyBorder="1" applyAlignment="1" applyProtection="1">
      <alignment horizontal="left" vertical="center"/>
      <protection hidden="1"/>
    </xf>
    <xf numFmtId="0" fontId="48" fillId="0" borderId="23" xfId="6" applyNumberFormat="1" applyFont="1" applyBorder="1" applyAlignment="1" applyProtection="1">
      <alignment horizontal="left" vertical="center"/>
      <protection hidden="1"/>
    </xf>
    <xf numFmtId="0" fontId="48" fillId="0" borderId="24" xfId="6" applyNumberFormat="1" applyFont="1" applyBorder="1" applyAlignment="1" applyProtection="1">
      <alignment horizontal="left" vertical="center"/>
      <protection hidden="1"/>
    </xf>
    <xf numFmtId="0" fontId="130" fillId="2" borderId="43" xfId="6" applyNumberFormat="1" applyFont="1" applyFill="1" applyBorder="1" applyAlignment="1" applyProtection="1">
      <alignment vertical="center" shrinkToFit="1"/>
      <protection locked="0"/>
    </xf>
    <xf numFmtId="0" fontId="130" fillId="2" borderId="20" xfId="6" applyNumberFormat="1" applyFont="1" applyFill="1" applyBorder="1" applyAlignment="1" applyProtection="1">
      <alignment vertical="center" shrinkToFit="1"/>
      <protection locked="0"/>
    </xf>
    <xf numFmtId="0" fontId="130" fillId="2" borderId="21" xfId="6" applyNumberFormat="1" applyFont="1" applyFill="1" applyBorder="1" applyAlignment="1" applyProtection="1">
      <alignment vertical="center" shrinkToFit="1"/>
      <protection locked="0"/>
    </xf>
    <xf numFmtId="0" fontId="48" fillId="0" borderId="36" xfId="6" applyNumberFormat="1" applyFont="1" applyBorder="1" applyAlignment="1" applyProtection="1">
      <alignment vertical="center"/>
      <protection hidden="1"/>
    </xf>
    <xf numFmtId="0" fontId="48" fillId="0" borderId="14" xfId="6" applyNumberFormat="1" applyFont="1" applyBorder="1" applyAlignment="1" applyProtection="1">
      <alignment vertical="center"/>
      <protection hidden="1"/>
    </xf>
    <xf numFmtId="0" fontId="48" fillId="0" borderId="15" xfId="6" applyNumberFormat="1" applyFont="1" applyBorder="1" applyAlignment="1" applyProtection="1">
      <alignment vertical="center"/>
      <protection hidden="1"/>
    </xf>
    <xf numFmtId="0" fontId="142" fillId="0" borderId="23" xfId="6" applyNumberFormat="1" applyFont="1" applyFill="1" applyBorder="1" applyAlignment="1" applyProtection="1">
      <alignment horizontal="left" vertical="center"/>
      <protection hidden="1"/>
    </xf>
    <xf numFmtId="0" fontId="121" fillId="0" borderId="26" xfId="5" applyNumberFormat="1" applyFont="1" applyBorder="1" applyAlignment="1" applyProtection="1">
      <alignment horizontal="left" vertical="center" shrinkToFit="1"/>
      <protection hidden="1"/>
    </xf>
    <xf numFmtId="0" fontId="121" fillId="0" borderId="5" xfId="5" applyNumberFormat="1" applyFont="1" applyBorder="1" applyAlignment="1" applyProtection="1">
      <alignment horizontal="left" vertical="center" shrinkToFit="1"/>
      <protection hidden="1"/>
    </xf>
    <xf numFmtId="0" fontId="121" fillId="0" borderId="195" xfId="5" applyNumberFormat="1" applyFont="1" applyBorder="1" applyAlignment="1" applyProtection="1">
      <alignment horizontal="left" vertical="center" shrinkToFit="1"/>
      <protection hidden="1"/>
    </xf>
    <xf numFmtId="0" fontId="48" fillId="0" borderId="9" xfId="6" applyNumberFormat="1" applyFont="1" applyBorder="1" applyAlignment="1" applyProtection="1">
      <alignment horizontal="left" vertical="center" wrapText="1"/>
      <protection hidden="1"/>
    </xf>
    <xf numFmtId="0" fontId="48" fillId="0" borderId="5" xfId="6" applyNumberFormat="1" applyFont="1" applyBorder="1" applyAlignment="1" applyProtection="1">
      <alignment horizontal="left" vertical="center" wrapText="1"/>
      <protection hidden="1"/>
    </xf>
    <xf numFmtId="0" fontId="48" fillId="0" borderId="27" xfId="6" applyNumberFormat="1" applyFont="1" applyBorder="1" applyAlignment="1" applyProtection="1">
      <alignment horizontal="left" vertical="center" wrapText="1"/>
      <protection hidden="1"/>
    </xf>
    <xf numFmtId="0" fontId="130" fillId="0" borderId="190" xfId="6" applyNumberFormat="1" applyFont="1" applyBorder="1" applyAlignment="1" applyProtection="1">
      <alignment horizontal="left" vertical="center" shrinkToFit="1"/>
      <protection hidden="1"/>
    </xf>
    <xf numFmtId="0" fontId="130" fillId="0" borderId="16" xfId="6" applyNumberFormat="1" applyFont="1" applyBorder="1" applyAlignment="1" applyProtection="1">
      <alignment horizontal="left" vertical="center" shrinkToFit="1"/>
      <protection hidden="1"/>
    </xf>
    <xf numFmtId="0" fontId="130" fillId="0" borderId="33" xfId="6" applyNumberFormat="1" applyFont="1" applyBorder="1" applyAlignment="1" applyProtection="1">
      <alignment horizontal="left" vertical="center" shrinkToFit="1"/>
      <protection hidden="1"/>
    </xf>
    <xf numFmtId="0" fontId="130" fillId="2" borderId="188" xfId="6" applyNumberFormat="1" applyFont="1" applyFill="1" applyBorder="1" applyAlignment="1" applyProtection="1">
      <alignment horizontal="left" vertical="center" shrinkToFit="1"/>
      <protection locked="0"/>
    </xf>
    <xf numFmtId="0" fontId="130" fillId="2" borderId="20" xfId="6" applyNumberFormat="1" applyFont="1" applyFill="1" applyBorder="1" applyAlignment="1" applyProtection="1">
      <alignment horizontal="left" vertical="center" shrinkToFit="1"/>
      <protection locked="0"/>
    </xf>
    <xf numFmtId="0" fontId="130" fillId="2" borderId="21" xfId="6" applyNumberFormat="1" applyFont="1" applyFill="1" applyBorder="1" applyAlignment="1" applyProtection="1">
      <alignment horizontal="left" vertical="center" shrinkToFit="1"/>
      <protection locked="0"/>
    </xf>
    <xf numFmtId="0" fontId="142" fillId="0" borderId="23" xfId="6" applyNumberFormat="1" applyFont="1" applyFill="1" applyBorder="1" applyAlignment="1" applyProtection="1">
      <alignment horizontal="left" vertical="center" shrinkToFit="1"/>
      <protection hidden="1"/>
    </xf>
    <xf numFmtId="0" fontId="48" fillId="17" borderId="7" xfId="6" applyNumberFormat="1" applyFont="1" applyFill="1" applyBorder="1" applyAlignment="1" applyProtection="1">
      <alignment horizontal="left" vertical="center" wrapText="1"/>
      <protection hidden="1"/>
    </xf>
    <xf numFmtId="0" fontId="48" fillId="17" borderId="8" xfId="6" applyNumberFormat="1" applyFont="1" applyFill="1" applyBorder="1" applyAlignment="1" applyProtection="1">
      <alignment horizontal="left" vertical="center" wrapText="1"/>
      <protection hidden="1"/>
    </xf>
    <xf numFmtId="0" fontId="48" fillId="17" borderId="9" xfId="6" applyNumberFormat="1" applyFont="1" applyFill="1" applyBorder="1" applyAlignment="1" applyProtection="1">
      <alignment horizontal="left" vertical="center" wrapText="1"/>
      <protection hidden="1"/>
    </xf>
    <xf numFmtId="0" fontId="48" fillId="17" borderId="10" xfId="6" applyNumberFormat="1" applyFont="1" applyFill="1" applyBorder="1" applyAlignment="1" applyProtection="1">
      <alignment horizontal="left" vertical="center" wrapText="1"/>
      <protection hidden="1"/>
    </xf>
    <xf numFmtId="0" fontId="48" fillId="17" borderId="11" xfId="6" applyNumberFormat="1" applyFont="1" applyFill="1" applyBorder="1" applyAlignment="1" applyProtection="1">
      <alignment horizontal="left" vertical="center" wrapText="1"/>
      <protection hidden="1"/>
    </xf>
    <xf numFmtId="0" fontId="48" fillId="17" borderId="12" xfId="6" applyNumberFormat="1" applyFont="1" applyFill="1" applyBorder="1" applyAlignment="1" applyProtection="1">
      <alignment horizontal="left" vertical="center" wrapText="1"/>
      <protection hidden="1"/>
    </xf>
    <xf numFmtId="0" fontId="121" fillId="0" borderId="186" xfId="6" applyNumberFormat="1" applyFont="1" applyBorder="1" applyAlignment="1" applyProtection="1">
      <alignment horizontal="left" vertical="center" shrinkToFit="1"/>
      <protection hidden="1"/>
    </xf>
    <xf numFmtId="0" fontId="121" fillId="0" borderId="187" xfId="6" applyNumberFormat="1" applyFont="1" applyBorder="1" applyAlignment="1" applyProtection="1">
      <alignment horizontal="left" vertical="center" shrinkToFit="1"/>
      <protection hidden="1"/>
    </xf>
    <xf numFmtId="0" fontId="48" fillId="0" borderId="149" xfId="6" applyNumberFormat="1" applyFont="1" applyBorder="1" applyAlignment="1" applyProtection="1">
      <alignment horizontal="left" vertical="center" wrapText="1"/>
      <protection hidden="1"/>
    </xf>
    <xf numFmtId="0" fontId="121" fillId="0" borderId="186" xfId="5" applyNumberFormat="1" applyFont="1" applyBorder="1" applyAlignment="1" applyProtection="1">
      <alignment horizontal="left" vertical="center" shrinkToFit="1"/>
      <protection hidden="1"/>
    </xf>
    <xf numFmtId="0" fontId="121" fillId="0" borderId="187" xfId="5" applyNumberFormat="1" applyFont="1" applyBorder="1" applyAlignment="1" applyProtection="1">
      <alignment horizontal="left" vertical="center" shrinkToFit="1"/>
      <protection hidden="1"/>
    </xf>
    <xf numFmtId="0" fontId="130" fillId="2" borderId="187" xfId="6" applyNumberFormat="1" applyFont="1" applyFill="1" applyBorder="1" applyAlignment="1" applyProtection="1">
      <alignment horizontal="center" vertical="center" shrinkToFit="1"/>
      <protection locked="0"/>
    </xf>
    <xf numFmtId="0" fontId="130" fillId="2" borderId="189" xfId="6" applyNumberFormat="1" applyFont="1" applyFill="1" applyBorder="1" applyAlignment="1" applyProtection="1">
      <alignment horizontal="center" vertical="center" shrinkToFit="1"/>
      <protection locked="0"/>
    </xf>
    <xf numFmtId="0" fontId="161" fillId="16" borderId="0" xfId="6" applyNumberFormat="1" applyFont="1" applyFill="1" applyBorder="1" applyAlignment="1" applyProtection="1">
      <alignment vertical="center" wrapText="1"/>
      <protection hidden="1"/>
    </xf>
    <xf numFmtId="0" fontId="0" fillId="0" borderId="0" xfId="0" applyAlignment="1" applyProtection="1">
      <alignment vertical="center" wrapText="1"/>
      <protection hidden="1"/>
    </xf>
    <xf numFmtId="0" fontId="13" fillId="2" borderId="22" xfId="0" applyFont="1" applyFill="1" applyBorder="1" applyAlignment="1" applyProtection="1">
      <alignment horizontal="center" vertical="center" wrapText="1"/>
      <protection locked="0" hidden="1"/>
    </xf>
    <xf numFmtId="0" fontId="13" fillId="2" borderId="24" xfId="0" applyFont="1" applyFill="1" applyBorder="1" applyAlignment="1" applyProtection="1">
      <alignment horizontal="center" vertical="center" wrapText="1"/>
      <protection locked="0" hidden="1"/>
    </xf>
    <xf numFmtId="0" fontId="161" fillId="16" borderId="0" xfId="6" applyNumberFormat="1" applyFont="1" applyFill="1" applyBorder="1" applyAlignment="1" applyProtection="1">
      <alignment vertical="center" shrinkToFit="1"/>
      <protection hidden="1"/>
    </xf>
    <xf numFmtId="0" fontId="130" fillId="2" borderId="43" xfId="5" applyNumberFormat="1" applyFont="1" applyFill="1" applyBorder="1" applyAlignment="1" applyProtection="1">
      <alignment horizontal="left" vertical="center" shrinkToFit="1"/>
      <protection locked="0" hidden="1"/>
    </xf>
    <xf numFmtId="0" fontId="130" fillId="2" borderId="20" xfId="5" applyNumberFormat="1" applyFont="1" applyFill="1" applyBorder="1" applyAlignment="1" applyProtection="1">
      <alignment horizontal="left" vertical="center" shrinkToFit="1"/>
      <protection locked="0" hidden="1"/>
    </xf>
    <xf numFmtId="0" fontId="130" fillId="2" borderId="21" xfId="5" applyNumberFormat="1" applyFont="1" applyFill="1" applyBorder="1" applyAlignment="1" applyProtection="1">
      <alignment horizontal="left" vertical="center" shrinkToFit="1"/>
      <protection locked="0" hidden="1"/>
    </xf>
    <xf numFmtId="0" fontId="130" fillId="0" borderId="38" xfId="6" applyNumberFormat="1" applyFont="1" applyBorder="1" applyAlignment="1" applyProtection="1">
      <alignment horizontal="left" vertical="center" wrapText="1" shrinkToFit="1"/>
      <protection hidden="1"/>
    </xf>
    <xf numFmtId="0" fontId="130" fillId="0" borderId="184" xfId="6" applyNumberFormat="1" applyFont="1" applyBorder="1" applyAlignment="1" applyProtection="1">
      <alignment horizontal="left" vertical="center" wrapText="1" shrinkToFit="1"/>
      <protection hidden="1"/>
    </xf>
    <xf numFmtId="0" fontId="130" fillId="2" borderId="43" xfId="6" applyNumberFormat="1" applyFont="1" applyFill="1" applyBorder="1" applyAlignment="1" applyProtection="1">
      <alignment horizontal="left" vertical="center" shrinkToFit="1"/>
      <protection locked="0"/>
    </xf>
    <xf numFmtId="0" fontId="130" fillId="2" borderId="188" xfId="5" applyNumberFormat="1" applyFont="1" applyFill="1" applyBorder="1" applyAlignment="1" applyProtection="1">
      <alignment horizontal="left" vertical="center" shrinkToFit="1"/>
      <protection locked="0" hidden="1"/>
    </xf>
    <xf numFmtId="0" fontId="159" fillId="0" borderId="11" xfId="6" applyNumberFormat="1" applyFont="1" applyFill="1" applyBorder="1" applyAlignment="1" applyProtection="1">
      <alignment horizontal="center" vertical="center" shrinkToFit="1"/>
      <protection hidden="1"/>
    </xf>
    <xf numFmtId="0" fontId="142" fillId="0" borderId="11" xfId="6" applyNumberFormat="1" applyFont="1" applyFill="1" applyBorder="1" applyAlignment="1" applyProtection="1">
      <alignment horizontal="center" vertical="center" shrinkToFit="1"/>
      <protection hidden="1"/>
    </xf>
    <xf numFmtId="0" fontId="48" fillId="0" borderId="149" xfId="6" applyNumberFormat="1" applyFont="1" applyBorder="1" applyAlignment="1" applyProtection="1">
      <alignment horizontal="left" vertical="center"/>
      <protection hidden="1"/>
    </xf>
    <xf numFmtId="0" fontId="154" fillId="0" borderId="186" xfId="6" applyNumberFormat="1" applyFont="1" applyBorder="1" applyAlignment="1" applyProtection="1">
      <alignment horizontal="left" vertical="center" wrapText="1" shrinkToFit="1"/>
      <protection hidden="1"/>
    </xf>
    <xf numFmtId="0" fontId="154" fillId="0" borderId="187" xfId="6" applyNumberFormat="1" applyFont="1" applyBorder="1" applyAlignment="1" applyProtection="1">
      <alignment horizontal="left" vertical="center" shrinkToFit="1"/>
      <protection hidden="1"/>
    </xf>
    <xf numFmtId="0" fontId="143" fillId="0" borderId="7" xfId="6" applyNumberFormat="1" applyFont="1" applyBorder="1" applyAlignment="1" applyProtection="1">
      <alignment horizontal="left" vertical="center" wrapText="1" shrinkToFit="1"/>
      <protection hidden="1"/>
    </xf>
    <xf numFmtId="0" fontId="143" fillId="0" borderId="8" xfId="6" applyNumberFormat="1" applyFont="1" applyBorder="1" applyAlignment="1" applyProtection="1">
      <alignment horizontal="left" vertical="center" shrinkToFit="1"/>
      <protection hidden="1"/>
    </xf>
    <xf numFmtId="0" fontId="143" fillId="0" borderId="37" xfId="6" applyNumberFormat="1" applyFont="1" applyBorder="1" applyAlignment="1" applyProtection="1">
      <alignment horizontal="left" vertical="center" shrinkToFit="1"/>
      <protection hidden="1"/>
    </xf>
    <xf numFmtId="0" fontId="143" fillId="0" borderId="26" xfId="6" applyNumberFormat="1" applyFont="1" applyBorder="1" applyAlignment="1" applyProtection="1">
      <alignment horizontal="left" vertical="center" shrinkToFit="1"/>
      <protection hidden="1"/>
    </xf>
    <xf numFmtId="0" fontId="143" fillId="0" borderId="5" xfId="6" applyNumberFormat="1" applyFont="1" applyBorder="1" applyAlignment="1" applyProtection="1">
      <alignment horizontal="left" vertical="center" shrinkToFit="1"/>
      <protection hidden="1"/>
    </xf>
    <xf numFmtId="0" fontId="143" fillId="0" borderId="195" xfId="6" applyNumberFormat="1" applyFont="1" applyBorder="1" applyAlignment="1" applyProtection="1">
      <alignment horizontal="left" vertical="center" shrinkToFit="1"/>
      <protection hidden="1"/>
    </xf>
    <xf numFmtId="0" fontId="130" fillId="0" borderId="19" xfId="6" applyNumberFormat="1" applyFont="1" applyBorder="1" applyAlignment="1" applyProtection="1">
      <alignment horizontal="left" vertical="center" shrinkToFit="1"/>
      <protection hidden="1"/>
    </xf>
    <xf numFmtId="0" fontId="130" fillId="0" borderId="1" xfId="6" applyNumberFormat="1" applyFont="1" applyBorder="1" applyAlignment="1" applyProtection="1">
      <alignment horizontal="left" vertical="center" shrinkToFit="1"/>
      <protection hidden="1"/>
    </xf>
    <xf numFmtId="0" fontId="130" fillId="0" borderId="29" xfId="6" applyNumberFormat="1" applyFont="1" applyBorder="1" applyAlignment="1" applyProtection="1">
      <alignment horizontal="left" vertical="center" shrinkToFit="1"/>
      <protection hidden="1"/>
    </xf>
    <xf numFmtId="0" fontId="130" fillId="2" borderId="188" xfId="5" applyNumberFormat="1" applyFont="1" applyFill="1" applyBorder="1" applyAlignment="1" applyProtection="1">
      <alignment vertical="center" shrinkToFit="1"/>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121" fillId="0" borderId="7" xfId="6" applyNumberFormat="1" applyFont="1" applyBorder="1" applyAlignment="1" applyProtection="1">
      <alignment horizontal="left" vertical="center" shrinkToFit="1"/>
      <protection hidden="1"/>
    </xf>
    <xf numFmtId="0" fontId="121" fillId="0" borderId="8" xfId="6" applyNumberFormat="1" applyFont="1" applyBorder="1" applyAlignment="1" applyProtection="1">
      <alignment horizontal="left" vertical="center" shrinkToFit="1"/>
      <protection hidden="1"/>
    </xf>
    <xf numFmtId="0" fontId="121" fillId="0" borderId="37" xfId="6" applyNumberFormat="1" applyFont="1" applyBorder="1" applyAlignment="1" applyProtection="1">
      <alignment horizontal="left" vertical="center" shrinkToFit="1"/>
      <protection hidden="1"/>
    </xf>
    <xf numFmtId="0" fontId="121" fillId="0" borderId="25" xfId="6" applyNumberFormat="1" applyFont="1" applyBorder="1" applyAlignment="1" applyProtection="1">
      <alignment horizontal="left" vertical="center" shrinkToFit="1"/>
      <protection hidden="1"/>
    </xf>
    <xf numFmtId="0" fontId="121" fillId="0" borderId="0" xfId="6" applyNumberFormat="1" applyFont="1" applyBorder="1" applyAlignment="1" applyProtection="1">
      <alignment horizontal="left" vertical="center" shrinkToFit="1"/>
      <protection hidden="1"/>
    </xf>
    <xf numFmtId="0" fontId="121" fillId="0" borderId="40" xfId="6" applyNumberFormat="1" applyFont="1" applyBorder="1" applyAlignment="1" applyProtection="1">
      <alignment horizontal="left" vertical="center" shrinkToFit="1"/>
      <protection hidden="1"/>
    </xf>
    <xf numFmtId="0" fontId="121" fillId="0" borderId="10" xfId="6" applyNumberFormat="1" applyFont="1" applyBorder="1" applyAlignment="1" applyProtection="1">
      <alignment horizontal="left" vertical="center" shrinkToFit="1"/>
      <protection hidden="1"/>
    </xf>
    <xf numFmtId="0" fontId="121" fillId="0" borderId="11" xfId="6" applyNumberFormat="1" applyFont="1" applyBorder="1" applyAlignment="1" applyProtection="1">
      <alignment horizontal="left" vertical="center" shrinkToFit="1"/>
      <protection hidden="1"/>
    </xf>
    <xf numFmtId="0" fontId="121" fillId="0" borderId="34" xfId="6" applyNumberFormat="1" applyFont="1" applyBorder="1" applyAlignment="1" applyProtection="1">
      <alignment horizontal="left" vertical="center" shrinkToFit="1"/>
      <protection hidden="1"/>
    </xf>
    <xf numFmtId="0" fontId="48" fillId="0" borderId="8" xfId="5" applyNumberFormat="1" applyFont="1" applyBorder="1" applyAlignment="1" applyProtection="1">
      <alignment horizontal="left" vertical="center" shrinkToFit="1"/>
      <protection hidden="1"/>
    </xf>
    <xf numFmtId="0" fontId="48" fillId="0" borderId="9" xfId="5" applyNumberFormat="1" applyFont="1" applyBorder="1" applyAlignment="1" applyProtection="1">
      <alignment horizontal="left" vertical="center" shrinkToFit="1"/>
      <protection hidden="1"/>
    </xf>
    <xf numFmtId="0" fontId="48" fillId="0" borderId="0" xfId="5" applyNumberFormat="1" applyFont="1" applyBorder="1" applyAlignment="1" applyProtection="1">
      <alignment horizontal="left" vertical="center"/>
      <protection hidden="1"/>
    </xf>
    <xf numFmtId="0" fontId="48" fillId="0" borderId="30" xfId="5" applyNumberFormat="1" applyFont="1" applyBorder="1" applyAlignment="1" applyProtection="1">
      <alignment horizontal="left" vertical="center"/>
      <protection hidden="1"/>
    </xf>
    <xf numFmtId="0" fontId="48" fillId="0" borderId="0" xfId="6" applyNumberFormat="1" applyFont="1" applyBorder="1" applyAlignment="1" applyProtection="1">
      <alignment horizontal="left" vertical="center"/>
      <protection hidden="1"/>
    </xf>
    <xf numFmtId="0" fontId="48" fillId="0" borderId="30" xfId="6" applyNumberFormat="1" applyFont="1" applyBorder="1" applyAlignment="1" applyProtection="1">
      <alignment horizontal="left" vertical="center"/>
      <protection hidden="1"/>
    </xf>
    <xf numFmtId="0" fontId="130" fillId="2" borderId="20" xfId="6" applyNumberFormat="1" applyFont="1" applyFill="1" applyBorder="1" applyAlignment="1" applyProtection="1">
      <alignment horizontal="center" vertical="center" shrinkToFit="1"/>
      <protection locked="0"/>
    </xf>
    <xf numFmtId="0" fontId="130" fillId="2" borderId="21" xfId="6" applyNumberFormat="1" applyFont="1" applyFill="1" applyBorder="1" applyAlignment="1" applyProtection="1">
      <alignment horizontal="center" vertical="center" shrinkToFit="1"/>
      <protection locked="0"/>
    </xf>
    <xf numFmtId="0" fontId="156" fillId="2" borderId="149" xfId="0" applyFont="1" applyFill="1" applyBorder="1" applyAlignment="1" applyProtection="1">
      <alignment horizontal="left" vertical="center" shrinkToFit="1"/>
      <protection locked="0"/>
    </xf>
    <xf numFmtId="0" fontId="156" fillId="2" borderId="23" xfId="0" applyFont="1" applyFill="1"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121" fillId="0" borderId="77" xfId="6" applyNumberFormat="1" applyFont="1" applyFill="1" applyBorder="1" applyAlignment="1" applyProtection="1">
      <alignment horizontal="left" vertical="center" shrinkToFit="1"/>
      <protection hidden="1"/>
    </xf>
    <xf numFmtId="0" fontId="121" fillId="0" borderId="182" xfId="6" applyNumberFormat="1" applyFont="1" applyFill="1" applyBorder="1" applyAlignment="1" applyProtection="1">
      <alignment horizontal="left" vertical="center" shrinkToFit="1"/>
      <protection hidden="1"/>
    </xf>
    <xf numFmtId="0" fontId="48" fillId="0" borderId="182" xfId="6" applyNumberFormat="1" applyFont="1" applyFill="1" applyBorder="1" applyAlignment="1" applyProtection="1">
      <alignment horizontal="left" vertical="center"/>
      <protection hidden="1"/>
    </xf>
    <xf numFmtId="0" fontId="48" fillId="0" borderId="183" xfId="6" applyNumberFormat="1" applyFont="1" applyFill="1" applyBorder="1" applyAlignment="1" applyProtection="1">
      <alignment horizontal="left" vertical="center"/>
      <protection hidden="1"/>
    </xf>
    <xf numFmtId="0" fontId="130" fillId="0" borderId="38" xfId="6" applyNumberFormat="1" applyFont="1" applyFill="1" applyBorder="1" applyAlignment="1" applyProtection="1">
      <alignment horizontal="left" vertical="center" shrinkToFit="1"/>
      <protection hidden="1"/>
    </xf>
    <xf numFmtId="0" fontId="130" fillId="0" borderId="184" xfId="6" applyNumberFormat="1" applyFont="1" applyFill="1" applyBorder="1" applyAlignment="1" applyProtection="1">
      <alignment horizontal="left" vertical="center" shrinkToFit="1"/>
      <protection hidden="1"/>
    </xf>
    <xf numFmtId="0" fontId="130" fillId="2" borderId="184" xfId="5" applyNumberFormat="1" applyFont="1" applyFill="1" applyBorder="1" applyAlignment="1" applyProtection="1">
      <alignment horizontal="left" vertical="center" shrinkToFit="1"/>
      <protection locked="0"/>
    </xf>
    <xf numFmtId="0" fontId="130" fillId="2" borderId="185" xfId="5" applyNumberFormat="1" applyFont="1" applyFill="1" applyBorder="1" applyAlignment="1" applyProtection="1">
      <alignment horizontal="left" vertical="center" shrinkToFit="1"/>
      <protection locked="0"/>
    </xf>
    <xf numFmtId="0" fontId="156" fillId="2" borderId="184" xfId="6" applyNumberFormat="1" applyFont="1" applyFill="1" applyBorder="1" applyAlignment="1" applyProtection="1">
      <alignment horizontal="left" vertical="center" shrinkToFit="1"/>
      <protection locked="0"/>
    </xf>
    <xf numFmtId="0" fontId="156" fillId="2" borderId="185" xfId="6" applyNumberFormat="1" applyFont="1" applyFill="1" applyBorder="1" applyAlignment="1" applyProtection="1">
      <alignment horizontal="left" vertical="center" shrinkToFit="1"/>
      <protection locked="0"/>
    </xf>
    <xf numFmtId="0" fontId="130" fillId="2" borderId="184" xfId="6" applyNumberFormat="1" applyFont="1" applyFill="1" applyBorder="1" applyAlignment="1" applyProtection="1">
      <alignment horizontal="left" vertical="center" shrinkToFit="1"/>
      <protection locked="0"/>
    </xf>
    <xf numFmtId="0" fontId="130" fillId="2" borderId="185" xfId="6" applyNumberFormat="1" applyFont="1" applyFill="1" applyBorder="1" applyAlignment="1" applyProtection="1">
      <alignment horizontal="left" vertical="center" shrinkToFit="1"/>
      <protection locked="0"/>
    </xf>
    <xf numFmtId="0" fontId="48" fillId="0" borderId="182" xfId="6" applyNumberFormat="1" applyFont="1" applyFill="1" applyBorder="1" applyAlignment="1" applyProtection="1">
      <alignment horizontal="left" vertical="center" wrapText="1"/>
      <protection hidden="1"/>
    </xf>
    <xf numFmtId="0" fontId="147" fillId="0" borderId="182" xfId="6" applyNumberFormat="1" applyFont="1" applyBorder="1" applyAlignment="1" applyProtection="1">
      <alignment horizontal="left" vertical="center" wrapText="1"/>
      <protection hidden="1"/>
    </xf>
    <xf numFmtId="0" fontId="147" fillId="0" borderId="182" xfId="6" applyNumberFormat="1" applyFont="1" applyBorder="1" applyAlignment="1" applyProtection="1">
      <alignment horizontal="left" vertical="center"/>
      <protection hidden="1"/>
    </xf>
    <xf numFmtId="0" fontId="147" fillId="0" borderId="183" xfId="6" applyNumberFormat="1" applyFont="1" applyBorder="1" applyAlignment="1" applyProtection="1">
      <alignment horizontal="left" vertical="center"/>
      <protection hidden="1"/>
    </xf>
    <xf numFmtId="0" fontId="133" fillId="9" borderId="0" xfId="6" applyNumberFormat="1" applyFont="1" applyFill="1" applyAlignment="1" applyProtection="1">
      <alignment horizontal="center" vertical="center" wrapText="1"/>
      <protection hidden="1"/>
    </xf>
    <xf numFmtId="0" fontId="137" fillId="0" borderId="0" xfId="6" applyNumberFormat="1" applyFont="1" applyFill="1" applyBorder="1" applyAlignment="1" applyProtection="1">
      <alignment horizontal="left" vertical="center" wrapText="1"/>
      <protection hidden="1"/>
    </xf>
    <xf numFmtId="0" fontId="138" fillId="0" borderId="0" xfId="6" applyNumberFormat="1" applyFont="1" applyFill="1" applyBorder="1" applyAlignment="1" applyProtection="1">
      <alignment horizontal="left" vertical="center" shrinkToFit="1"/>
      <protection hidden="1"/>
    </xf>
    <xf numFmtId="0" fontId="113" fillId="0" borderId="0" xfId="0" applyFont="1" applyAlignment="1">
      <alignment vertical="center" shrinkToFit="1"/>
    </xf>
    <xf numFmtId="0" fontId="0" fillId="0" borderId="0" xfId="0" applyAlignment="1">
      <alignment vertical="center"/>
    </xf>
    <xf numFmtId="0" fontId="121" fillId="0" borderId="0" xfId="6" applyNumberFormat="1" applyFont="1" applyFill="1" applyBorder="1" applyAlignment="1" applyProtection="1">
      <alignment horizontal="left" vertical="center" wrapText="1"/>
      <protection hidden="1"/>
    </xf>
    <xf numFmtId="0" fontId="187" fillId="0" borderId="0" xfId="5" applyNumberFormat="1" applyFont="1" applyBorder="1" applyAlignment="1" applyProtection="1">
      <alignment horizontal="left" vertical="center" wrapText="1"/>
      <protection hidden="1"/>
    </xf>
    <xf numFmtId="0" fontId="188" fillId="0" borderId="0" xfId="5" applyNumberFormat="1" applyFont="1" applyBorder="1" applyAlignment="1" applyProtection="1">
      <alignment horizontal="left" vertical="center"/>
      <protection hidden="1"/>
    </xf>
    <xf numFmtId="0" fontId="48" fillId="0" borderId="51" xfId="5" applyNumberFormat="1" applyFont="1" applyBorder="1" applyAlignment="1" applyProtection="1">
      <alignment horizontal="left" vertical="center" wrapText="1"/>
      <protection hidden="1"/>
    </xf>
    <xf numFmtId="0" fontId="48" fillId="0" borderId="42" xfId="5" applyNumberFormat="1" applyFont="1" applyBorder="1" applyAlignment="1" applyProtection="1">
      <alignment horizontal="left" vertical="center" wrapText="1"/>
      <protection hidden="1"/>
    </xf>
    <xf numFmtId="0" fontId="48" fillId="0" borderId="28" xfId="5" applyNumberFormat="1" applyFont="1" applyBorder="1" applyAlignment="1" applyProtection="1">
      <alignment horizontal="left" vertical="center" wrapText="1"/>
      <protection hidden="1"/>
    </xf>
    <xf numFmtId="0" fontId="121" fillId="0" borderId="51" xfId="5" applyNumberFormat="1" applyFont="1" applyBorder="1" applyAlignment="1" applyProtection="1">
      <alignment horizontal="center" vertical="center" shrinkToFit="1"/>
      <protection hidden="1"/>
    </xf>
    <xf numFmtId="0" fontId="121" fillId="0" borderId="42" xfId="5" applyNumberFormat="1" applyFont="1" applyBorder="1" applyAlignment="1" applyProtection="1">
      <alignment horizontal="center" vertical="center" shrinkToFit="1"/>
      <protection hidden="1"/>
    </xf>
    <xf numFmtId="0" fontId="121" fillId="0" borderId="28" xfId="5" applyNumberFormat="1" applyFont="1" applyBorder="1" applyAlignment="1" applyProtection="1">
      <alignment horizontal="center" vertical="center" shrinkToFit="1"/>
      <protection hidden="1"/>
    </xf>
    <xf numFmtId="176" fontId="60" fillId="2" borderId="43" xfId="5" applyNumberFormat="1" applyFont="1" applyFill="1" applyBorder="1" applyAlignment="1" applyProtection="1">
      <alignment vertical="center" shrinkToFit="1"/>
      <protection locked="0"/>
    </xf>
    <xf numFmtId="176" fontId="60" fillId="2" borderId="20" xfId="5" applyNumberFormat="1" applyFont="1" applyFill="1" applyBorder="1" applyAlignment="1" applyProtection="1">
      <alignment vertical="center" shrinkToFit="1"/>
      <protection locked="0"/>
    </xf>
    <xf numFmtId="176" fontId="60" fillId="2" borderId="21" xfId="5" applyNumberFormat="1" applyFont="1" applyFill="1" applyBorder="1" applyAlignment="1" applyProtection="1">
      <alignment vertical="center" shrinkToFit="1"/>
      <protection locked="0"/>
    </xf>
    <xf numFmtId="0" fontId="48" fillId="3" borderId="22" xfId="6" applyNumberFormat="1" applyFont="1" applyFill="1" applyBorder="1" applyAlignment="1" applyProtection="1">
      <alignment horizontal="left" vertical="center" wrapText="1"/>
      <protection hidden="1"/>
    </xf>
    <xf numFmtId="0" fontId="48" fillId="3" borderId="23" xfId="6" applyNumberFormat="1" applyFont="1" applyFill="1" applyBorder="1" applyAlignment="1" applyProtection="1">
      <alignment horizontal="left" vertical="center" wrapText="1"/>
      <protection hidden="1"/>
    </xf>
    <xf numFmtId="0" fontId="48" fillId="3" borderId="24" xfId="6" applyNumberFormat="1" applyFont="1" applyFill="1" applyBorder="1" applyAlignment="1" applyProtection="1">
      <alignment horizontal="left" vertical="center" wrapText="1"/>
      <protection hidden="1"/>
    </xf>
    <xf numFmtId="0" fontId="130" fillId="2" borderId="149" xfId="6" applyNumberFormat="1" applyFont="1" applyFill="1" applyBorder="1" applyAlignment="1" applyProtection="1">
      <alignment horizontal="center" vertical="center" shrinkToFit="1"/>
      <protection locked="0"/>
    </xf>
    <xf numFmtId="0" fontId="130" fillId="2" borderId="23" xfId="6" applyNumberFormat="1" applyFont="1" applyFill="1" applyBorder="1" applyAlignment="1" applyProtection="1">
      <alignment horizontal="center" vertical="center" shrinkToFit="1"/>
      <protection locked="0"/>
    </xf>
    <xf numFmtId="0" fontId="130" fillId="2" borderId="24" xfId="6" applyNumberFormat="1" applyFont="1" applyFill="1" applyBorder="1" applyAlignment="1" applyProtection="1">
      <alignment horizontal="center" vertical="center" shrinkToFit="1"/>
      <protection locked="0"/>
    </xf>
    <xf numFmtId="0" fontId="121" fillId="0" borderId="26" xfId="6" applyNumberFormat="1" applyFont="1" applyBorder="1" applyAlignment="1" applyProtection="1">
      <alignment horizontal="left" vertical="center" shrinkToFit="1"/>
      <protection hidden="1"/>
    </xf>
    <xf numFmtId="0" fontId="121" fillId="0" borderId="5" xfId="6" applyNumberFormat="1" applyFont="1" applyBorder="1" applyAlignment="1" applyProtection="1">
      <alignment horizontal="left" vertical="center" shrinkToFit="1"/>
      <protection hidden="1"/>
    </xf>
    <xf numFmtId="0" fontId="121" fillId="0" borderId="195" xfId="6" applyNumberFormat="1" applyFont="1" applyBorder="1" applyAlignment="1" applyProtection="1">
      <alignment horizontal="left" vertical="center" shrinkToFit="1"/>
      <protection hidden="1"/>
    </xf>
    <xf numFmtId="0" fontId="121" fillId="0" borderId="22" xfId="6" applyNumberFormat="1" applyFont="1" applyFill="1" applyBorder="1" applyAlignment="1" applyProtection="1">
      <alignment horizontal="left" vertical="center" shrinkToFit="1"/>
      <protection hidden="1"/>
    </xf>
    <xf numFmtId="0" fontId="121" fillId="0" borderId="23" xfId="6" applyNumberFormat="1" applyFont="1" applyFill="1" applyBorder="1" applyAlignment="1" applyProtection="1">
      <alignment horizontal="left" vertical="center" shrinkToFit="1"/>
      <protection hidden="1"/>
    </xf>
    <xf numFmtId="0" fontId="121" fillId="0" borderId="24" xfId="6" applyNumberFormat="1" applyFont="1" applyFill="1" applyBorder="1" applyAlignment="1" applyProtection="1">
      <alignment horizontal="left" vertical="center" shrinkToFit="1"/>
      <protection hidden="1"/>
    </xf>
    <xf numFmtId="0" fontId="139" fillId="0" borderId="0" xfId="6" applyNumberFormat="1" applyFont="1" applyBorder="1" applyAlignment="1" applyProtection="1">
      <alignment horizontal="center" vertical="center"/>
      <protection hidden="1"/>
    </xf>
    <xf numFmtId="0" fontId="59" fillId="2" borderId="22" xfId="6" applyNumberFormat="1" applyFont="1" applyFill="1" applyBorder="1" applyAlignment="1" applyProtection="1">
      <alignment horizontal="center" vertical="center"/>
      <protection locked="0"/>
    </xf>
    <xf numFmtId="0" fontId="59" fillId="2" borderId="24" xfId="6" applyNumberFormat="1" applyFont="1" applyFill="1" applyBorder="1" applyAlignment="1" applyProtection="1">
      <alignment horizontal="center" vertical="center"/>
      <protection locked="0"/>
    </xf>
    <xf numFmtId="0" fontId="157" fillId="0" borderId="0" xfId="6" applyNumberFormat="1" applyFont="1" applyFill="1" applyBorder="1" applyAlignment="1" applyProtection="1">
      <alignment horizontal="left" vertical="top" wrapText="1"/>
      <protection hidden="1"/>
    </xf>
    <xf numFmtId="0" fontId="204" fillId="0" borderId="66" xfId="0" applyFont="1" applyBorder="1" applyAlignment="1" applyProtection="1">
      <alignment horizontal="center" vertical="center"/>
      <protection hidden="1"/>
    </xf>
    <xf numFmtId="0" fontId="205" fillId="0" borderId="0" xfId="0" applyFont="1" applyBorder="1" applyAlignment="1" applyProtection="1">
      <alignment horizontal="center" vertical="center"/>
      <protection hidden="1"/>
    </xf>
    <xf numFmtId="0" fontId="205" fillId="0" borderId="67" xfId="0" applyFont="1" applyBorder="1" applyAlignment="1" applyProtection="1">
      <alignment horizontal="center" vertical="center"/>
      <protection hidden="1"/>
    </xf>
    <xf numFmtId="0" fontId="69" fillId="0" borderId="66" xfId="0" applyFont="1" applyBorder="1" applyAlignment="1" applyProtection="1">
      <alignment horizontal="center" vertical="center"/>
      <protection hidden="1"/>
    </xf>
    <xf numFmtId="0" fontId="69" fillId="0" borderId="0" xfId="0" applyFont="1" applyBorder="1" applyAlignment="1" applyProtection="1">
      <alignment horizontal="center" vertical="center"/>
      <protection hidden="1"/>
    </xf>
    <xf numFmtId="0" fontId="69" fillId="0" borderId="67" xfId="0" applyFont="1" applyBorder="1" applyAlignment="1" applyProtection="1">
      <alignment horizontal="center" vertical="center"/>
      <protection hidden="1"/>
    </xf>
    <xf numFmtId="0" fontId="74" fillId="0" borderId="0" xfId="0" applyNumberFormat="1" applyFont="1" applyBorder="1" applyAlignment="1" applyProtection="1">
      <alignment horizontal="center" vertical="center" wrapText="1"/>
      <protection hidden="1"/>
    </xf>
    <xf numFmtId="0" fontId="74" fillId="0" borderId="5" xfId="0" applyNumberFormat="1" applyFont="1" applyBorder="1" applyAlignment="1" applyProtection="1">
      <alignment horizontal="center" vertical="center" wrapText="1"/>
      <protection hidden="1"/>
    </xf>
    <xf numFmtId="0" fontId="0" fillId="0" borderId="66" xfId="0" applyBorder="1" applyAlignment="1" applyProtection="1">
      <alignment horizontal="right"/>
      <protection hidden="1"/>
    </xf>
    <xf numFmtId="0" fontId="0" fillId="0" borderId="0" xfId="0" applyBorder="1" applyAlignment="1" applyProtection="1">
      <alignment horizontal="right"/>
      <protection hidden="1"/>
    </xf>
    <xf numFmtId="0" fontId="183" fillId="0" borderId="66" xfId="0" applyFont="1" applyBorder="1" applyAlignment="1" applyProtection="1">
      <alignment horizontal="center" vertical="center"/>
      <protection hidden="1"/>
    </xf>
    <xf numFmtId="0" fontId="184" fillId="0" borderId="0" xfId="0" applyFont="1" applyBorder="1" applyAlignment="1" applyProtection="1">
      <alignment horizontal="center" vertical="center"/>
      <protection hidden="1"/>
    </xf>
    <xf numFmtId="0" fontId="184" fillId="0" borderId="67" xfId="0" applyFont="1" applyBorder="1" applyAlignment="1" applyProtection="1">
      <alignment horizontal="center" vertical="center"/>
      <protection hidden="1"/>
    </xf>
    <xf numFmtId="0" fontId="70" fillId="0" borderId="66" xfId="0" applyFont="1" applyBorder="1" applyAlignment="1" applyProtection="1">
      <alignment horizontal="center" vertical="center"/>
      <protection hidden="1"/>
    </xf>
    <xf numFmtId="0" fontId="71" fillId="0" borderId="0" xfId="0" applyFont="1" applyBorder="1" applyAlignment="1" applyProtection="1">
      <alignment horizontal="center" vertical="center"/>
      <protection hidden="1"/>
    </xf>
    <xf numFmtId="0" fontId="71" fillId="0" borderId="67" xfId="0" applyFont="1" applyBorder="1" applyAlignment="1" applyProtection="1">
      <alignment horizontal="center" vertical="center"/>
      <protection hidden="1"/>
    </xf>
    <xf numFmtId="0" fontId="74" fillId="0" borderId="0" xfId="0" applyFont="1" applyBorder="1" applyAlignment="1" applyProtection="1">
      <alignment horizontal="center" vertical="center" wrapText="1"/>
      <protection hidden="1"/>
    </xf>
    <xf numFmtId="0" fontId="74" fillId="0" borderId="5" xfId="0" applyFont="1" applyBorder="1" applyAlignment="1" applyProtection="1">
      <alignment horizontal="center" vertical="center" wrapText="1"/>
      <protection hidden="1"/>
    </xf>
    <xf numFmtId="0" fontId="184" fillId="0" borderId="66" xfId="0" applyFont="1" applyBorder="1" applyAlignment="1" applyProtection="1">
      <alignment horizontal="center" vertical="center"/>
      <protection hidden="1"/>
    </xf>
    <xf numFmtId="0" fontId="56" fillId="0" borderId="39" xfId="0" applyFont="1" applyBorder="1" applyAlignment="1" applyProtection="1">
      <alignment vertical="center" shrinkToFit="1"/>
      <protection hidden="1"/>
    </xf>
    <xf numFmtId="0" fontId="56" fillId="0" borderId="16" xfId="0" applyFont="1" applyBorder="1" applyAlignment="1" applyProtection="1">
      <alignment vertical="center" shrinkToFit="1"/>
      <protection hidden="1"/>
    </xf>
    <xf numFmtId="0" fontId="36" fillId="0" borderId="2" xfId="0" applyFont="1" applyFill="1" applyBorder="1" applyAlignment="1" applyProtection="1">
      <alignment horizontal="center" vertical="center" shrinkToFit="1"/>
      <protection hidden="1"/>
    </xf>
    <xf numFmtId="0" fontId="36" fillId="0" borderId="1" xfId="0" applyFont="1" applyFill="1" applyBorder="1" applyAlignment="1" applyProtection="1">
      <alignment horizontal="center" vertical="center" shrinkToFit="1"/>
      <protection hidden="1"/>
    </xf>
    <xf numFmtId="0" fontId="36" fillId="0" borderId="3" xfId="0" applyFont="1" applyFill="1" applyBorder="1" applyAlignment="1" applyProtection="1">
      <alignment horizontal="center" vertical="center" shrinkToFit="1"/>
      <protection hidden="1"/>
    </xf>
    <xf numFmtId="0" fontId="36" fillId="0" borderId="41"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6" fillId="0" borderId="40" xfId="0" applyFont="1" applyFill="1" applyBorder="1" applyAlignment="1" applyProtection="1">
      <alignment horizontal="center" vertical="center" shrinkToFit="1"/>
      <protection hidden="1"/>
    </xf>
    <xf numFmtId="0" fontId="36" fillId="0" borderId="4" xfId="0" applyFont="1" applyFill="1" applyBorder="1" applyAlignment="1" applyProtection="1">
      <alignment horizontal="center" vertical="center" shrinkToFit="1"/>
      <protection hidden="1"/>
    </xf>
    <xf numFmtId="0" fontId="36" fillId="0" borderId="5" xfId="0" applyFont="1" applyFill="1" applyBorder="1" applyAlignment="1" applyProtection="1">
      <alignment horizontal="center" vertical="center" shrinkToFit="1"/>
      <protection hidden="1"/>
    </xf>
    <xf numFmtId="0" fontId="36" fillId="0" borderId="195" xfId="0" applyFont="1" applyFill="1" applyBorder="1" applyAlignment="1" applyProtection="1">
      <alignment horizontal="center" vertical="center" shrinkToFit="1"/>
      <protection hidden="1"/>
    </xf>
    <xf numFmtId="0" fontId="55" fillId="0" borderId="2" xfId="0" applyFont="1" applyBorder="1" applyAlignment="1" applyProtection="1">
      <alignment horizontal="center" vertical="center"/>
      <protection hidden="1"/>
    </xf>
    <xf numFmtId="0" fontId="55" fillId="0" borderId="1" xfId="0" applyFont="1" applyBorder="1" applyAlignment="1" applyProtection="1">
      <alignment horizontal="center" vertical="center"/>
      <protection hidden="1"/>
    </xf>
    <xf numFmtId="0" fontId="55" fillId="0" borderId="3" xfId="0" applyFont="1" applyBorder="1" applyAlignment="1" applyProtection="1">
      <alignment horizontal="center" vertical="center"/>
      <protection hidden="1"/>
    </xf>
    <xf numFmtId="0" fontId="55" fillId="0" borderId="41" xfId="0" applyFont="1" applyBorder="1" applyAlignment="1" applyProtection="1">
      <alignment horizontal="center" vertical="center"/>
      <protection hidden="1"/>
    </xf>
    <xf numFmtId="0" fontId="55" fillId="0" borderId="0" xfId="0" applyFont="1" applyBorder="1" applyAlignment="1" applyProtection="1">
      <alignment horizontal="center" vertical="center"/>
      <protection hidden="1"/>
    </xf>
    <xf numFmtId="0" fontId="55" fillId="0" borderId="40" xfId="0" applyFont="1" applyBorder="1" applyAlignment="1" applyProtection="1">
      <alignment horizontal="center" vertical="center"/>
      <protection hidden="1"/>
    </xf>
    <xf numFmtId="0" fontId="55" fillId="0" borderId="4" xfId="0" applyFont="1" applyBorder="1" applyAlignment="1" applyProtection="1">
      <alignment horizontal="center" vertical="center"/>
      <protection hidden="1"/>
    </xf>
    <xf numFmtId="0" fontId="55" fillId="0" borderId="5" xfId="0" applyFont="1" applyBorder="1" applyAlignment="1" applyProtection="1">
      <alignment horizontal="center" vertical="center"/>
      <protection hidden="1"/>
    </xf>
    <xf numFmtId="0" fontId="55" fillId="0" borderId="195" xfId="0" applyFont="1" applyBorder="1" applyAlignment="1" applyProtection="1">
      <alignment horizontal="center" vertical="center"/>
      <protection hidden="1"/>
    </xf>
    <xf numFmtId="0" fontId="56" fillId="0" borderId="16" xfId="0" applyFont="1" applyFill="1" applyBorder="1" applyAlignment="1" applyProtection="1">
      <alignment horizontal="center" vertical="center" shrinkToFit="1"/>
      <protection hidden="1"/>
    </xf>
    <xf numFmtId="0" fontId="56" fillId="0" borderId="33" xfId="0" applyFont="1" applyFill="1" applyBorder="1" applyAlignment="1" applyProtection="1">
      <alignment horizontal="center" vertical="center" shrinkToFit="1"/>
      <protection hidden="1"/>
    </xf>
    <xf numFmtId="0" fontId="56" fillId="0" borderId="2" xfId="0" applyFont="1" applyBorder="1" applyAlignment="1" applyProtection="1">
      <alignment vertical="center" shrinkToFit="1"/>
      <protection hidden="1"/>
    </xf>
    <xf numFmtId="0" fontId="56" fillId="0" borderId="1" xfId="0" applyFont="1" applyBorder="1" applyAlignment="1" applyProtection="1">
      <alignment vertical="center" shrinkToFit="1"/>
      <protection hidden="1"/>
    </xf>
    <xf numFmtId="0" fontId="56" fillId="0" borderId="29" xfId="0" applyFont="1" applyBorder="1" applyAlignment="1" applyProtection="1">
      <alignment vertical="center" shrinkToFit="1"/>
      <protection hidden="1"/>
    </xf>
    <xf numFmtId="0" fontId="56" fillId="0" borderId="41" xfId="0" applyFont="1" applyBorder="1" applyAlignment="1" applyProtection="1">
      <alignment vertical="center" shrinkToFit="1"/>
      <protection hidden="1"/>
    </xf>
    <xf numFmtId="0" fontId="56" fillId="0" borderId="0" xfId="0" applyFont="1" applyBorder="1" applyAlignment="1" applyProtection="1">
      <alignment vertical="center" shrinkToFit="1"/>
      <protection hidden="1"/>
    </xf>
    <xf numFmtId="0" fontId="56" fillId="0" borderId="30" xfId="0" applyFont="1" applyBorder="1" applyAlignment="1" applyProtection="1">
      <alignment vertical="center" shrinkToFit="1"/>
      <protection hidden="1"/>
    </xf>
    <xf numFmtId="0" fontId="56" fillId="0" borderId="4" xfId="0" applyFont="1" applyBorder="1" applyAlignment="1" applyProtection="1">
      <alignment vertical="center" shrinkToFit="1"/>
      <protection hidden="1"/>
    </xf>
    <xf numFmtId="0" fontId="56" fillId="0" borderId="5" xfId="0" applyFont="1" applyBorder="1" applyAlignment="1" applyProtection="1">
      <alignment vertical="center" shrinkToFit="1"/>
      <protection hidden="1"/>
    </xf>
    <xf numFmtId="0" fontId="56" fillId="0" borderId="27" xfId="0" applyFont="1" applyBorder="1" applyAlignment="1" applyProtection="1">
      <alignment vertical="center" shrinkToFit="1"/>
      <protection hidden="1"/>
    </xf>
    <xf numFmtId="0" fontId="55" fillId="0" borderId="32" xfId="0" applyFont="1" applyBorder="1" applyAlignment="1" applyProtection="1">
      <alignment horizontal="center" vertical="center"/>
      <protection hidden="1"/>
    </xf>
    <xf numFmtId="0" fontId="130" fillId="0" borderId="52" xfId="0" applyFont="1" applyFill="1" applyBorder="1" applyAlignment="1" applyProtection="1">
      <alignment horizontal="center" vertical="center"/>
      <protection locked="0" hidden="1"/>
    </xf>
    <xf numFmtId="0" fontId="130" fillId="0" borderId="32" xfId="0" applyFont="1" applyFill="1" applyBorder="1" applyAlignment="1" applyProtection="1">
      <alignment horizontal="center" vertical="center"/>
      <protection locked="0" hidden="1"/>
    </xf>
    <xf numFmtId="0" fontId="56" fillId="0" borderId="1" xfId="0" applyFont="1" applyFill="1" applyBorder="1" applyAlignment="1" applyProtection="1">
      <alignment horizontal="center" vertical="center" shrinkToFit="1"/>
      <protection hidden="1"/>
    </xf>
    <xf numFmtId="0" fontId="56" fillId="0" borderId="29" xfId="0" applyFont="1" applyFill="1" applyBorder="1" applyAlignment="1" applyProtection="1">
      <alignment horizontal="center" vertical="center" shrinkToFit="1"/>
      <protection hidden="1"/>
    </xf>
    <xf numFmtId="0" fontId="56" fillId="0" borderId="0" xfId="0" applyFont="1" applyFill="1" applyBorder="1" applyAlignment="1" applyProtection="1">
      <alignment horizontal="center" vertical="center" shrinkToFit="1"/>
      <protection hidden="1"/>
    </xf>
    <xf numFmtId="0" fontId="56" fillId="0" borderId="30" xfId="0" applyFont="1" applyFill="1" applyBorder="1" applyAlignment="1" applyProtection="1">
      <alignment horizontal="center" vertical="center" shrinkToFit="1"/>
      <protection hidden="1"/>
    </xf>
    <xf numFmtId="0" fontId="56" fillId="0" borderId="5" xfId="0" applyFont="1" applyFill="1" applyBorder="1" applyAlignment="1" applyProtection="1">
      <alignment horizontal="center" vertical="center" shrinkToFit="1"/>
      <protection hidden="1"/>
    </xf>
    <xf numFmtId="0" fontId="56" fillId="0" borderId="27" xfId="0" applyFont="1" applyFill="1" applyBorder="1" applyAlignment="1" applyProtection="1">
      <alignment horizontal="center" vertical="center" shrinkToFit="1"/>
      <protection hidden="1"/>
    </xf>
    <xf numFmtId="0" fontId="56" fillId="0" borderId="2" xfId="0" applyFont="1" applyFill="1" applyBorder="1" applyAlignment="1" applyProtection="1">
      <alignment horizontal="left" vertical="center" shrinkToFit="1"/>
      <protection hidden="1"/>
    </xf>
    <xf numFmtId="0" fontId="56" fillId="0" borderId="1" xfId="0" applyFont="1" applyFill="1" applyBorder="1" applyAlignment="1" applyProtection="1">
      <alignment horizontal="left" vertical="center" shrinkToFit="1"/>
      <protection hidden="1"/>
    </xf>
    <xf numFmtId="0" fontId="56" fillId="0" borderId="29" xfId="0" applyFont="1" applyFill="1" applyBorder="1" applyAlignment="1" applyProtection="1">
      <alignment horizontal="left" vertical="center" shrinkToFit="1"/>
      <protection hidden="1"/>
    </xf>
    <xf numFmtId="0" fontId="56" fillId="0" borderId="41" xfId="0" applyFont="1" applyFill="1" applyBorder="1" applyAlignment="1" applyProtection="1">
      <alignment horizontal="left" vertical="center" shrinkToFit="1"/>
      <protection hidden="1"/>
    </xf>
    <xf numFmtId="0" fontId="56" fillId="0" borderId="0" xfId="0" applyFont="1" applyFill="1" applyBorder="1" applyAlignment="1" applyProtection="1">
      <alignment horizontal="left" vertical="center" shrinkToFit="1"/>
      <protection hidden="1"/>
    </xf>
    <xf numFmtId="0" fontId="56" fillId="0" borderId="30" xfId="0" applyFont="1" applyFill="1" applyBorder="1" applyAlignment="1" applyProtection="1">
      <alignment horizontal="left" vertical="center" shrinkToFit="1"/>
      <protection hidden="1"/>
    </xf>
    <xf numFmtId="0" fontId="56" fillId="0" borderId="4" xfId="0" applyFont="1" applyFill="1" applyBorder="1" applyAlignment="1" applyProtection="1">
      <alignment horizontal="left" vertical="center" shrinkToFit="1"/>
      <protection hidden="1"/>
    </xf>
    <xf numFmtId="0" fontId="56" fillId="0" borderId="5" xfId="0" applyFont="1" applyFill="1" applyBorder="1" applyAlignment="1" applyProtection="1">
      <alignment horizontal="left" vertical="center" shrinkToFit="1"/>
      <protection hidden="1"/>
    </xf>
    <xf numFmtId="0" fontId="56" fillId="0" borderId="27" xfId="0" applyFont="1" applyFill="1" applyBorder="1" applyAlignment="1" applyProtection="1">
      <alignment horizontal="left" vertical="center" shrinkToFit="1"/>
      <protection hidden="1"/>
    </xf>
    <xf numFmtId="0" fontId="104" fillId="5" borderId="8" xfId="1" applyFont="1" applyFill="1" applyBorder="1" applyAlignment="1" applyProtection="1">
      <alignment horizontal="center" vertical="center" wrapText="1"/>
      <protection hidden="1"/>
    </xf>
    <xf numFmtId="0" fontId="104" fillId="5" borderId="0" xfId="1" applyFont="1" applyFill="1" applyBorder="1" applyAlignment="1" applyProtection="1">
      <alignment horizontal="center" vertical="center" wrapText="1"/>
      <protection hidden="1"/>
    </xf>
    <xf numFmtId="0" fontId="48" fillId="4" borderId="8" xfId="1" applyFont="1" applyFill="1" applyBorder="1" applyAlignment="1" applyProtection="1">
      <alignment horizontal="center" vertical="center"/>
      <protection hidden="1"/>
    </xf>
    <xf numFmtId="0" fontId="48" fillId="4" borderId="0" xfId="1" applyFont="1" applyFill="1" applyBorder="1" applyAlignment="1" applyProtection="1">
      <alignment horizontal="center" vertical="center"/>
      <protection hidden="1"/>
    </xf>
    <xf numFmtId="0" fontId="48" fillId="4" borderId="11" xfId="1" applyFont="1" applyFill="1" applyBorder="1" applyAlignment="1" applyProtection="1">
      <alignment horizontal="center" vertical="center"/>
      <protection hidden="1"/>
    </xf>
    <xf numFmtId="0" fontId="64" fillId="0" borderId="31" xfId="1" applyFont="1" applyFill="1" applyBorder="1" applyAlignment="1" applyProtection="1">
      <alignment horizontal="left" vertical="center" wrapText="1"/>
      <protection hidden="1"/>
    </xf>
    <xf numFmtId="0" fontId="64" fillId="0" borderId="8" xfId="1" applyFont="1" applyFill="1" applyBorder="1" applyAlignment="1" applyProtection="1">
      <alignment horizontal="left" vertical="center" wrapText="1"/>
      <protection hidden="1"/>
    </xf>
    <xf numFmtId="0" fontId="64" fillId="0" borderId="41" xfId="1" applyFont="1" applyFill="1" applyBorder="1" applyAlignment="1" applyProtection="1">
      <alignment horizontal="left" vertical="center" wrapText="1"/>
      <protection hidden="1"/>
    </xf>
    <xf numFmtId="0" fontId="64" fillId="0" borderId="0" xfId="1" applyFont="1" applyFill="1" applyBorder="1" applyAlignment="1" applyProtection="1">
      <alignment horizontal="left" vertical="center" wrapText="1"/>
      <protection hidden="1"/>
    </xf>
    <xf numFmtId="0" fontId="64" fillId="0" borderId="35" xfId="1" applyFont="1" applyFill="1" applyBorder="1" applyAlignment="1" applyProtection="1">
      <alignment horizontal="left" vertical="center" wrapText="1"/>
      <protection hidden="1"/>
    </xf>
    <xf numFmtId="0" fontId="64" fillId="0" borderId="11" xfId="1" applyFont="1" applyFill="1" applyBorder="1" applyAlignment="1" applyProtection="1">
      <alignment horizontal="left" vertical="center" wrapText="1"/>
      <protection hidden="1"/>
    </xf>
    <xf numFmtId="0" fontId="64" fillId="0" borderId="210" xfId="1" applyFont="1" applyFill="1" applyBorder="1" applyAlignment="1" applyProtection="1">
      <alignment horizontal="left" vertical="center" wrapText="1"/>
      <protection hidden="1"/>
    </xf>
    <xf numFmtId="0" fontId="64" fillId="0" borderId="165" xfId="1" applyFont="1" applyFill="1" applyBorder="1" applyAlignment="1" applyProtection="1">
      <alignment horizontal="left" vertical="center" wrapText="1"/>
      <protection hidden="1"/>
    </xf>
    <xf numFmtId="0" fontId="64" fillId="0" borderId="211" xfId="1" applyFont="1" applyFill="1" applyBorder="1" applyAlignment="1" applyProtection="1">
      <alignment horizontal="left" vertical="center" wrapText="1"/>
      <protection hidden="1"/>
    </xf>
    <xf numFmtId="0" fontId="64" fillId="0" borderId="166" xfId="1" applyFont="1" applyFill="1" applyBorder="1" applyAlignment="1" applyProtection="1">
      <alignment horizontal="left" vertical="center" wrapText="1"/>
      <protection hidden="1"/>
    </xf>
    <xf numFmtId="0" fontId="64" fillId="0" borderId="215" xfId="1" applyFont="1" applyFill="1" applyBorder="1" applyAlignment="1" applyProtection="1">
      <alignment horizontal="left" vertical="center" wrapText="1"/>
      <protection hidden="1"/>
    </xf>
    <xf numFmtId="0" fontId="64" fillId="0" borderId="167" xfId="1" applyFont="1" applyFill="1" applyBorder="1" applyAlignment="1" applyProtection="1">
      <alignment horizontal="left" vertical="center" wrapText="1"/>
      <protection hidden="1"/>
    </xf>
    <xf numFmtId="0" fontId="64" fillId="0" borderId="157" xfId="1" applyFont="1" applyFill="1" applyBorder="1" applyAlignment="1" applyProtection="1">
      <alignment vertical="center" wrapText="1"/>
      <protection hidden="1"/>
    </xf>
    <xf numFmtId="0" fontId="64" fillId="0" borderId="158" xfId="1" applyFont="1" applyFill="1" applyBorder="1" applyAlignment="1" applyProtection="1">
      <alignment vertical="center" wrapText="1"/>
      <protection hidden="1"/>
    </xf>
    <xf numFmtId="0" fontId="64" fillId="0" borderId="160" xfId="1" applyFont="1" applyFill="1" applyBorder="1" applyAlignment="1" applyProtection="1">
      <alignment vertical="center" wrapText="1"/>
      <protection hidden="1"/>
    </xf>
    <xf numFmtId="0" fontId="64" fillId="0" borderId="161" xfId="1" applyFont="1" applyFill="1" applyBorder="1" applyAlignment="1" applyProtection="1">
      <alignment vertical="center" wrapText="1"/>
      <protection hidden="1"/>
    </xf>
    <xf numFmtId="0" fontId="48" fillId="0" borderId="158" xfId="1" applyFont="1" applyBorder="1" applyAlignment="1" applyProtection="1">
      <alignment horizontal="center" vertical="center" wrapText="1"/>
      <protection hidden="1"/>
    </xf>
    <xf numFmtId="0" fontId="48" fillId="0" borderId="161" xfId="1" applyFont="1" applyBorder="1" applyAlignment="1" applyProtection="1">
      <alignment horizontal="center" vertical="center" wrapText="1"/>
      <protection hidden="1"/>
    </xf>
    <xf numFmtId="0" fontId="64" fillId="0" borderId="158" xfId="1" applyFont="1" applyBorder="1" applyAlignment="1" applyProtection="1">
      <alignment horizontal="left" vertical="center"/>
      <protection hidden="1"/>
    </xf>
    <xf numFmtId="0" fontId="64" fillId="0" borderId="159" xfId="1" applyFont="1" applyBorder="1" applyAlignment="1" applyProtection="1">
      <alignment horizontal="left" vertical="center"/>
      <protection hidden="1"/>
    </xf>
    <xf numFmtId="0" fontId="64" fillId="0" borderId="161" xfId="1" applyFont="1" applyBorder="1" applyAlignment="1" applyProtection="1">
      <alignment horizontal="left" vertical="center"/>
      <protection hidden="1"/>
    </xf>
    <xf numFmtId="0" fontId="64" fillId="0" borderId="162" xfId="1" applyFont="1" applyBorder="1" applyAlignment="1" applyProtection="1">
      <alignment horizontal="left" vertical="center"/>
      <protection hidden="1"/>
    </xf>
    <xf numFmtId="0" fontId="48" fillId="0" borderId="161" xfId="1" applyFont="1" applyBorder="1" applyAlignment="1" applyProtection="1">
      <alignment horizontal="center" vertical="center"/>
      <protection hidden="1"/>
    </xf>
    <xf numFmtId="0" fontId="66" fillId="0" borderId="39" xfId="0" applyFont="1" applyBorder="1" applyAlignment="1" applyProtection="1">
      <alignment vertical="center" shrinkToFit="1"/>
      <protection hidden="1"/>
    </xf>
    <xf numFmtId="0" fontId="66" fillId="0" borderId="16" xfId="0" applyFont="1" applyBorder="1" applyAlignment="1" applyProtection="1">
      <alignment vertical="center" shrinkToFit="1"/>
      <protection hidden="1"/>
    </xf>
    <xf numFmtId="0" fontId="55" fillId="0" borderId="2" xfId="0" applyFont="1" applyFill="1" applyBorder="1" applyAlignment="1" applyProtection="1">
      <alignment horizontal="center" vertical="center"/>
      <protection hidden="1"/>
    </xf>
    <xf numFmtId="0" fontId="55" fillId="0" borderId="1" xfId="0" applyFont="1" applyFill="1" applyBorder="1" applyAlignment="1" applyProtection="1">
      <alignment horizontal="center" vertical="center"/>
      <protection hidden="1"/>
    </xf>
    <xf numFmtId="0" fontId="55" fillId="0" borderId="3" xfId="0" applyFont="1" applyFill="1" applyBorder="1" applyAlignment="1" applyProtection="1">
      <alignment horizontal="center" vertical="center"/>
      <protection hidden="1"/>
    </xf>
    <xf numFmtId="0" fontId="55" fillId="0" borderId="41"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40" xfId="0" applyFont="1" applyFill="1" applyBorder="1" applyAlignment="1" applyProtection="1">
      <alignment horizontal="center" vertical="center"/>
      <protection hidden="1"/>
    </xf>
    <xf numFmtId="0" fontId="55" fillId="0" borderId="4" xfId="0" applyFont="1" applyFill="1" applyBorder="1" applyAlignment="1" applyProtection="1">
      <alignment horizontal="center" vertical="center"/>
      <protection hidden="1"/>
    </xf>
    <xf numFmtId="0" fontId="55" fillId="0" borderId="5" xfId="0" applyFont="1" applyFill="1" applyBorder="1" applyAlignment="1" applyProtection="1">
      <alignment horizontal="center" vertical="center"/>
      <protection hidden="1"/>
    </xf>
    <xf numFmtId="0" fontId="55" fillId="0" borderId="195" xfId="0" applyFont="1" applyFill="1" applyBorder="1" applyAlignment="1" applyProtection="1">
      <alignment horizontal="center" vertical="center"/>
      <protection hidden="1"/>
    </xf>
    <xf numFmtId="0" fontId="56" fillId="0" borderId="1" xfId="0" applyFont="1" applyFill="1" applyBorder="1" applyAlignment="1" applyProtection="1">
      <alignment vertical="center" shrinkToFit="1"/>
      <protection hidden="1"/>
    </xf>
    <xf numFmtId="0" fontId="56" fillId="0" borderId="0" xfId="0" applyFont="1" applyFill="1" applyBorder="1" applyAlignment="1" applyProtection="1">
      <alignment vertical="center" shrinkToFit="1"/>
      <protection hidden="1"/>
    </xf>
    <xf numFmtId="0" fontId="56" fillId="0" borderId="5" xfId="0" applyFont="1" applyFill="1" applyBorder="1" applyAlignment="1" applyProtection="1">
      <alignment vertical="center" shrinkToFit="1"/>
      <protection hidden="1"/>
    </xf>
    <xf numFmtId="0" fontId="36" fillId="0" borderId="32" xfId="0" applyFont="1" applyBorder="1" applyAlignment="1" applyProtection="1">
      <alignment horizontal="center" vertical="center"/>
      <protection hidden="1"/>
    </xf>
    <xf numFmtId="0" fontId="56" fillId="0" borderId="39" xfId="0" applyFont="1" applyFill="1" applyBorder="1" applyAlignment="1" applyProtection="1">
      <alignment vertical="center" shrinkToFit="1"/>
      <protection hidden="1"/>
    </xf>
    <xf numFmtId="0" fontId="56" fillId="0" borderId="16" xfId="0" applyFont="1" applyFill="1" applyBorder="1" applyAlignment="1" applyProtection="1">
      <alignment vertical="center" shrinkToFit="1"/>
      <protection hidden="1"/>
    </xf>
    <xf numFmtId="0" fontId="59" fillId="0" borderId="2" xfId="1" applyFont="1" applyBorder="1" applyAlignment="1" applyProtection="1">
      <alignment horizontal="center" vertical="center"/>
      <protection hidden="1"/>
    </xf>
    <xf numFmtId="0" fontId="59" fillId="0" borderId="1" xfId="1" applyFont="1" applyBorder="1" applyAlignment="1" applyProtection="1">
      <alignment horizontal="center" vertical="center"/>
      <protection hidden="1"/>
    </xf>
    <xf numFmtId="0" fontId="59" fillId="0" borderId="3" xfId="1" applyFont="1" applyBorder="1" applyAlignment="1" applyProtection="1">
      <alignment horizontal="center" vertical="center"/>
      <protection hidden="1"/>
    </xf>
    <xf numFmtId="0" fontId="59" fillId="0" borderId="41" xfId="1" applyFont="1" applyBorder="1" applyAlignment="1" applyProtection="1">
      <alignment horizontal="center" vertical="center"/>
      <protection hidden="1"/>
    </xf>
    <xf numFmtId="0" fontId="59" fillId="0" borderId="0" xfId="1" applyFont="1" applyBorder="1" applyAlignment="1" applyProtection="1">
      <alignment horizontal="center" vertical="center"/>
      <protection hidden="1"/>
    </xf>
    <xf numFmtId="0" fontId="59" fillId="0" borderId="40" xfId="1" applyFont="1" applyBorder="1" applyAlignment="1" applyProtection="1">
      <alignment horizontal="center" vertical="center"/>
      <protection hidden="1"/>
    </xf>
    <xf numFmtId="0" fontId="59" fillId="0" borderId="4" xfId="1" applyFont="1" applyBorder="1" applyAlignment="1" applyProtection="1">
      <alignment horizontal="center" vertical="center"/>
      <protection hidden="1"/>
    </xf>
    <xf numFmtId="0" fontId="59" fillId="0" borderId="5" xfId="1" applyFont="1" applyBorder="1" applyAlignment="1" applyProtection="1">
      <alignment horizontal="center" vertical="center"/>
      <protection hidden="1"/>
    </xf>
    <xf numFmtId="0" fontId="59" fillId="0" borderId="6" xfId="1" applyFont="1" applyBorder="1" applyAlignment="1" applyProtection="1">
      <alignment horizontal="center" vertical="center"/>
      <protection hidden="1"/>
    </xf>
    <xf numFmtId="0" fontId="130" fillId="0" borderId="14" xfId="0" applyFont="1" applyFill="1" applyBorder="1" applyAlignment="1" applyProtection="1">
      <alignment horizontal="center" vertical="center"/>
      <protection locked="0" hidden="1"/>
    </xf>
    <xf numFmtId="0" fontId="130" fillId="0" borderId="16" xfId="0" applyFont="1" applyFill="1" applyBorder="1" applyAlignment="1" applyProtection="1">
      <alignment horizontal="center" vertical="center"/>
      <protection locked="0" hidden="1"/>
    </xf>
    <xf numFmtId="0" fontId="130" fillId="0" borderId="1" xfId="0" applyFont="1" applyFill="1" applyBorder="1" applyAlignment="1" applyProtection="1">
      <alignment horizontal="center" vertical="center"/>
      <protection locked="0" hidden="1"/>
    </xf>
    <xf numFmtId="0" fontId="36" fillId="0" borderId="14" xfId="0" applyFont="1" applyBorder="1" applyAlignment="1" applyProtection="1">
      <alignment horizontal="center" vertical="center"/>
      <protection hidden="1"/>
    </xf>
    <xf numFmtId="0" fontId="36" fillId="0" borderId="16" xfId="0" applyFont="1" applyBorder="1" applyAlignment="1" applyProtection="1">
      <alignment horizontal="center" vertical="center"/>
      <protection hidden="1"/>
    </xf>
    <xf numFmtId="0" fontId="36" fillId="0" borderId="1" xfId="0" applyFont="1" applyBorder="1" applyAlignment="1" applyProtection="1">
      <alignment horizontal="center" vertical="center"/>
      <protection hidden="1"/>
    </xf>
    <xf numFmtId="0" fontId="56" fillId="0" borderId="8" xfId="0" applyFont="1" applyBorder="1" applyAlignment="1" applyProtection="1">
      <alignment vertical="center" shrinkToFit="1"/>
      <protection hidden="1"/>
    </xf>
    <xf numFmtId="0" fontId="130" fillId="0" borderId="90" xfId="0" applyFont="1" applyFill="1" applyBorder="1" applyAlignment="1" applyProtection="1">
      <alignment horizontal="center" vertical="center"/>
      <protection locked="0" hidden="1"/>
    </xf>
    <xf numFmtId="0" fontId="130" fillId="0" borderId="91" xfId="0" applyFont="1" applyFill="1" applyBorder="1" applyAlignment="1" applyProtection="1">
      <alignment horizontal="center" vertical="center"/>
      <protection locked="0" hidden="1"/>
    </xf>
    <xf numFmtId="0" fontId="36" fillId="0" borderId="91" xfId="0" applyFont="1" applyBorder="1" applyAlignment="1" applyProtection="1">
      <alignment horizontal="center" vertical="center"/>
      <protection hidden="1"/>
    </xf>
    <xf numFmtId="0" fontId="58" fillId="0" borderId="2" xfId="1" applyFont="1" applyBorder="1" applyAlignment="1" applyProtection="1">
      <alignment horizontal="center" vertical="center"/>
      <protection hidden="1"/>
    </xf>
    <xf numFmtId="0" fontId="58" fillId="0" borderId="1" xfId="1" applyFont="1" applyBorder="1" applyAlignment="1" applyProtection="1">
      <alignment horizontal="center" vertical="center"/>
      <protection hidden="1"/>
    </xf>
    <xf numFmtId="0" fontId="58" fillId="0" borderId="3" xfId="1" applyFont="1" applyBorder="1" applyAlignment="1" applyProtection="1">
      <alignment horizontal="center" vertical="center"/>
      <protection hidden="1"/>
    </xf>
    <xf numFmtId="0" fontId="58" fillId="0" borderId="41" xfId="1" applyFont="1" applyBorder="1" applyAlignment="1" applyProtection="1">
      <alignment horizontal="center" vertical="center"/>
      <protection hidden="1"/>
    </xf>
    <xf numFmtId="0" fontId="58" fillId="0" borderId="0" xfId="1" applyFont="1" applyBorder="1" applyAlignment="1" applyProtection="1">
      <alignment horizontal="center" vertical="center"/>
      <protection hidden="1"/>
    </xf>
    <xf numFmtId="0" fontId="58" fillId="0" borderId="40" xfId="1" applyFont="1" applyBorder="1" applyAlignment="1" applyProtection="1">
      <alignment horizontal="center" vertical="center"/>
      <protection hidden="1"/>
    </xf>
    <xf numFmtId="0" fontId="58" fillId="0" borderId="4" xfId="1" applyFont="1" applyBorder="1" applyAlignment="1" applyProtection="1">
      <alignment horizontal="center" vertical="center"/>
      <protection hidden="1"/>
    </xf>
    <xf numFmtId="0" fontId="58" fillId="0" borderId="5" xfId="1" applyFont="1" applyBorder="1" applyAlignment="1" applyProtection="1">
      <alignment horizontal="center" vertical="center"/>
      <protection hidden="1"/>
    </xf>
    <xf numFmtId="0" fontId="58" fillId="0" borderId="6" xfId="1" applyFont="1" applyBorder="1" applyAlignment="1" applyProtection="1">
      <alignment horizontal="center" vertical="center"/>
      <protection hidden="1"/>
    </xf>
    <xf numFmtId="0" fontId="22" fillId="0" borderId="203" xfId="1" applyFont="1" applyBorder="1" applyAlignment="1" applyProtection="1">
      <alignment horizontal="center" vertical="center"/>
      <protection hidden="1"/>
    </xf>
    <xf numFmtId="0" fontId="22" fillId="0" borderId="1" xfId="1" applyFont="1" applyBorder="1" applyAlignment="1" applyProtection="1">
      <alignment horizontal="center" vertical="center"/>
      <protection hidden="1"/>
    </xf>
    <xf numFmtId="0" fontId="22" fillId="0" borderId="3" xfId="1" applyFont="1" applyBorder="1" applyAlignment="1" applyProtection="1">
      <alignment horizontal="center" vertical="center"/>
      <protection hidden="1"/>
    </xf>
    <xf numFmtId="0" fontId="22" fillId="0" borderId="154"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2" fillId="0" borderId="40" xfId="1" applyFont="1" applyBorder="1" applyAlignment="1" applyProtection="1">
      <alignment horizontal="center" vertical="center"/>
      <protection hidden="1"/>
    </xf>
    <xf numFmtId="0" fontId="22" fillId="0" borderId="0" xfId="1" applyFont="1" applyBorder="1" applyAlignment="1" applyProtection="1">
      <alignment vertical="center"/>
      <protection hidden="1"/>
    </xf>
    <xf numFmtId="0" fontId="22" fillId="0" borderId="0" xfId="1" applyFont="1" applyBorder="1" applyAlignment="1" applyProtection="1">
      <alignment horizontal="distributed"/>
      <protection hidden="1"/>
    </xf>
    <xf numFmtId="0" fontId="57" fillId="0" borderId="2" xfId="1" applyFont="1" applyFill="1" applyBorder="1" applyAlignment="1" applyProtection="1">
      <alignment horizontal="center" vertical="center"/>
      <protection hidden="1"/>
    </xf>
    <xf numFmtId="0" fontId="57" fillId="0" borderId="1" xfId="1" applyFont="1" applyFill="1" applyBorder="1" applyAlignment="1" applyProtection="1">
      <alignment horizontal="center" vertical="center"/>
      <protection hidden="1"/>
    </xf>
    <xf numFmtId="0" fontId="57" fillId="0" borderId="41" xfId="1" applyFont="1" applyFill="1" applyBorder="1" applyAlignment="1" applyProtection="1">
      <alignment horizontal="center" vertical="center"/>
      <protection hidden="1"/>
    </xf>
    <xf numFmtId="0" fontId="57" fillId="0" borderId="0" xfId="1" applyFont="1" applyFill="1" applyBorder="1" applyAlignment="1" applyProtection="1">
      <alignment horizontal="center" vertical="center"/>
      <protection hidden="1"/>
    </xf>
    <xf numFmtId="0" fontId="48" fillId="4" borderId="49" xfId="1" applyFont="1" applyFill="1" applyBorder="1" applyAlignment="1" applyProtection="1">
      <alignment horizontal="center" vertical="center" wrapText="1"/>
      <protection hidden="1"/>
    </xf>
    <xf numFmtId="0" fontId="48" fillId="4" borderId="46" xfId="1" applyFont="1" applyFill="1" applyBorder="1" applyAlignment="1" applyProtection="1">
      <alignment horizontal="center" vertical="center" wrapText="1"/>
      <protection hidden="1"/>
    </xf>
    <xf numFmtId="0" fontId="48" fillId="4" borderId="50" xfId="1" applyFont="1" applyFill="1" applyBorder="1" applyAlignment="1" applyProtection="1">
      <alignment horizontal="center" vertical="center" wrapText="1"/>
      <protection hidden="1"/>
    </xf>
    <xf numFmtId="0" fontId="48" fillId="4" borderId="25" xfId="1" applyFont="1" applyFill="1" applyBorder="1" applyAlignment="1" applyProtection="1">
      <alignment horizontal="center" vertical="center" wrapText="1"/>
      <protection hidden="1"/>
    </xf>
    <xf numFmtId="0" fontId="48" fillId="4" borderId="0" xfId="1" applyFont="1" applyFill="1" applyBorder="1" applyAlignment="1" applyProtection="1">
      <alignment horizontal="center" vertical="center" wrapText="1"/>
      <protection hidden="1"/>
    </xf>
    <xf numFmtId="0" fontId="48" fillId="4" borderId="40" xfId="1" applyFont="1" applyFill="1" applyBorder="1" applyAlignment="1" applyProtection="1">
      <alignment horizontal="center" vertical="center" wrapText="1"/>
      <protection hidden="1"/>
    </xf>
    <xf numFmtId="0" fontId="64" fillId="0" borderId="163" xfId="1" applyFont="1" applyFill="1" applyBorder="1" applyAlignment="1" applyProtection="1">
      <alignment vertical="center" wrapText="1"/>
      <protection hidden="1"/>
    </xf>
    <xf numFmtId="0" fontId="64" fillId="0" borderId="164" xfId="1" applyFont="1" applyFill="1" applyBorder="1" applyAlignment="1" applyProtection="1">
      <alignment vertical="center" wrapText="1"/>
      <protection hidden="1"/>
    </xf>
    <xf numFmtId="0" fontId="110" fillId="0" borderId="161" xfId="1" applyFont="1" applyBorder="1" applyAlignment="1" applyProtection="1">
      <alignment horizontal="center" vertical="center" wrapText="1"/>
      <protection hidden="1"/>
    </xf>
    <xf numFmtId="0" fontId="110" fillId="0" borderId="161" xfId="1" applyFont="1" applyBorder="1" applyAlignment="1" applyProtection="1">
      <alignment horizontal="center" vertical="center"/>
      <protection hidden="1"/>
    </xf>
    <xf numFmtId="0" fontId="110" fillId="0" borderId="164" xfId="1" applyFont="1" applyBorder="1" applyAlignment="1" applyProtection="1">
      <alignment horizontal="center" vertical="center"/>
      <protection hidden="1"/>
    </xf>
    <xf numFmtId="0" fontId="70" fillId="0" borderId="171" xfId="0" applyNumberFormat="1" applyFont="1" applyBorder="1" applyAlignment="1" applyProtection="1">
      <alignment vertical="center" wrapText="1"/>
      <protection hidden="1"/>
    </xf>
    <xf numFmtId="0" fontId="70" fillId="0" borderId="170" xfId="0" applyNumberFormat="1" applyFont="1" applyBorder="1" applyAlignment="1" applyProtection="1">
      <alignment vertical="center" wrapText="1"/>
      <protection hidden="1"/>
    </xf>
    <xf numFmtId="0" fontId="70" fillId="0" borderId="172" xfId="0" applyNumberFormat="1" applyFont="1" applyBorder="1" applyAlignment="1" applyProtection="1">
      <alignment vertical="center" wrapText="1"/>
      <protection hidden="1"/>
    </xf>
    <xf numFmtId="0" fontId="70" fillId="0" borderId="154" xfId="0" applyNumberFormat="1" applyFont="1" applyBorder="1" applyAlignment="1" applyProtection="1">
      <alignment vertical="center" wrapText="1"/>
      <protection hidden="1"/>
    </xf>
    <xf numFmtId="0" fontId="70" fillId="0" borderId="0" xfId="0" applyNumberFormat="1" applyFont="1" applyBorder="1" applyAlignment="1" applyProtection="1">
      <alignment vertical="center" wrapText="1"/>
      <protection hidden="1"/>
    </xf>
    <xf numFmtId="0" fontId="70" fillId="0" borderId="30" xfId="0" applyNumberFormat="1" applyFont="1" applyBorder="1" applyAlignment="1" applyProtection="1">
      <alignment vertical="center" wrapText="1"/>
      <protection hidden="1"/>
    </xf>
    <xf numFmtId="0" fontId="70" fillId="0" borderId="169" xfId="0" applyNumberFormat="1" applyFont="1" applyBorder="1" applyAlignment="1" applyProtection="1">
      <alignment vertical="center" wrapText="1"/>
      <protection hidden="1"/>
    </xf>
    <xf numFmtId="0" fontId="70" fillId="0" borderId="11" xfId="0" applyNumberFormat="1" applyFont="1" applyBorder="1" applyAlignment="1" applyProtection="1">
      <alignment vertical="center" wrapText="1"/>
      <protection hidden="1"/>
    </xf>
    <xf numFmtId="0" fontId="70" fillId="0" borderId="12" xfId="0" applyNumberFormat="1" applyFont="1" applyBorder="1" applyAlignment="1" applyProtection="1">
      <alignment vertical="center" wrapText="1"/>
      <protection hidden="1"/>
    </xf>
    <xf numFmtId="0" fontId="64" fillId="0" borderId="208" xfId="1" applyFont="1" applyBorder="1" applyAlignment="1" applyProtection="1">
      <alignment horizontal="left" vertical="center"/>
      <protection hidden="1"/>
    </xf>
    <xf numFmtId="0" fontId="64" fillId="0" borderId="209" xfId="1" applyFont="1" applyBorder="1" applyAlignment="1" applyProtection="1">
      <alignment horizontal="left" vertical="center"/>
      <protection hidden="1"/>
    </xf>
    <xf numFmtId="0" fontId="64" fillId="0" borderId="206" xfId="1" applyFont="1" applyBorder="1" applyAlignment="1" applyProtection="1">
      <alignment horizontal="left" vertical="center"/>
      <protection hidden="1"/>
    </xf>
    <xf numFmtId="0" fontId="64" fillId="0" borderId="207" xfId="1" applyFont="1" applyBorder="1" applyAlignment="1" applyProtection="1">
      <alignment horizontal="left" vertical="center"/>
      <protection hidden="1"/>
    </xf>
    <xf numFmtId="0" fontId="64" fillId="0" borderId="168" xfId="1" applyFont="1" applyBorder="1" applyAlignment="1" applyProtection="1">
      <alignment horizontal="left" vertical="center"/>
      <protection hidden="1"/>
    </xf>
    <xf numFmtId="0" fontId="64" fillId="0" borderId="8" xfId="1" applyFont="1" applyBorder="1" applyAlignment="1" applyProtection="1">
      <alignment horizontal="left" vertical="center"/>
      <protection hidden="1"/>
    </xf>
    <xf numFmtId="0" fontId="64" fillId="0" borderId="9" xfId="1" applyFont="1" applyBorder="1" applyAlignment="1" applyProtection="1">
      <alignment horizontal="left" vertical="center"/>
      <protection hidden="1"/>
    </xf>
    <xf numFmtId="0" fontId="64" fillId="0" borderId="154" xfId="1" applyFont="1" applyBorder="1" applyAlignment="1" applyProtection="1">
      <alignment horizontal="left" vertical="center"/>
      <protection hidden="1"/>
    </xf>
    <xf numFmtId="0" fontId="64" fillId="0" borderId="0" xfId="1" applyFont="1" applyBorder="1" applyAlignment="1" applyProtection="1">
      <alignment horizontal="left" vertical="center"/>
      <protection hidden="1"/>
    </xf>
    <xf numFmtId="0" fontId="64" fillId="0" borderId="30" xfId="1" applyFont="1" applyBorder="1" applyAlignment="1" applyProtection="1">
      <alignment horizontal="left" vertical="center"/>
      <protection hidden="1"/>
    </xf>
    <xf numFmtId="0" fontId="64" fillId="0" borderId="212" xfId="1" applyFont="1" applyBorder="1" applyAlignment="1" applyProtection="1">
      <alignment horizontal="left" vertical="center"/>
      <protection hidden="1"/>
    </xf>
    <xf numFmtId="0" fontId="64" fillId="0" borderId="155" xfId="1" applyFont="1" applyBorder="1" applyAlignment="1" applyProtection="1">
      <alignment horizontal="left" vertical="center"/>
      <protection hidden="1"/>
    </xf>
    <xf numFmtId="0" fontId="64" fillId="0" borderId="214" xfId="1" applyFont="1" applyBorder="1" applyAlignment="1" applyProtection="1">
      <alignment horizontal="left" vertical="center"/>
      <protection hidden="1"/>
    </xf>
    <xf numFmtId="0" fontId="48" fillId="0" borderId="168" xfId="1" applyFont="1" applyBorder="1" applyAlignment="1" applyProtection="1">
      <alignment horizontal="center" vertical="center" wrapText="1"/>
      <protection hidden="1"/>
    </xf>
    <xf numFmtId="0" fontId="48" fillId="0" borderId="8" xfId="1" applyFont="1" applyBorder="1" applyAlignment="1" applyProtection="1">
      <alignment horizontal="center" vertical="center" wrapText="1"/>
      <protection hidden="1"/>
    </xf>
    <xf numFmtId="0" fontId="48" fillId="0" borderId="165" xfId="1" applyFont="1" applyBorder="1" applyAlignment="1" applyProtection="1">
      <alignment horizontal="center" vertical="center" wrapText="1"/>
      <protection hidden="1"/>
    </xf>
    <xf numFmtId="0" fontId="48" fillId="0" borderId="154" xfId="1" applyFont="1" applyBorder="1" applyAlignment="1" applyProtection="1">
      <alignment horizontal="center" vertical="center" wrapText="1"/>
      <protection hidden="1"/>
    </xf>
    <xf numFmtId="0" fontId="48" fillId="0" borderId="0" xfId="1" applyFont="1" applyBorder="1" applyAlignment="1" applyProtection="1">
      <alignment horizontal="center" vertical="center" wrapText="1"/>
      <protection hidden="1"/>
    </xf>
    <xf numFmtId="0" fontId="48" fillId="0" borderId="166" xfId="1" applyFont="1" applyBorder="1" applyAlignment="1" applyProtection="1">
      <alignment horizontal="center" vertical="center" wrapText="1"/>
      <protection hidden="1"/>
    </xf>
    <xf numFmtId="0" fontId="48" fillId="0" borderId="212" xfId="1" applyFont="1" applyBorder="1" applyAlignment="1" applyProtection="1">
      <alignment horizontal="center" vertical="center" wrapText="1"/>
      <protection hidden="1"/>
    </xf>
    <xf numFmtId="0" fontId="48" fillId="0" borderId="155" xfId="1" applyFont="1" applyBorder="1" applyAlignment="1" applyProtection="1">
      <alignment horizontal="center" vertical="center" wrapText="1"/>
      <protection hidden="1"/>
    </xf>
    <xf numFmtId="0" fontId="48" fillId="0" borderId="213" xfId="1" applyFont="1" applyBorder="1" applyAlignment="1" applyProtection="1">
      <alignment horizontal="center" vertical="center" wrapText="1"/>
      <protection hidden="1"/>
    </xf>
    <xf numFmtId="0" fontId="36" fillId="0" borderId="8"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22" fillId="7" borderId="0" xfId="1" applyFont="1" applyFill="1" applyAlignment="1" applyProtection="1">
      <alignment horizontal="center"/>
      <protection hidden="1"/>
    </xf>
    <xf numFmtId="0" fontId="45" fillId="5" borderId="25" xfId="1" applyFont="1" applyFill="1" applyBorder="1" applyAlignment="1" applyProtection="1">
      <alignment horizontal="center" vertical="center"/>
      <protection hidden="1"/>
    </xf>
    <xf numFmtId="0" fontId="45" fillId="5" borderId="0" xfId="1" applyFont="1" applyFill="1" applyBorder="1" applyAlignment="1" applyProtection="1">
      <alignment horizontal="center" vertical="center"/>
      <protection hidden="1"/>
    </xf>
    <xf numFmtId="0" fontId="110" fillId="0" borderId="171" xfId="1" applyFont="1" applyBorder="1" applyAlignment="1" applyProtection="1">
      <alignment horizontal="center" vertical="center" wrapText="1"/>
      <protection hidden="1"/>
    </xf>
    <xf numFmtId="0" fontId="110" fillId="0" borderId="170" xfId="1" applyFont="1" applyBorder="1" applyAlignment="1" applyProtection="1">
      <alignment horizontal="center" vertical="center" wrapText="1"/>
      <protection hidden="1"/>
    </xf>
    <xf numFmtId="0" fontId="110" fillId="0" borderId="209" xfId="1" applyFont="1" applyBorder="1" applyAlignment="1" applyProtection="1">
      <alignment horizontal="center" vertical="center" wrapText="1"/>
      <protection hidden="1"/>
    </xf>
    <xf numFmtId="0" fontId="110" fillId="0" borderId="154" xfId="1" applyFont="1" applyBorder="1" applyAlignment="1" applyProtection="1">
      <alignment horizontal="center" vertical="center" wrapText="1"/>
      <protection hidden="1"/>
    </xf>
    <xf numFmtId="0" fontId="110" fillId="0" borderId="0" xfId="1" applyFont="1" applyBorder="1" applyAlignment="1" applyProtection="1">
      <alignment horizontal="center" vertical="center" wrapText="1"/>
      <protection hidden="1"/>
    </xf>
    <xf numFmtId="0" fontId="110" fillId="0" borderId="166" xfId="1" applyFont="1" applyBorder="1" applyAlignment="1" applyProtection="1">
      <alignment horizontal="center" vertical="center" wrapText="1"/>
      <protection hidden="1"/>
    </xf>
    <xf numFmtId="0" fontId="110" fillId="0" borderId="169" xfId="1" applyFont="1" applyBorder="1" applyAlignment="1" applyProtection="1">
      <alignment horizontal="center" vertical="center" wrapText="1"/>
      <protection hidden="1"/>
    </xf>
    <xf numFmtId="0" fontId="110" fillId="0" borderId="11" xfId="1" applyFont="1" applyBorder="1" applyAlignment="1" applyProtection="1">
      <alignment horizontal="center" vertical="center" wrapText="1"/>
      <protection hidden="1"/>
    </xf>
    <xf numFmtId="0" fontId="110" fillId="0" borderId="167" xfId="1" applyFont="1" applyBorder="1" applyAlignment="1" applyProtection="1">
      <alignment horizontal="center" vertical="center" wrapText="1"/>
      <protection hidden="1"/>
    </xf>
    <xf numFmtId="0" fontId="64" fillId="0" borderId="164" xfId="1" applyFont="1" applyBorder="1" applyAlignment="1" applyProtection="1">
      <alignment horizontal="left" vertical="center"/>
      <protection hidden="1"/>
    </xf>
    <xf numFmtId="0" fontId="64" fillId="0" borderId="216" xfId="1" applyFont="1" applyBorder="1" applyAlignment="1" applyProtection="1">
      <alignment horizontal="left" vertical="center"/>
      <protection hidden="1"/>
    </xf>
    <xf numFmtId="0" fontId="56" fillId="0" borderId="2" xfId="0" applyFont="1" applyFill="1" applyBorder="1" applyAlignment="1" applyProtection="1">
      <alignment vertical="center" shrinkToFit="1"/>
      <protection hidden="1"/>
    </xf>
    <xf numFmtId="0" fontId="56" fillId="0" borderId="41" xfId="0" applyFont="1" applyFill="1" applyBorder="1" applyAlignment="1" applyProtection="1">
      <alignment vertical="center" shrinkToFit="1"/>
      <protection hidden="1"/>
    </xf>
    <xf numFmtId="0" fontId="56" fillId="0" borderId="4" xfId="0" applyFont="1" applyFill="1" applyBorder="1" applyAlignment="1" applyProtection="1">
      <alignment vertical="center" shrinkToFit="1"/>
      <protection hidden="1"/>
    </xf>
    <xf numFmtId="0" fontId="36" fillId="0" borderId="32" xfId="0" applyFont="1" applyFill="1" applyBorder="1" applyAlignment="1" applyProtection="1">
      <alignment horizontal="center" vertical="center" shrinkToFit="1"/>
      <protection hidden="1"/>
    </xf>
    <xf numFmtId="0" fontId="56" fillId="0" borderId="32" xfId="0" applyFont="1" applyFill="1" applyBorder="1" applyAlignment="1" applyProtection="1">
      <alignment vertical="center" wrapText="1"/>
      <protection hidden="1"/>
    </xf>
    <xf numFmtId="0" fontId="56" fillId="0" borderId="39" xfId="0" applyFont="1" applyFill="1" applyBorder="1" applyAlignment="1" applyProtection="1">
      <alignment vertical="center" wrapText="1"/>
      <protection hidden="1"/>
    </xf>
    <xf numFmtId="0" fontId="56" fillId="0" borderId="17" xfId="0" applyFont="1" applyFill="1" applyBorder="1" applyAlignment="1" applyProtection="1">
      <alignment horizontal="center" vertical="center" shrinkToFit="1"/>
      <protection hidden="1"/>
    </xf>
    <xf numFmtId="0" fontId="56" fillId="0" borderId="32" xfId="0" applyFont="1" applyFill="1" applyBorder="1" applyAlignment="1" applyProtection="1">
      <alignment horizontal="center" vertical="center" shrinkToFit="1"/>
      <protection hidden="1"/>
    </xf>
    <xf numFmtId="0" fontId="56" fillId="0" borderId="191" xfId="0" applyFont="1" applyFill="1" applyBorder="1" applyAlignment="1" applyProtection="1">
      <alignment horizontal="center" vertical="center" shrinkToFit="1"/>
      <protection hidden="1"/>
    </xf>
    <xf numFmtId="0" fontId="109" fillId="0" borderId="0" xfId="1" applyFont="1" applyAlignment="1" applyProtection="1">
      <alignment horizontal="right" vertical="center"/>
      <protection hidden="1"/>
    </xf>
    <xf numFmtId="0" fontId="47" fillId="0" borderId="0" xfId="1" applyFont="1" applyAlignment="1" applyProtection="1">
      <alignment horizontal="right" vertical="center"/>
      <protection hidden="1"/>
    </xf>
    <xf numFmtId="0" fontId="46" fillId="5" borderId="7" xfId="1" applyFont="1" applyFill="1" applyBorder="1" applyAlignment="1" applyProtection="1">
      <alignment horizontal="center" vertical="center" shrinkToFit="1"/>
      <protection hidden="1"/>
    </xf>
    <xf numFmtId="0" fontId="46" fillId="5" borderId="8" xfId="1" applyFont="1" applyFill="1" applyBorder="1" applyAlignment="1" applyProtection="1">
      <alignment horizontal="center" vertical="center" shrinkToFit="1"/>
      <protection hidden="1"/>
    </xf>
    <xf numFmtId="0" fontId="46" fillId="5" borderId="25" xfId="1" applyFont="1" applyFill="1" applyBorder="1" applyAlignment="1" applyProtection="1">
      <alignment horizontal="center" vertical="center" shrinkToFit="1"/>
      <protection hidden="1"/>
    </xf>
    <xf numFmtId="0" fontId="46" fillId="5" borderId="0" xfId="1" applyFont="1" applyFill="1" applyBorder="1" applyAlignment="1" applyProtection="1">
      <alignment horizontal="center" vertical="center" shrinkToFit="1"/>
      <protection hidden="1"/>
    </xf>
    <xf numFmtId="0" fontId="46" fillId="5" borderId="10" xfId="1" applyFont="1" applyFill="1" applyBorder="1" applyAlignment="1" applyProtection="1">
      <alignment horizontal="center" vertical="center" shrinkToFit="1"/>
      <protection hidden="1"/>
    </xf>
    <xf numFmtId="0" fontId="46" fillId="5" borderId="11" xfId="1" applyFont="1" applyFill="1" applyBorder="1" applyAlignment="1" applyProtection="1">
      <alignment horizontal="center" vertical="center" shrinkToFit="1"/>
      <protection hidden="1"/>
    </xf>
    <xf numFmtId="0" fontId="63" fillId="0" borderId="7" xfId="1" applyFont="1" applyBorder="1" applyAlignment="1" applyProtection="1">
      <alignment horizontal="left" vertical="center"/>
      <protection hidden="1"/>
    </xf>
    <xf numFmtId="0" fontId="63" fillId="0" borderId="8" xfId="1" applyFont="1" applyBorder="1" applyAlignment="1" applyProtection="1">
      <alignment horizontal="left" vertical="center"/>
      <protection hidden="1"/>
    </xf>
    <xf numFmtId="0" fontId="63" fillId="0" borderId="9" xfId="1" applyFont="1" applyBorder="1" applyAlignment="1" applyProtection="1">
      <alignment horizontal="left" vertical="center"/>
      <protection hidden="1"/>
    </xf>
    <xf numFmtId="0" fontId="63" fillId="0" borderId="25" xfId="1" applyFont="1" applyBorder="1" applyAlignment="1" applyProtection="1">
      <alignment horizontal="left" vertical="center"/>
      <protection hidden="1"/>
    </xf>
    <xf numFmtId="0" fontId="63" fillId="0" borderId="0" xfId="1" applyFont="1" applyBorder="1" applyAlignment="1" applyProtection="1">
      <alignment horizontal="left" vertical="center"/>
      <protection hidden="1"/>
    </xf>
    <xf numFmtId="0" fontId="63" fillId="0" borderId="30" xfId="1" applyFont="1" applyBorder="1" applyAlignment="1" applyProtection="1">
      <alignment horizontal="left" vertical="center"/>
      <protection hidden="1"/>
    </xf>
    <xf numFmtId="0" fontId="63" fillId="0" borderId="10" xfId="1" applyFont="1" applyBorder="1" applyAlignment="1" applyProtection="1">
      <alignment horizontal="left" vertical="center"/>
      <protection hidden="1"/>
    </xf>
    <xf numFmtId="0" fontId="63" fillId="0" borderId="11" xfId="1" applyFont="1" applyBorder="1" applyAlignment="1" applyProtection="1">
      <alignment horizontal="left" vertical="center"/>
      <protection hidden="1"/>
    </xf>
    <xf numFmtId="0" fontId="63" fillId="0" borderId="12" xfId="1" applyFont="1" applyBorder="1" applyAlignment="1" applyProtection="1">
      <alignment horizontal="left" vertical="center"/>
      <protection hidden="1"/>
    </xf>
    <xf numFmtId="0" fontId="48" fillId="4" borderId="7" xfId="1" applyFont="1" applyFill="1" applyBorder="1" applyAlignment="1" applyProtection="1">
      <alignment horizontal="center" vertical="center" wrapText="1"/>
      <protection hidden="1"/>
    </xf>
    <xf numFmtId="0" fontId="48" fillId="4" borderId="8" xfId="1" applyFont="1" applyFill="1" applyBorder="1" applyAlignment="1" applyProtection="1">
      <alignment horizontal="center" vertical="center" wrapText="1"/>
      <protection hidden="1"/>
    </xf>
    <xf numFmtId="0" fontId="48" fillId="4" borderId="37" xfId="1" applyFont="1" applyFill="1" applyBorder="1" applyAlignment="1" applyProtection="1">
      <alignment horizontal="center" vertical="center" wrapText="1"/>
      <protection hidden="1"/>
    </xf>
    <xf numFmtId="0" fontId="48" fillId="4" borderId="47" xfId="1" applyFont="1" applyFill="1" applyBorder="1" applyAlignment="1" applyProtection="1">
      <alignment horizontal="center" vertical="center" wrapText="1"/>
      <protection hidden="1"/>
    </xf>
    <xf numFmtId="0" fontId="48" fillId="4" borderId="45" xfId="1" applyFont="1" applyFill="1" applyBorder="1" applyAlignment="1" applyProtection="1">
      <alignment horizontal="center" vertical="center" wrapText="1"/>
      <protection hidden="1"/>
    </xf>
    <xf numFmtId="0" fontId="48" fillId="4" borderId="48" xfId="1" applyFont="1" applyFill="1" applyBorder="1" applyAlignment="1" applyProtection="1">
      <alignment horizontal="center" vertical="center" wrapText="1"/>
      <protection hidden="1"/>
    </xf>
    <xf numFmtId="0" fontId="202" fillId="0" borderId="42" xfId="1" applyFont="1" applyBorder="1" applyAlignment="1" applyProtection="1">
      <alignment horizontal="center" vertical="center" textRotation="90" shrinkToFit="1"/>
      <protection hidden="1"/>
    </xf>
    <xf numFmtId="0" fontId="202" fillId="0" borderId="28" xfId="1" applyFont="1" applyBorder="1" applyAlignment="1" applyProtection="1">
      <alignment horizontal="center" vertical="center" textRotation="90" shrinkToFit="1"/>
      <protection hidden="1"/>
    </xf>
    <xf numFmtId="0" fontId="201" fillId="0" borderId="51" xfId="1" applyFont="1" applyBorder="1" applyAlignment="1" applyProtection="1">
      <alignment horizontal="center" vertical="center" textRotation="90" shrinkToFit="1"/>
      <protection hidden="1"/>
    </xf>
    <xf numFmtId="0" fontId="201" fillId="0" borderId="42" xfId="1" applyFont="1" applyBorder="1" applyAlignment="1" applyProtection="1">
      <alignment horizontal="center" vertical="center" textRotation="90" shrinkToFit="1"/>
      <protection hidden="1"/>
    </xf>
    <xf numFmtId="0" fontId="201" fillId="0" borderId="28" xfId="1" applyFont="1" applyBorder="1" applyAlignment="1" applyProtection="1">
      <alignment horizontal="center" vertical="center" textRotation="90" shrinkToFit="1"/>
      <protection hidden="1"/>
    </xf>
    <xf numFmtId="0" fontId="47" fillId="0" borderId="44" xfId="1" applyFont="1" applyBorder="1" applyAlignment="1" applyProtection="1">
      <alignment horizontal="center" vertical="center" textRotation="90"/>
      <protection hidden="1"/>
    </xf>
    <xf numFmtId="0" fontId="47" fillId="0" borderId="174" xfId="1" applyFont="1" applyBorder="1" applyAlignment="1" applyProtection="1">
      <alignment horizontal="center" vertical="center" textRotation="90"/>
      <protection hidden="1"/>
    </xf>
    <xf numFmtId="0" fontId="53" fillId="0" borderId="31" xfId="1"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103" fillId="6" borderId="7" xfId="1" applyFont="1" applyFill="1" applyBorder="1" applyAlignment="1" applyProtection="1">
      <alignment horizontal="center" vertical="center" shrinkToFit="1"/>
      <protection hidden="1"/>
    </xf>
    <xf numFmtId="0" fontId="103" fillId="6" borderId="8" xfId="1" applyFont="1" applyFill="1" applyBorder="1" applyAlignment="1" applyProtection="1">
      <alignment horizontal="center" vertical="center" shrinkToFit="1"/>
      <protection hidden="1"/>
    </xf>
    <xf numFmtId="0" fontId="103" fillId="6" borderId="9" xfId="1" applyFont="1" applyFill="1" applyBorder="1" applyAlignment="1" applyProtection="1">
      <alignment horizontal="center" vertical="center" shrinkToFit="1"/>
      <protection hidden="1"/>
    </xf>
    <xf numFmtId="0" fontId="103" fillId="6" borderId="25" xfId="1" applyFont="1" applyFill="1" applyBorder="1" applyAlignment="1" applyProtection="1">
      <alignment horizontal="center" vertical="center" shrinkToFit="1"/>
      <protection hidden="1"/>
    </xf>
    <xf numFmtId="0" fontId="103" fillId="6" borderId="0" xfId="1" applyFont="1" applyFill="1" applyBorder="1" applyAlignment="1" applyProtection="1">
      <alignment horizontal="center" vertical="center" shrinkToFit="1"/>
      <protection hidden="1"/>
    </xf>
    <xf numFmtId="0" fontId="103" fillId="6" borderId="30" xfId="1" applyFont="1" applyFill="1" applyBorder="1" applyAlignment="1" applyProtection="1">
      <alignment horizontal="center" vertical="center" shrinkToFit="1"/>
      <protection hidden="1"/>
    </xf>
    <xf numFmtId="0" fontId="103" fillId="6" borderId="10" xfId="1" applyFont="1" applyFill="1" applyBorder="1" applyAlignment="1" applyProtection="1">
      <alignment horizontal="center" vertical="center" shrinkToFit="1"/>
      <protection hidden="1"/>
    </xf>
    <xf numFmtId="0" fontId="103" fillId="6" borderId="11" xfId="1" applyFont="1" applyFill="1" applyBorder="1" applyAlignment="1" applyProtection="1">
      <alignment horizontal="center" vertical="center" shrinkToFit="1"/>
      <protection hidden="1"/>
    </xf>
    <xf numFmtId="0" fontId="103" fillId="6" borderId="12" xfId="1" applyFont="1" applyFill="1" applyBorder="1" applyAlignment="1" applyProtection="1">
      <alignment horizontal="center" vertical="center" shrinkToFit="1"/>
      <protection hidden="1"/>
    </xf>
    <xf numFmtId="0" fontId="52" fillId="0" borderId="25" xfId="1" applyFont="1" applyFill="1" applyBorder="1" applyAlignment="1" applyProtection="1">
      <alignment horizontal="center" vertical="center"/>
      <protection hidden="1"/>
    </xf>
    <xf numFmtId="0" fontId="52" fillId="0" borderId="0" xfId="1" applyFont="1" applyFill="1" applyBorder="1" applyAlignment="1" applyProtection="1">
      <alignment horizontal="center" vertical="center"/>
      <protection hidden="1"/>
    </xf>
    <xf numFmtId="0" fontId="52" fillId="0" borderId="40" xfId="1" applyFont="1" applyFill="1" applyBorder="1" applyAlignment="1" applyProtection="1">
      <alignment horizontal="center" vertical="center"/>
      <protection hidden="1"/>
    </xf>
    <xf numFmtId="0" fontId="52" fillId="0" borderId="26" xfId="1" applyFont="1" applyFill="1" applyBorder="1" applyAlignment="1" applyProtection="1">
      <alignment horizontal="center" vertical="center"/>
      <protection hidden="1"/>
    </xf>
    <xf numFmtId="0" fontId="52" fillId="0" borderId="5" xfId="1" applyFont="1" applyFill="1" applyBorder="1" applyAlignment="1" applyProtection="1">
      <alignment horizontal="center" vertical="center"/>
      <protection hidden="1"/>
    </xf>
    <xf numFmtId="0" fontId="52" fillId="0" borderId="6" xfId="1" applyFont="1" applyFill="1" applyBorder="1" applyAlignment="1" applyProtection="1">
      <alignment horizontal="center" vertical="center"/>
      <protection hidden="1"/>
    </xf>
    <xf numFmtId="0" fontId="48" fillId="0" borderId="206" xfId="1" applyFont="1" applyBorder="1" applyAlignment="1" applyProtection="1">
      <alignment horizontal="center" vertical="center"/>
      <protection hidden="1"/>
    </xf>
    <xf numFmtId="0" fontId="36" fillId="0" borderId="2" xfId="0" applyFont="1" applyFill="1" applyBorder="1" applyAlignment="1" applyProtection="1">
      <alignment horizontal="center" vertical="center"/>
      <protection hidden="1"/>
    </xf>
    <xf numFmtId="0" fontId="36" fillId="0" borderId="1" xfId="0"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0" fontId="36" fillId="0" borderId="41"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6" fillId="0" borderId="40" xfId="0" applyFont="1" applyFill="1" applyBorder="1" applyAlignment="1" applyProtection="1">
      <alignment horizontal="center" vertical="center"/>
      <protection hidden="1"/>
    </xf>
    <xf numFmtId="0" fontId="22" fillId="0" borderId="1" xfId="0" applyFont="1" applyFill="1" applyBorder="1" applyAlignment="1" applyProtection="1">
      <alignment horizontal="center" vertical="center" shrinkToFit="1"/>
      <protection hidden="1"/>
    </xf>
    <xf numFmtId="0" fontId="22" fillId="0" borderId="29" xfId="0" applyFont="1" applyFill="1" applyBorder="1" applyAlignment="1" applyProtection="1">
      <alignment horizontal="center" vertical="center" shrinkToFit="1"/>
      <protection hidden="1"/>
    </xf>
    <xf numFmtId="0" fontId="22" fillId="0" borderId="0" xfId="0" applyFont="1" applyFill="1" applyBorder="1" applyAlignment="1" applyProtection="1">
      <alignment horizontal="center" vertical="center" shrinkToFit="1"/>
      <protection hidden="1"/>
    </xf>
    <xf numFmtId="0" fontId="22" fillId="0" borderId="30" xfId="0" applyFont="1" applyFill="1" applyBorder="1" applyAlignment="1" applyProtection="1">
      <alignment horizontal="center" vertical="center" shrinkToFit="1"/>
      <protection hidden="1"/>
    </xf>
    <xf numFmtId="0" fontId="55" fillId="0" borderId="32" xfId="0" applyFont="1" applyFill="1" applyBorder="1" applyAlignment="1" applyProtection="1">
      <alignment horizontal="center" vertical="center"/>
      <protection hidden="1"/>
    </xf>
    <xf numFmtId="0" fontId="113" fillId="0" borderId="1" xfId="0" applyFont="1" applyFill="1" applyBorder="1" applyAlignment="1" applyProtection="1">
      <alignment vertical="center" shrinkToFit="1"/>
      <protection hidden="1"/>
    </xf>
    <xf numFmtId="0" fontId="113" fillId="0" borderId="29" xfId="0" applyFont="1" applyFill="1" applyBorder="1" applyAlignment="1" applyProtection="1">
      <alignment vertical="center" shrinkToFit="1"/>
      <protection hidden="1"/>
    </xf>
    <xf numFmtId="0" fontId="113" fillId="0" borderId="0" xfId="0" applyFont="1" applyFill="1" applyAlignment="1" applyProtection="1">
      <alignment vertical="center" shrinkToFit="1"/>
      <protection hidden="1"/>
    </xf>
    <xf numFmtId="0" fontId="113" fillId="0" borderId="30" xfId="0" applyFont="1" applyFill="1" applyBorder="1" applyAlignment="1" applyProtection="1">
      <alignment vertical="center" shrinkToFit="1"/>
      <protection hidden="1"/>
    </xf>
    <xf numFmtId="0" fontId="113" fillId="0" borderId="5" xfId="0" applyFont="1" applyFill="1" applyBorder="1" applyAlignment="1" applyProtection="1">
      <alignment vertical="center" shrinkToFit="1"/>
      <protection hidden="1"/>
    </xf>
    <xf numFmtId="0" fontId="113" fillId="0" borderId="27" xfId="0" applyFont="1" applyFill="1" applyBorder="1" applyAlignment="1" applyProtection="1">
      <alignment vertical="center" shrinkToFit="1"/>
      <protection hidden="1"/>
    </xf>
    <xf numFmtId="0" fontId="36" fillId="0" borderId="32" xfId="0" applyFont="1" applyFill="1" applyBorder="1" applyAlignment="1" applyProtection="1">
      <alignment horizontal="center" vertical="center"/>
      <protection hidden="1"/>
    </xf>
    <xf numFmtId="0" fontId="47" fillId="0" borderId="173" xfId="1" applyFont="1" applyBorder="1" applyAlignment="1" applyProtection="1">
      <alignment horizontal="center" vertical="center" textRotation="90"/>
      <protection hidden="1"/>
    </xf>
    <xf numFmtId="0" fontId="47" fillId="0" borderId="42" xfId="1" applyFont="1" applyBorder="1" applyAlignment="1" applyProtection="1">
      <alignment horizontal="center" vertical="center" textRotation="90"/>
      <protection hidden="1"/>
    </xf>
    <xf numFmtId="0" fontId="47" fillId="0" borderId="28" xfId="1" applyFont="1" applyBorder="1" applyAlignment="1" applyProtection="1">
      <alignment horizontal="center" vertical="center" textRotation="90"/>
      <protection hidden="1"/>
    </xf>
    <xf numFmtId="0" fontId="56" fillId="0" borderId="29" xfId="0" applyFont="1" applyFill="1" applyBorder="1" applyAlignment="1" applyProtection="1">
      <alignment vertical="center" shrinkToFit="1"/>
      <protection hidden="1"/>
    </xf>
    <xf numFmtId="0" fontId="56" fillId="0" borderId="30" xfId="0" applyFont="1" applyFill="1" applyBorder="1" applyAlignment="1" applyProtection="1">
      <alignment vertical="center" shrinkToFit="1"/>
      <protection hidden="1"/>
    </xf>
    <xf numFmtId="0" fontId="56" fillId="0" borderId="27" xfId="0" applyFont="1" applyFill="1" applyBorder="1" applyAlignment="1" applyProtection="1">
      <alignment vertical="center" shrinkToFit="1"/>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5" fillId="0" borderId="0" xfId="1" applyFont="1" applyBorder="1" applyAlignment="1" applyProtection="1">
      <alignment horizontal="left" vertical="center" wrapText="1"/>
      <protection hidden="1"/>
    </xf>
    <xf numFmtId="0" fontId="115" fillId="0" borderId="0" xfId="0" applyFont="1" applyAlignment="1" applyProtection="1">
      <alignment horizontal="center"/>
      <protection hidden="1"/>
    </xf>
    <xf numFmtId="0" fontId="9" fillId="0" borderId="0" xfId="0" applyFont="1" applyAlignment="1" applyProtection="1">
      <alignment horizontal="center" vertical="center"/>
      <protection hidden="1"/>
    </xf>
    <xf numFmtId="0" fontId="9" fillId="0" borderId="0" xfId="0" applyFont="1" applyAlignment="1" applyProtection="1">
      <protection hidden="1"/>
    </xf>
    <xf numFmtId="0" fontId="117" fillId="0" borderId="0" xfId="0" applyFont="1" applyAlignment="1" applyProtection="1">
      <protection hidden="1"/>
    </xf>
    <xf numFmtId="0" fontId="9" fillId="0" borderId="0" xfId="0" applyFont="1" applyBorder="1" applyAlignment="1" applyProtection="1">
      <alignment horizontal="left" vertical="center" wrapText="1"/>
      <protection hidden="1"/>
    </xf>
    <xf numFmtId="0" fontId="12" fillId="0" borderId="0" xfId="0" applyFont="1" applyBorder="1" applyAlignment="1" applyProtection="1">
      <alignment vertical="center" wrapText="1"/>
      <protection hidden="1"/>
    </xf>
    <xf numFmtId="0" fontId="6" fillId="0" borderId="0" xfId="0" applyFont="1" applyBorder="1" applyAlignment="1" applyProtection="1">
      <alignment horizontal="left"/>
      <protection hidden="1"/>
    </xf>
    <xf numFmtId="0" fontId="6" fillId="0" borderId="0" xfId="0" applyFont="1" applyBorder="1" applyAlignment="1" applyProtection="1">
      <alignment horizontal="left" vertical="center"/>
      <protection hidden="1"/>
    </xf>
    <xf numFmtId="0" fontId="11" fillId="0" borderId="0" xfId="0" applyFont="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05" fillId="0" borderId="0" xfId="0" applyFont="1" applyBorder="1" applyAlignment="1" applyProtection="1">
      <alignment vertical="center" wrapText="1"/>
      <protection hidden="1"/>
    </xf>
    <xf numFmtId="0" fontId="35" fillId="0" borderId="0" xfId="1" applyFont="1" applyBorder="1" applyAlignment="1" applyProtection="1">
      <alignment horizontal="left" vertical="center"/>
      <protection hidden="1"/>
    </xf>
    <xf numFmtId="0" fontId="13" fillId="0" borderId="116"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31" fillId="0" borderId="100" xfId="1" applyFont="1" applyBorder="1" applyAlignment="1" applyProtection="1">
      <alignment horizontal="center" vertical="center"/>
      <protection hidden="1"/>
    </xf>
    <xf numFmtId="0" fontId="16" fillId="0" borderId="11" xfId="1" applyFont="1" applyBorder="1" applyAlignment="1" applyProtection="1">
      <alignment horizontal="center" vertical="center"/>
      <protection hidden="1"/>
    </xf>
    <xf numFmtId="0" fontId="32" fillId="2" borderId="7" xfId="1" applyFont="1" applyFill="1" applyBorder="1" applyAlignment="1" applyProtection="1">
      <alignment vertical="center" wrapText="1"/>
      <protection hidden="1"/>
    </xf>
    <xf numFmtId="0" fontId="32" fillId="2" borderId="8" xfId="1" applyFont="1" applyFill="1" applyBorder="1" applyAlignment="1" applyProtection="1">
      <alignment vertical="center" wrapText="1"/>
      <protection hidden="1"/>
    </xf>
    <xf numFmtId="0" fontId="32" fillId="2" borderId="9" xfId="1" applyFont="1" applyFill="1" applyBorder="1" applyAlignment="1" applyProtection="1">
      <alignment vertical="center" wrapText="1"/>
      <protection hidden="1"/>
    </xf>
    <xf numFmtId="0" fontId="32" fillId="2" borderId="10" xfId="1" applyFont="1" applyFill="1" applyBorder="1" applyAlignment="1" applyProtection="1">
      <alignment vertical="center" wrapText="1"/>
      <protection hidden="1"/>
    </xf>
    <xf numFmtId="0" fontId="32" fillId="2" borderId="11" xfId="1" applyFont="1" applyFill="1" applyBorder="1" applyAlignment="1" applyProtection="1">
      <alignment vertical="center" wrapText="1"/>
      <protection hidden="1"/>
    </xf>
    <xf numFmtId="0" fontId="32" fillId="2" borderId="12" xfId="1" applyFont="1" applyFill="1" applyBorder="1" applyAlignment="1" applyProtection="1">
      <alignment vertical="center" wrapText="1"/>
      <protection hidden="1"/>
    </xf>
    <xf numFmtId="0" fontId="31" fillId="0" borderId="108" xfId="1" applyFont="1" applyBorder="1" applyAlignment="1" applyProtection="1">
      <alignment horizontal="center" vertical="center"/>
      <protection hidden="1"/>
    </xf>
    <xf numFmtId="0" fontId="31" fillId="0" borderId="100" xfId="1" applyFont="1" applyBorder="1" applyAlignment="1" applyProtection="1">
      <alignment horizontal="center" vertical="center" wrapText="1"/>
      <protection hidden="1"/>
    </xf>
    <xf numFmtId="0" fontId="31" fillId="0" borderId="99" xfId="1" applyFont="1" applyFill="1" applyBorder="1" applyAlignment="1" applyProtection="1">
      <alignment horizontal="center" vertical="center"/>
      <protection hidden="1"/>
    </xf>
    <xf numFmtId="0" fontId="31" fillId="0" borderId="102" xfId="1" applyFont="1" applyFill="1" applyBorder="1" applyAlignment="1" applyProtection="1">
      <alignment horizontal="center" vertical="center"/>
      <protection hidden="1"/>
    </xf>
    <xf numFmtId="0" fontId="31" fillId="0" borderId="101" xfId="1" applyFont="1" applyBorder="1" applyAlignment="1" applyProtection="1">
      <alignment horizontal="center" vertical="center"/>
      <protection hidden="1"/>
    </xf>
    <xf numFmtId="0" fontId="49" fillId="5" borderId="39" xfId="1" applyFont="1" applyFill="1" applyBorder="1" applyAlignment="1" applyProtection="1">
      <alignment horizontal="left" vertical="center"/>
      <protection hidden="1"/>
    </xf>
    <xf numFmtId="0" fontId="49" fillId="5" borderId="16" xfId="1" applyFont="1" applyFill="1" applyBorder="1" applyAlignment="1" applyProtection="1">
      <alignment horizontal="left" vertical="center"/>
      <protection hidden="1"/>
    </xf>
    <xf numFmtId="0" fontId="49" fillId="5" borderId="17" xfId="1" applyFont="1" applyFill="1" applyBorder="1" applyAlignment="1" applyProtection="1">
      <alignment horizontal="left" vertical="center"/>
      <protection hidden="1"/>
    </xf>
    <xf numFmtId="0" fontId="49" fillId="6" borderId="7" xfId="1" applyFont="1" applyFill="1" applyBorder="1" applyAlignment="1" applyProtection="1">
      <alignment horizontal="left" vertical="center"/>
      <protection hidden="1"/>
    </xf>
    <xf numFmtId="0" fontId="49" fillId="6" borderId="8" xfId="1" applyFont="1" applyFill="1" applyBorder="1" applyAlignment="1" applyProtection="1">
      <alignment horizontal="left" vertical="center"/>
      <protection hidden="1"/>
    </xf>
    <xf numFmtId="0" fontId="49" fillId="6" borderId="9" xfId="1" applyFont="1" applyFill="1" applyBorder="1" applyAlignment="1" applyProtection="1">
      <alignment horizontal="left" vertical="center"/>
      <protection hidden="1"/>
    </xf>
    <xf numFmtId="0" fontId="120" fillId="0" borderId="25" xfId="0" applyFont="1" applyFill="1" applyBorder="1" applyAlignment="1" applyProtection="1">
      <alignment horizontal="center" vertical="center" shrinkToFit="1"/>
      <protection hidden="1"/>
    </xf>
    <xf numFmtId="0" fontId="120" fillId="0" borderId="0" xfId="0" applyFont="1" applyFill="1" applyBorder="1" applyAlignment="1" applyProtection="1">
      <alignment horizontal="center" vertical="center" shrinkToFit="1"/>
      <protection hidden="1"/>
    </xf>
    <xf numFmtId="0" fontId="49" fillId="6" borderId="94" xfId="1" applyFont="1" applyFill="1" applyBorder="1" applyAlignment="1" applyProtection="1">
      <alignment horizontal="left" vertical="center"/>
      <protection hidden="1"/>
    </xf>
    <xf numFmtId="0" fontId="49" fillId="6" borderId="95" xfId="1" applyFont="1" applyFill="1" applyBorder="1" applyAlignment="1" applyProtection="1">
      <alignment horizontal="left" vertical="center"/>
      <protection hidden="1"/>
    </xf>
    <xf numFmtId="0" fontId="49" fillId="6" borderId="96" xfId="1" applyFont="1" applyFill="1" applyBorder="1" applyAlignment="1" applyProtection="1">
      <alignment horizontal="left" vertical="center"/>
      <protection hidden="1"/>
    </xf>
    <xf numFmtId="0" fontId="68" fillId="2" borderId="39" xfId="1" applyFont="1" applyFill="1" applyBorder="1" applyAlignment="1" applyProtection="1">
      <alignment horizontal="left" vertical="center" wrapText="1"/>
      <protection hidden="1"/>
    </xf>
    <xf numFmtId="0" fontId="68" fillId="2" borderId="16" xfId="1" applyFont="1" applyFill="1" applyBorder="1" applyAlignment="1" applyProtection="1">
      <alignment horizontal="left" vertical="center" wrapText="1"/>
      <protection hidden="1"/>
    </xf>
    <xf numFmtId="0" fontId="68" fillId="2" borderId="146" xfId="1" applyFont="1" applyFill="1" applyBorder="1" applyAlignment="1" applyProtection="1">
      <alignment horizontal="left" vertical="center" wrapText="1"/>
      <protection hidden="1"/>
    </xf>
    <xf numFmtId="0" fontId="31" fillId="0" borderId="97" xfId="1" applyFont="1" applyFill="1" applyBorder="1" applyAlignment="1" applyProtection="1">
      <alignment horizontal="center" vertical="center"/>
      <protection hidden="1"/>
    </xf>
    <xf numFmtId="0" fontId="31" fillId="0" borderId="93" xfId="1" applyFont="1" applyFill="1" applyBorder="1" applyAlignment="1" applyProtection="1">
      <alignment horizontal="center" vertical="center"/>
      <protection hidden="1"/>
    </xf>
    <xf numFmtId="0" fontId="99" fillId="3" borderId="103" xfId="1" applyFont="1" applyFill="1" applyBorder="1" applyAlignment="1" applyProtection="1">
      <alignment horizontal="center" vertical="center"/>
      <protection hidden="1"/>
    </xf>
    <xf numFmtId="0" fontId="99" fillId="3" borderId="115" xfId="1" applyFont="1" applyFill="1" applyBorder="1" applyAlignment="1" applyProtection="1">
      <alignment horizontal="center" vertical="center"/>
      <protection hidden="1"/>
    </xf>
    <xf numFmtId="0" fontId="99" fillId="3" borderId="131" xfId="1" applyFont="1" applyFill="1" applyBorder="1" applyAlignment="1" applyProtection="1">
      <alignment horizontal="center" vertical="center"/>
      <protection hidden="1"/>
    </xf>
    <xf numFmtId="0" fontId="99" fillId="3" borderId="130" xfId="1" applyFont="1" applyFill="1" applyBorder="1" applyAlignment="1" applyProtection="1">
      <alignment horizontal="center" vertical="center"/>
      <protection hidden="1"/>
    </xf>
    <xf numFmtId="0" fontId="49" fillId="5" borderId="25" xfId="1" applyFont="1" applyFill="1" applyBorder="1" applyAlignment="1" applyProtection="1">
      <alignment vertical="center"/>
      <protection hidden="1"/>
    </xf>
    <xf numFmtId="0" fontId="49" fillId="5" borderId="0" xfId="1" applyFont="1" applyFill="1" applyBorder="1" applyAlignment="1" applyProtection="1">
      <alignment vertical="center"/>
      <protection hidden="1"/>
    </xf>
    <xf numFmtId="0" fontId="49" fillId="5" borderId="11" xfId="1" applyFont="1" applyFill="1" applyBorder="1" applyAlignment="1" applyProtection="1">
      <alignment vertical="center"/>
      <protection hidden="1"/>
    </xf>
    <xf numFmtId="0" fontId="123" fillId="0" borderId="0" xfId="0" applyFont="1" applyBorder="1" applyAlignment="1" applyProtection="1">
      <protection hidden="1"/>
    </xf>
    <xf numFmtId="0" fontId="13" fillId="0" borderId="103" xfId="0" applyFont="1" applyFill="1" applyBorder="1" applyAlignment="1" applyProtection="1">
      <alignment horizontal="center" vertical="center" wrapText="1"/>
      <protection hidden="1"/>
    </xf>
    <xf numFmtId="0" fontId="13" fillId="0" borderId="114" xfId="0" applyFont="1" applyFill="1" applyBorder="1" applyAlignment="1" applyProtection="1">
      <alignment horizontal="center" vertical="center" wrapText="1"/>
      <protection hidden="1"/>
    </xf>
    <xf numFmtId="0" fontId="31" fillId="0" borderId="99" xfId="1" applyFont="1" applyBorder="1" applyAlignment="1" applyProtection="1">
      <alignment horizontal="center" vertical="center" wrapText="1"/>
      <protection hidden="1"/>
    </xf>
    <xf numFmtId="0" fontId="31" fillId="0" borderId="102" xfId="1" applyFont="1" applyBorder="1" applyAlignment="1" applyProtection="1">
      <alignment horizontal="center" vertical="center" wrapText="1"/>
      <protection hidden="1"/>
    </xf>
    <xf numFmtId="0" fontId="31" fillId="0" borderId="113" xfId="1" applyFont="1" applyBorder="1" applyAlignment="1" applyProtection="1">
      <alignment horizontal="center" vertical="center"/>
      <protection hidden="1"/>
    </xf>
    <xf numFmtId="0" fontId="102" fillId="0" borderId="201" xfId="1" applyFont="1" applyFill="1" applyBorder="1" applyAlignment="1" applyProtection="1">
      <alignment horizontal="center" vertical="top"/>
      <protection hidden="1"/>
    </xf>
    <xf numFmtId="0" fontId="102" fillId="0" borderId="17" xfId="1" applyFont="1" applyFill="1" applyBorder="1" applyAlignment="1" applyProtection="1">
      <alignment horizontal="center" vertical="top"/>
      <protection hidden="1"/>
    </xf>
    <xf numFmtId="0" fontId="31" fillId="0" borderId="196" xfId="1" applyFont="1" applyBorder="1" applyAlignment="1" applyProtection="1">
      <alignment horizontal="center" vertical="center" wrapText="1"/>
      <protection hidden="1"/>
    </xf>
    <xf numFmtId="0" fontId="31" fillId="0" borderId="197" xfId="1" applyFont="1" applyBorder="1" applyAlignment="1" applyProtection="1">
      <alignment horizontal="center" vertical="center" wrapText="1"/>
      <protection hidden="1"/>
    </xf>
    <xf numFmtId="0" fontId="31" fillId="0" borderId="99" xfId="1" applyFont="1" applyBorder="1" applyAlignment="1" applyProtection="1">
      <alignment horizontal="center" vertical="center"/>
      <protection hidden="1"/>
    </xf>
    <xf numFmtId="0" fontId="31" fillId="0" borderId="93" xfId="1" applyFont="1" applyBorder="1" applyAlignment="1" applyProtection="1">
      <alignment horizontal="center" vertical="center"/>
      <protection hidden="1"/>
    </xf>
    <xf numFmtId="0" fontId="31" fillId="0" borderId="105" xfId="1" applyFont="1" applyBorder="1" applyAlignment="1" applyProtection="1">
      <alignment horizontal="center" vertical="center"/>
      <protection hidden="1"/>
    </xf>
    <xf numFmtId="0" fontId="102" fillId="0" borderId="128" xfId="1" applyFont="1" applyFill="1" applyBorder="1" applyAlignment="1" applyProtection="1">
      <alignment horizontal="center" vertical="top"/>
      <protection hidden="1"/>
    </xf>
    <xf numFmtId="0" fontId="102" fillId="0" borderId="129" xfId="1" applyFont="1" applyFill="1" applyBorder="1" applyAlignment="1" applyProtection="1">
      <alignment horizontal="center" vertical="top"/>
      <protection hidden="1"/>
    </xf>
    <xf numFmtId="0" fontId="83" fillId="0" borderId="5" xfId="0" applyFont="1" applyFill="1" applyBorder="1" applyAlignment="1" applyProtection="1">
      <alignment vertical="center" shrinkToFit="1"/>
      <protection hidden="1"/>
    </xf>
    <xf numFmtId="0" fontId="0" fillId="0" borderId="5" xfId="0" applyBorder="1" applyAlignment="1" applyProtection="1">
      <alignment shrinkToFit="1"/>
      <protection hidden="1"/>
    </xf>
    <xf numFmtId="0" fontId="0" fillId="0" borderId="119" xfId="0" applyBorder="1" applyAlignment="1" applyProtection="1">
      <alignment shrinkToFit="1"/>
      <protection hidden="1"/>
    </xf>
    <xf numFmtId="0" fontId="49" fillId="5" borderId="26" xfId="1" applyFont="1" applyFill="1" applyBorder="1" applyAlignment="1" applyProtection="1">
      <alignment vertical="top"/>
      <protection hidden="1"/>
    </xf>
    <xf numFmtId="0" fontId="49" fillId="5" borderId="5" xfId="1" applyFont="1" applyFill="1" applyBorder="1" applyAlignment="1" applyProtection="1">
      <alignment vertical="top"/>
      <protection hidden="1"/>
    </xf>
    <xf numFmtId="0" fontId="49" fillId="5" borderId="6" xfId="1" applyFont="1" applyFill="1" applyBorder="1" applyAlignment="1" applyProtection="1">
      <alignment vertical="top"/>
      <protection hidden="1"/>
    </xf>
    <xf numFmtId="0" fontId="31" fillId="0" borderId="107" xfId="1" applyFont="1" applyBorder="1" applyAlignment="1" applyProtection="1">
      <alignment horizontal="center" vertical="center"/>
      <protection hidden="1"/>
    </xf>
    <xf numFmtId="0" fontId="31" fillId="0" borderId="112" xfId="1" applyFont="1" applyFill="1" applyBorder="1" applyAlignment="1" applyProtection="1">
      <alignment horizontal="center" vertical="center"/>
      <protection hidden="1"/>
    </xf>
    <xf numFmtId="0" fontId="31" fillId="0" borderId="111" xfId="1" applyFont="1" applyFill="1" applyBorder="1" applyAlignment="1" applyProtection="1">
      <alignment horizontal="center" vertical="center"/>
      <protection hidden="1"/>
    </xf>
    <xf numFmtId="0" fontId="31" fillId="0" borderId="196" xfId="1" applyFont="1" applyFill="1" applyBorder="1" applyAlignment="1" applyProtection="1">
      <alignment horizontal="center" vertical="center"/>
      <protection hidden="1"/>
    </xf>
    <xf numFmtId="0" fontId="31" fillId="0" borderId="197" xfId="1" applyFont="1" applyFill="1" applyBorder="1" applyAlignment="1" applyProtection="1">
      <alignment horizontal="center" vertical="center"/>
      <protection hidden="1"/>
    </xf>
    <xf numFmtId="0" fontId="31" fillId="0" borderId="110" xfId="1" applyFont="1" applyFill="1" applyBorder="1" applyAlignment="1" applyProtection="1">
      <alignment horizontal="center" vertical="center"/>
      <protection hidden="1"/>
    </xf>
    <xf numFmtId="0" fontId="68" fillId="2" borderId="123" xfId="1" applyFont="1" applyFill="1" applyBorder="1" applyAlignment="1" applyProtection="1">
      <alignment vertical="center" wrapText="1"/>
      <protection hidden="1"/>
    </xf>
    <xf numFmtId="0" fontId="68" fillId="2" borderId="124" xfId="1" applyFont="1" applyFill="1" applyBorder="1" applyAlignment="1" applyProtection="1">
      <alignment vertical="center" wrapText="1"/>
      <protection hidden="1"/>
    </xf>
    <xf numFmtId="0" fontId="68" fillId="2" borderId="127" xfId="1" applyFont="1" applyFill="1" applyBorder="1" applyAlignment="1" applyProtection="1">
      <alignment vertical="center" wrapText="1"/>
      <protection hidden="1"/>
    </xf>
    <xf numFmtId="0" fontId="85" fillId="2" borderId="123" xfId="1" applyFont="1" applyFill="1" applyBorder="1" applyAlignment="1" applyProtection="1">
      <alignment horizontal="left" vertical="center" wrapText="1"/>
      <protection hidden="1"/>
    </xf>
    <xf numFmtId="0" fontId="41" fillId="2" borderId="124" xfId="1" applyFont="1" applyFill="1" applyBorder="1" applyAlignment="1" applyProtection="1">
      <alignment horizontal="left" vertical="center" wrapText="1"/>
      <protection hidden="1"/>
    </xf>
    <xf numFmtId="0" fontId="41" fillId="2" borderId="127" xfId="1" applyFont="1" applyFill="1" applyBorder="1" applyAlignment="1" applyProtection="1">
      <alignment horizontal="left" vertical="center" wrapText="1"/>
      <protection hidden="1"/>
    </xf>
    <xf numFmtId="0" fontId="31" fillId="0" borderId="106" xfId="1" applyFont="1" applyBorder="1" applyAlignment="1" applyProtection="1">
      <alignment horizontal="center" vertical="center"/>
      <protection hidden="1"/>
    </xf>
    <xf numFmtId="0" fontId="121" fillId="2" borderId="41" xfId="1" applyFont="1" applyFill="1" applyBorder="1" applyAlignment="1" applyProtection="1">
      <alignment vertical="center" wrapText="1"/>
      <protection hidden="1"/>
    </xf>
    <xf numFmtId="0" fontId="93" fillId="2" borderId="0" xfId="1" applyFont="1" applyFill="1" applyBorder="1" applyAlignment="1" applyProtection="1">
      <alignment vertical="center" wrapText="1"/>
      <protection hidden="1"/>
    </xf>
    <xf numFmtId="0" fontId="93" fillId="2" borderId="40" xfId="1" applyFont="1" applyFill="1" applyBorder="1" applyAlignment="1" applyProtection="1">
      <alignment vertical="center" wrapText="1"/>
      <protection hidden="1"/>
    </xf>
    <xf numFmtId="0" fontId="95" fillId="0" borderId="1"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vertical="center" shrinkToFit="1"/>
      <protection hidden="1"/>
    </xf>
    <xf numFmtId="0" fontId="0" fillId="0" borderId="0" xfId="0" applyAlignment="1" applyProtection="1">
      <alignment shrinkToFit="1"/>
      <protection hidden="1"/>
    </xf>
    <xf numFmtId="0" fontId="0" fillId="0" borderId="117" xfId="0" applyBorder="1" applyAlignment="1" applyProtection="1">
      <alignment shrinkToFit="1"/>
      <protection hidden="1"/>
    </xf>
    <xf numFmtId="0" fontId="49" fillId="5" borderId="39" xfId="1" applyFont="1" applyFill="1" applyBorder="1" applyAlignment="1" applyProtection="1">
      <alignment vertical="center"/>
      <protection hidden="1"/>
    </xf>
    <xf numFmtId="0" fontId="49" fillId="5" borderId="16" xfId="1" applyFont="1" applyFill="1" applyBorder="1" applyAlignment="1" applyProtection="1">
      <alignment vertical="center"/>
      <protection hidden="1"/>
    </xf>
    <xf numFmtId="0" fontId="49" fillId="5" borderId="1" xfId="1" applyFont="1" applyFill="1" applyBorder="1" applyAlignment="1" applyProtection="1">
      <alignment vertical="center"/>
      <protection hidden="1"/>
    </xf>
    <xf numFmtId="0" fontId="49" fillId="5" borderId="3" xfId="1" applyFont="1" applyFill="1" applyBorder="1" applyAlignment="1" applyProtection="1">
      <alignment vertical="center"/>
      <protection hidden="1"/>
    </xf>
    <xf numFmtId="0" fontId="83" fillId="0" borderId="114" xfId="0" applyFont="1" applyFill="1" applyBorder="1" applyAlignment="1" applyProtection="1">
      <alignment vertical="center"/>
      <protection hidden="1"/>
    </xf>
    <xf numFmtId="0" fontId="0" fillId="0" borderId="114" xfId="0" applyBorder="1" applyAlignment="1" applyProtection="1">
      <protection hidden="1"/>
    </xf>
    <xf numFmtId="0" fontId="0" fillId="0" borderId="115" xfId="0" applyBorder="1" applyAlignment="1" applyProtection="1">
      <protection hidden="1"/>
    </xf>
    <xf numFmtId="0" fontId="31" fillId="0" borderId="98" xfId="1" applyFont="1" applyBorder="1" applyAlignment="1" applyProtection="1">
      <alignment horizontal="center" vertical="center"/>
      <protection hidden="1"/>
    </xf>
    <xf numFmtId="0" fontId="15" fillId="0" borderId="100" xfId="1" applyBorder="1" applyAlignment="1" applyProtection="1">
      <alignment horizontal="center" vertical="center"/>
      <protection hidden="1"/>
    </xf>
    <xf numFmtId="0" fontId="13" fillId="0" borderId="118" xfId="0" applyFont="1" applyFill="1" applyBorder="1" applyAlignment="1" applyProtection="1">
      <alignment horizontal="center" vertical="center" wrapText="1"/>
      <protection hidden="1"/>
    </xf>
    <xf numFmtId="0" fontId="13" fillId="0" borderId="5" xfId="0" applyFont="1" applyFill="1" applyBorder="1" applyAlignment="1" applyProtection="1">
      <alignment horizontal="center" vertical="center" wrapText="1"/>
      <protection hidden="1"/>
    </xf>
    <xf numFmtId="0" fontId="121" fillId="2" borderId="125" xfId="1" applyFont="1" applyFill="1" applyBorder="1" applyAlignment="1" applyProtection="1">
      <alignment vertical="center" shrinkToFit="1"/>
      <protection hidden="1"/>
    </xf>
    <xf numFmtId="0" fontId="0" fillId="0" borderId="121" xfId="0" applyBorder="1" applyAlignment="1" applyProtection="1">
      <alignment vertical="center" shrinkToFit="1"/>
      <protection hidden="1"/>
    </xf>
    <xf numFmtId="0" fontId="0" fillId="0" borderId="121" xfId="0" applyBorder="1" applyAlignment="1" applyProtection="1">
      <alignment vertical="center"/>
      <protection hidden="1"/>
    </xf>
    <xf numFmtId="0" fontId="41" fillId="2" borderId="121" xfId="1" applyFont="1" applyFill="1" applyBorder="1" applyAlignment="1" applyProtection="1">
      <alignment horizontal="left" vertical="center"/>
      <protection hidden="1"/>
    </xf>
    <xf numFmtId="0" fontId="0" fillId="0" borderId="126" xfId="0" applyBorder="1" applyAlignment="1" applyProtection="1">
      <alignment vertical="center"/>
      <protection hidden="1"/>
    </xf>
    <xf numFmtId="0" fontId="41" fillId="2" borderId="125" xfId="1" applyFont="1" applyFill="1" applyBorder="1" applyAlignment="1" applyProtection="1">
      <alignment vertical="center" shrinkToFit="1"/>
      <protection hidden="1"/>
    </xf>
    <xf numFmtId="0" fontId="41" fillId="2" borderId="121" xfId="1" applyFont="1" applyFill="1" applyBorder="1" applyAlignment="1" applyProtection="1">
      <alignment vertical="center" shrinkToFit="1"/>
      <protection hidden="1"/>
    </xf>
    <xf numFmtId="0" fontId="41" fillId="2" borderId="126" xfId="1" applyFont="1" applyFill="1" applyBorder="1" applyAlignment="1" applyProtection="1">
      <alignment vertical="center" shrinkToFit="1"/>
      <protection hidden="1"/>
    </xf>
    <xf numFmtId="0" fontId="23" fillId="2" borderId="39" xfId="1" applyFont="1" applyFill="1" applyBorder="1" applyAlignment="1" applyProtection="1">
      <alignment horizontal="center" vertical="center" shrinkToFit="1"/>
      <protection hidden="1"/>
    </xf>
    <xf numFmtId="0" fontId="23" fillId="2" borderId="16" xfId="1" applyFont="1" applyFill="1" applyBorder="1" applyAlignment="1" applyProtection="1">
      <alignment horizontal="center" vertical="center" shrinkToFit="1"/>
      <protection hidden="1"/>
    </xf>
    <xf numFmtId="0" fontId="23" fillId="2" borderId="132" xfId="1" applyFont="1" applyFill="1" applyBorder="1" applyAlignment="1" applyProtection="1">
      <alignment horizontal="center" vertical="center" shrinkToFit="1"/>
      <protection hidden="1"/>
    </xf>
    <xf numFmtId="0" fontId="23" fillId="2" borderId="121" xfId="1" applyFont="1" applyFill="1" applyBorder="1" applyAlignment="1" applyProtection="1">
      <alignment vertical="center" wrapText="1"/>
      <protection hidden="1"/>
    </xf>
    <xf numFmtId="0" fontId="23" fillId="2" borderId="126" xfId="1" applyFont="1" applyFill="1" applyBorder="1" applyAlignment="1" applyProtection="1">
      <alignment vertical="center" wrapText="1"/>
      <protection hidden="1"/>
    </xf>
    <xf numFmtId="0" fontId="13" fillId="0" borderId="120" xfId="0" applyFont="1" applyFill="1" applyBorder="1" applyAlignment="1" applyProtection="1">
      <alignment horizontal="center" vertical="center" wrapText="1"/>
      <protection hidden="1"/>
    </xf>
    <xf numFmtId="0" fontId="13" fillId="0" borderId="121" xfId="0" applyFont="1" applyFill="1" applyBorder="1" applyAlignment="1" applyProtection="1">
      <alignment horizontal="center" vertical="center" wrapText="1"/>
      <protection hidden="1"/>
    </xf>
    <xf numFmtId="49" fontId="13" fillId="0" borderId="121" xfId="0" applyNumberFormat="1" applyFont="1" applyFill="1" applyBorder="1" applyAlignment="1" applyProtection="1">
      <alignment horizontal="center" vertical="center" wrapText="1"/>
      <protection hidden="1"/>
    </xf>
    <xf numFmtId="0" fontId="178" fillId="0" borderId="128" xfId="1" applyFont="1" applyFill="1" applyBorder="1" applyAlignment="1" applyProtection="1">
      <alignment horizontal="center" vertical="center"/>
      <protection hidden="1"/>
    </xf>
    <xf numFmtId="0" fontId="178" fillId="0" borderId="129" xfId="1" applyFont="1" applyFill="1" applyBorder="1" applyAlignment="1" applyProtection="1">
      <alignment horizontal="center" vertical="center"/>
      <protection hidden="1"/>
    </xf>
    <xf numFmtId="0" fontId="31" fillId="0" borderId="109" xfId="1" applyFont="1" applyBorder="1" applyAlignment="1" applyProtection="1">
      <alignment horizontal="center" vertical="center"/>
      <protection hidden="1"/>
    </xf>
    <xf numFmtId="0" fontId="4" fillId="2" borderId="39"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124" fillId="5" borderId="2" xfId="1" applyFont="1" applyFill="1" applyBorder="1" applyAlignment="1" applyProtection="1">
      <alignment vertical="center"/>
      <protection hidden="1"/>
    </xf>
    <xf numFmtId="0" fontId="124" fillId="5" borderId="1" xfId="1" applyFont="1" applyFill="1" applyBorder="1" applyAlignment="1" applyProtection="1">
      <alignment vertical="center"/>
      <protection hidden="1"/>
    </xf>
    <xf numFmtId="0" fontId="124" fillId="5" borderId="3" xfId="1" applyFont="1" applyFill="1" applyBorder="1" applyAlignment="1" applyProtection="1">
      <alignment vertical="center"/>
      <protection hidden="1"/>
    </xf>
    <xf numFmtId="0" fontId="41" fillId="2" borderId="41" xfId="1" applyFont="1" applyFill="1" applyBorder="1" applyAlignment="1" applyProtection="1">
      <alignment vertical="center" shrinkToFit="1"/>
      <protection hidden="1"/>
    </xf>
    <xf numFmtId="0" fontId="41" fillId="2" borderId="0" xfId="1" applyFont="1" applyFill="1" applyBorder="1" applyAlignment="1" applyProtection="1">
      <alignment vertical="center" shrinkToFit="1"/>
      <protection hidden="1"/>
    </xf>
    <xf numFmtId="0" fontId="41" fillId="2" borderId="40" xfId="1" applyFont="1" applyFill="1" applyBorder="1" applyAlignment="1" applyProtection="1">
      <alignment vertical="center" shrinkToFit="1"/>
      <protection hidden="1"/>
    </xf>
    <xf numFmtId="0" fontId="38" fillId="0" borderId="103" xfId="1" applyFont="1" applyBorder="1" applyAlignment="1" applyProtection="1">
      <alignment vertical="top" wrapText="1"/>
      <protection hidden="1"/>
    </xf>
    <xf numFmtId="0" fontId="38" fillId="0" borderId="114" xfId="1" applyFont="1" applyBorder="1" applyAlignment="1" applyProtection="1">
      <alignment vertical="top" wrapText="1"/>
      <protection hidden="1"/>
    </xf>
    <xf numFmtId="0" fontId="38" fillId="0" borderId="115" xfId="1" applyFont="1" applyBorder="1" applyAlignment="1" applyProtection="1">
      <alignment vertical="top" wrapText="1"/>
      <protection hidden="1"/>
    </xf>
    <xf numFmtId="0" fontId="38" fillId="0" borderId="131" xfId="1" applyFont="1" applyBorder="1" applyAlignment="1" applyProtection="1">
      <alignment vertical="top" wrapText="1"/>
      <protection hidden="1"/>
    </xf>
    <xf numFmtId="0" fontId="38" fillId="0" borderId="124" xfId="1" applyFont="1" applyBorder="1" applyAlignment="1" applyProtection="1">
      <alignment vertical="top" wrapText="1"/>
      <protection hidden="1"/>
    </xf>
    <xf numFmtId="0" fontId="38" fillId="0" borderId="130" xfId="1" applyFont="1" applyBorder="1" applyAlignment="1" applyProtection="1">
      <alignment vertical="top" wrapText="1"/>
      <protection hidden="1"/>
    </xf>
    <xf numFmtId="0" fontId="4" fillId="2" borderId="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4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68" fillId="2" borderId="2" xfId="1"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5" xfId="0" applyBorder="1" applyAlignment="1" applyProtection="1">
      <alignment vertical="center" wrapText="1"/>
      <protection hidden="1"/>
    </xf>
    <xf numFmtId="0" fontId="68" fillId="2" borderId="1" xfId="1" applyFont="1" applyFill="1" applyBorder="1" applyAlignment="1" applyProtection="1">
      <alignment vertical="center" wrapText="1"/>
      <protection hidden="1"/>
    </xf>
    <xf numFmtId="0" fontId="0" fillId="0" borderId="14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49" fillId="5" borderId="26" xfId="1" applyFont="1" applyFill="1" applyBorder="1" applyAlignment="1" applyProtection="1">
      <alignment vertical="center"/>
      <protection hidden="1"/>
    </xf>
    <xf numFmtId="0" fontId="49" fillId="5" borderId="5" xfId="1" applyFont="1" applyFill="1" applyBorder="1" applyAlignment="1" applyProtection="1">
      <alignment vertical="center"/>
      <protection hidden="1"/>
    </xf>
    <xf numFmtId="0" fontId="49" fillId="5" borderId="6" xfId="1" applyFont="1" applyFill="1" applyBorder="1" applyAlignment="1" applyProtection="1">
      <alignment vertical="center"/>
      <protection hidden="1"/>
    </xf>
    <xf numFmtId="0" fontId="31" fillId="0" borderId="104" xfId="1" applyFont="1" applyBorder="1" applyAlignment="1" applyProtection="1">
      <alignment horizontal="center" vertical="center"/>
      <protection hidden="1"/>
    </xf>
    <xf numFmtId="0" fontId="15" fillId="0" borderId="105" xfId="1" applyBorder="1" applyAlignment="1" applyProtection="1">
      <alignment horizontal="center" vertical="center"/>
      <protection hidden="1"/>
    </xf>
    <xf numFmtId="0" fontId="15" fillId="0" borderId="108" xfId="1" applyBorder="1" applyAlignment="1" applyProtection="1">
      <alignment horizontal="center" vertical="center"/>
      <protection hidden="1"/>
    </xf>
    <xf numFmtId="0" fontId="23" fillId="2" borderId="125" xfId="1" applyFont="1" applyFill="1" applyBorder="1" applyAlignment="1" applyProtection="1">
      <alignment vertical="center" wrapText="1"/>
      <protection hidden="1"/>
    </xf>
    <xf numFmtId="0" fontId="68" fillId="2" borderId="125" xfId="1" applyFont="1" applyFill="1" applyBorder="1" applyAlignment="1" applyProtection="1">
      <alignment vertical="center" wrapText="1"/>
      <protection hidden="1"/>
    </xf>
    <xf numFmtId="0" fontId="68" fillId="2" borderId="121" xfId="1" applyFont="1" applyFill="1" applyBorder="1" applyAlignment="1" applyProtection="1">
      <alignment vertical="center" wrapText="1"/>
      <protection hidden="1"/>
    </xf>
    <xf numFmtId="0" fontId="68" fillId="2" borderId="126" xfId="1" applyFont="1" applyFill="1" applyBorder="1" applyAlignment="1" applyProtection="1">
      <alignment vertical="center" wrapText="1"/>
      <protection hidden="1"/>
    </xf>
    <xf numFmtId="0" fontId="31" fillId="0" borderId="97" xfId="1" applyFont="1" applyBorder="1" applyAlignment="1" applyProtection="1">
      <alignment horizontal="center" vertical="center"/>
      <protection hidden="1"/>
    </xf>
    <xf numFmtId="0" fontId="31" fillId="0" borderId="102" xfId="1" applyFont="1" applyBorder="1" applyAlignment="1" applyProtection="1">
      <alignment horizontal="center" vertical="center"/>
      <protection hidden="1"/>
    </xf>
    <xf numFmtId="0" fontId="41" fillId="2" borderId="91" xfId="1" applyFont="1" applyFill="1" applyBorder="1" applyAlignment="1" applyProtection="1">
      <alignment vertical="center" wrapText="1"/>
      <protection hidden="1"/>
    </xf>
    <xf numFmtId="0" fontId="38" fillId="0" borderId="133" xfId="1" applyFont="1" applyBorder="1" applyAlignment="1" applyProtection="1">
      <alignment vertical="top" wrapText="1"/>
      <protection hidden="1"/>
    </xf>
    <xf numFmtId="0" fontId="38" fillId="0" borderId="134" xfId="1" applyFont="1" applyBorder="1" applyAlignment="1" applyProtection="1">
      <alignment vertical="top" wrapText="1"/>
      <protection hidden="1"/>
    </xf>
    <xf numFmtId="0" fontId="38" fillId="0" borderId="135" xfId="1" applyFont="1" applyBorder="1" applyAlignment="1" applyProtection="1">
      <alignment vertical="top" wrapText="1"/>
      <protection hidden="1"/>
    </xf>
    <xf numFmtId="0" fontId="38" fillId="0" borderId="136" xfId="1" applyFont="1" applyBorder="1" applyAlignment="1" applyProtection="1">
      <alignment vertical="top" wrapText="1"/>
      <protection hidden="1"/>
    </xf>
    <xf numFmtId="0" fontId="38" fillId="0" borderId="137" xfId="1" applyFont="1" applyBorder="1" applyAlignment="1" applyProtection="1">
      <alignment vertical="top" wrapText="1"/>
      <protection hidden="1"/>
    </xf>
    <xf numFmtId="0" fontId="38" fillId="0" borderId="138" xfId="1" applyFont="1" applyBorder="1" applyAlignment="1" applyProtection="1">
      <alignment vertical="top" wrapText="1"/>
      <protection hidden="1"/>
    </xf>
    <xf numFmtId="0" fontId="39" fillId="2" borderId="7" xfId="1" applyFont="1" applyFill="1" applyBorder="1" applyAlignment="1" applyProtection="1">
      <alignment vertical="center" wrapText="1"/>
      <protection hidden="1"/>
    </xf>
    <xf numFmtId="0" fontId="39" fillId="2" borderId="8" xfId="1" applyFont="1" applyFill="1" applyBorder="1" applyAlignment="1" applyProtection="1">
      <alignment vertical="center" wrapText="1"/>
      <protection hidden="1"/>
    </xf>
    <xf numFmtId="0" fontId="39" fillId="2" borderId="9" xfId="1" applyFont="1" applyFill="1" applyBorder="1" applyAlignment="1" applyProtection="1">
      <alignment vertical="center" wrapText="1"/>
      <protection hidden="1"/>
    </xf>
    <xf numFmtId="0" fontId="39" fillId="2" borderId="10" xfId="1" applyFont="1" applyFill="1" applyBorder="1" applyAlignment="1" applyProtection="1">
      <alignment vertical="center" wrapText="1"/>
      <protection hidden="1"/>
    </xf>
    <xf numFmtId="0" fontId="39" fillId="2" borderId="11" xfId="1" applyFont="1" applyFill="1" applyBorder="1" applyAlignment="1" applyProtection="1">
      <alignment vertical="center" wrapText="1"/>
      <protection hidden="1"/>
    </xf>
    <xf numFmtId="0" fontId="39" fillId="2" borderId="12" xfId="1" applyFont="1" applyFill="1" applyBorder="1" applyAlignment="1" applyProtection="1">
      <alignment vertical="center" wrapText="1"/>
      <protection hidden="1"/>
    </xf>
    <xf numFmtId="0" fontId="23" fillId="2" borderId="123" xfId="1" applyFont="1" applyFill="1" applyBorder="1" applyAlignment="1" applyProtection="1">
      <alignment vertical="center" wrapText="1"/>
      <protection hidden="1"/>
    </xf>
    <xf numFmtId="0" fontId="23" fillId="2" borderId="124" xfId="1" applyFont="1" applyFill="1" applyBorder="1" applyAlignment="1" applyProtection="1">
      <alignment vertical="center" wrapText="1"/>
      <protection hidden="1"/>
    </xf>
    <xf numFmtId="0" fontId="23" fillId="2" borderId="127" xfId="1" applyFont="1" applyFill="1" applyBorder="1" applyAlignment="1" applyProtection="1">
      <alignment vertical="center" wrapText="1"/>
      <protection hidden="1"/>
    </xf>
    <xf numFmtId="0" fontId="37" fillId="5" borderId="32" xfId="1" applyFont="1" applyFill="1" applyBorder="1" applyAlignment="1" applyProtection="1">
      <alignment vertical="center"/>
      <protection hidden="1"/>
    </xf>
    <xf numFmtId="0" fontId="41" fillId="2" borderId="125" xfId="1" applyFont="1" applyFill="1" applyBorder="1" applyAlignment="1" applyProtection="1">
      <alignment vertical="center" wrapText="1"/>
      <protection hidden="1"/>
    </xf>
    <xf numFmtId="0" fontId="95" fillId="0" borderId="0" xfId="0" applyFont="1" applyFill="1" applyBorder="1" applyAlignment="1" applyProtection="1">
      <alignment horizontal="center" vertical="center" shrinkToFit="1"/>
      <protection hidden="1"/>
    </xf>
    <xf numFmtId="0" fontId="83" fillId="0" borderId="115" xfId="0" applyFont="1" applyFill="1" applyBorder="1" applyAlignment="1" applyProtection="1">
      <alignment vertical="center"/>
      <protection hidden="1"/>
    </xf>
    <xf numFmtId="0" fontId="31" fillId="0" borderId="105" xfId="1" applyFont="1" applyBorder="1" applyAlignment="1" applyProtection="1">
      <alignment horizontal="center" vertical="center" wrapText="1"/>
      <protection hidden="1"/>
    </xf>
    <xf numFmtId="0" fontId="49" fillId="5" borderId="43" xfId="1" applyFont="1" applyFill="1" applyBorder="1" applyAlignment="1" applyProtection="1">
      <alignment vertical="center"/>
      <protection hidden="1"/>
    </xf>
    <xf numFmtId="0" fontId="87" fillId="5" borderId="20" xfId="1" applyFont="1" applyFill="1" applyBorder="1" applyAlignment="1" applyProtection="1">
      <alignment vertical="center"/>
      <protection hidden="1"/>
    </xf>
    <xf numFmtId="0" fontId="87" fillId="5" borderId="18" xfId="1" applyFont="1" applyFill="1" applyBorder="1" applyAlignment="1" applyProtection="1">
      <alignment vertical="center"/>
      <protection hidden="1"/>
    </xf>
    <xf numFmtId="0" fontId="49" fillId="5" borderId="25" xfId="1" applyFont="1" applyFill="1" applyBorder="1" applyAlignment="1" applyProtection="1">
      <alignment vertical="center" wrapText="1"/>
      <protection hidden="1"/>
    </xf>
    <xf numFmtId="0" fontId="68" fillId="2" borderId="123" xfId="1" applyFont="1" applyFill="1" applyBorder="1" applyAlignment="1" applyProtection="1">
      <alignment horizontal="left" vertical="center" wrapText="1"/>
      <protection hidden="1"/>
    </xf>
    <xf numFmtId="0" fontId="68" fillId="2" borderId="124" xfId="1" applyFont="1" applyFill="1" applyBorder="1" applyAlignment="1" applyProtection="1">
      <alignment horizontal="left" vertical="center" wrapText="1"/>
      <protection hidden="1"/>
    </xf>
    <xf numFmtId="0" fontId="68" fillId="2" borderId="127" xfId="1" applyFont="1" applyFill="1" applyBorder="1" applyAlignment="1" applyProtection="1">
      <alignment horizontal="left" vertical="center" wrapText="1"/>
      <protection hidden="1"/>
    </xf>
    <xf numFmtId="0" fontId="121" fillId="2" borderId="2" xfId="1" applyFont="1" applyFill="1" applyBorder="1" applyAlignment="1" applyProtection="1">
      <alignment vertical="center" wrapText="1"/>
      <protection hidden="1"/>
    </xf>
    <xf numFmtId="0" fontId="93" fillId="2" borderId="1" xfId="1" applyFont="1" applyFill="1" applyBorder="1" applyAlignment="1" applyProtection="1">
      <alignment vertical="center" wrapText="1"/>
      <protection hidden="1"/>
    </xf>
    <xf numFmtId="0" fontId="93" fillId="2" borderId="3" xfId="1" applyFont="1" applyFill="1" applyBorder="1" applyAlignment="1" applyProtection="1">
      <alignment vertical="center" wrapText="1"/>
      <protection hidden="1"/>
    </xf>
    <xf numFmtId="0" fontId="100" fillId="0" borderId="97" xfId="1" applyFont="1" applyBorder="1" applyAlignment="1" applyProtection="1">
      <alignment horizontal="center" vertical="center" shrinkToFit="1"/>
      <protection hidden="1"/>
    </xf>
    <xf numFmtId="0" fontId="100" fillId="0" borderId="102" xfId="1" applyFont="1" applyBorder="1" applyAlignment="1" applyProtection="1">
      <alignment horizontal="center" vertical="center" shrinkToFit="1"/>
      <protection hidden="1"/>
    </xf>
    <xf numFmtId="0" fontId="100" fillId="0" borderId="99" xfId="1" applyFont="1" applyBorder="1" applyAlignment="1" applyProtection="1">
      <alignment horizontal="center" vertical="center" shrinkToFit="1"/>
      <protection hidden="1"/>
    </xf>
    <xf numFmtId="0" fontId="31" fillId="0" borderId="139" xfId="1" applyFont="1" applyFill="1" applyBorder="1" applyAlignment="1" applyProtection="1">
      <alignment horizontal="center" vertical="center"/>
      <protection hidden="1"/>
    </xf>
    <xf numFmtId="0" fontId="44" fillId="2" borderId="39" xfId="1" applyFont="1" applyFill="1" applyBorder="1" applyAlignment="1" applyProtection="1">
      <alignment horizontal="center" vertical="center"/>
      <protection hidden="1"/>
    </xf>
    <xf numFmtId="0" fontId="31" fillId="2" borderId="16" xfId="1" applyFont="1" applyFill="1" applyBorder="1" applyAlignment="1" applyProtection="1">
      <alignment horizontal="center" vertical="center"/>
      <protection hidden="1"/>
    </xf>
    <xf numFmtId="0" fontId="20" fillId="0" borderId="5" xfId="1" applyFont="1" applyFill="1" applyBorder="1" applyAlignment="1" applyProtection="1">
      <alignment horizontal="center" vertical="top" shrinkToFit="1"/>
      <protection hidden="1"/>
    </xf>
    <xf numFmtId="0" fontId="43" fillId="0" borderId="147" xfId="1" applyFont="1" applyFill="1" applyBorder="1" applyAlignment="1" applyProtection="1">
      <alignment horizontal="center"/>
      <protection hidden="1"/>
    </xf>
    <xf numFmtId="0" fontId="43" fillId="0" borderId="1" xfId="1" applyFont="1" applyFill="1" applyBorder="1" applyAlignment="1" applyProtection="1">
      <alignment horizontal="center"/>
      <protection hidden="1"/>
    </xf>
    <xf numFmtId="0" fontId="20" fillId="0" borderId="1" xfId="1" applyFont="1" applyFill="1" applyBorder="1" applyAlignment="1" applyProtection="1">
      <alignment horizontal="center" shrinkToFit="1"/>
      <protection hidden="1"/>
    </xf>
    <xf numFmtId="0" fontId="101" fillId="0" borderId="97" xfId="1" applyFont="1" applyBorder="1" applyAlignment="1" applyProtection="1">
      <alignment vertical="center" shrinkToFit="1"/>
      <protection hidden="1"/>
    </xf>
    <xf numFmtId="0" fontId="101" fillId="0" borderId="141" xfId="1" applyFont="1" applyBorder="1" applyAlignment="1" applyProtection="1">
      <alignment shrinkToFit="1"/>
      <protection hidden="1"/>
    </xf>
    <xf numFmtId="0" fontId="101" fillId="0" borderId="93" xfId="1" applyFont="1" applyBorder="1" applyAlignment="1" applyProtection="1">
      <alignment shrinkToFit="1"/>
      <protection hidden="1"/>
    </xf>
    <xf numFmtId="0" fontId="65" fillId="0" borderId="202" xfId="1" applyFont="1" applyBorder="1" applyAlignment="1" applyProtection="1">
      <alignment horizontal="center" vertical="center"/>
      <protection hidden="1"/>
    </xf>
    <xf numFmtId="0" fontId="65" fillId="0" borderId="32" xfId="1" applyFont="1" applyBorder="1" applyAlignment="1" applyProtection="1">
      <alignment horizontal="center" vertical="center"/>
      <protection hidden="1"/>
    </xf>
    <xf numFmtId="0" fontId="27" fillId="0" borderId="39" xfId="1" applyFont="1" applyBorder="1" applyAlignment="1" applyProtection="1">
      <alignment horizontal="center" vertical="center" wrapText="1"/>
      <protection hidden="1"/>
    </xf>
    <xf numFmtId="0" fontId="27" fillId="0" borderId="16" xfId="1" applyFont="1" applyBorder="1" applyAlignment="1" applyProtection="1">
      <alignment horizontal="center" vertical="center" wrapText="1"/>
      <protection hidden="1"/>
    </xf>
    <xf numFmtId="0" fontId="27" fillId="0" borderId="17" xfId="1" applyFont="1" applyBorder="1" applyAlignment="1" applyProtection="1">
      <alignment horizontal="center" vertical="center" wrapText="1"/>
      <protection hidden="1"/>
    </xf>
    <xf numFmtId="0" fontId="82" fillId="0" borderId="97" xfId="1" applyFont="1" applyBorder="1" applyAlignment="1" applyProtection="1">
      <alignment horizontal="center" vertical="center" shrinkToFit="1"/>
      <protection hidden="1"/>
    </xf>
    <xf numFmtId="0" fontId="82" fillId="0" borderId="102" xfId="1" applyFont="1" applyBorder="1" applyAlignment="1" applyProtection="1">
      <alignment horizontal="center" vertical="center" shrinkToFit="1"/>
      <protection hidden="1"/>
    </xf>
    <xf numFmtId="0" fontId="82" fillId="0" borderId="99" xfId="1" applyFont="1" applyBorder="1" applyAlignment="1" applyProtection="1">
      <alignment horizontal="center" vertical="center" shrinkToFit="1"/>
      <protection hidden="1"/>
    </xf>
    <xf numFmtId="0" fontId="82" fillId="0" borderId="93" xfId="1" applyFont="1" applyBorder="1" applyAlignment="1" applyProtection="1">
      <alignment horizontal="center" vertical="center" shrinkToFit="1"/>
      <protection hidden="1"/>
    </xf>
    <xf numFmtId="0" fontId="100" fillId="0" borderId="93" xfId="1" applyFont="1" applyBorder="1" applyAlignment="1" applyProtection="1">
      <alignment horizontal="center" vertical="center" shrinkToFit="1"/>
      <protection hidden="1"/>
    </xf>
    <xf numFmtId="0" fontId="38" fillId="2" borderId="39" xfId="1" applyFont="1" applyFill="1" applyBorder="1" applyAlignment="1" applyProtection="1">
      <alignment horizontal="center" vertical="center"/>
      <protection hidden="1"/>
    </xf>
    <xf numFmtId="0" fontId="38" fillId="2" borderId="1" xfId="1" applyFont="1" applyFill="1" applyBorder="1" applyAlignment="1" applyProtection="1">
      <alignment horizontal="center" vertical="center"/>
      <protection hidden="1"/>
    </xf>
    <xf numFmtId="0" fontId="38" fillId="2" borderId="16" xfId="1" applyFont="1" applyFill="1" applyBorder="1" applyAlignment="1" applyProtection="1">
      <alignment horizontal="center" vertical="center"/>
      <protection hidden="1"/>
    </xf>
    <xf numFmtId="0" fontId="38" fillId="2" borderId="3" xfId="1" applyFont="1" applyFill="1" applyBorder="1" applyAlignment="1" applyProtection="1">
      <alignment horizontal="center" vertical="center"/>
      <protection hidden="1"/>
    </xf>
    <xf numFmtId="0" fontId="50" fillId="5" borderId="25" xfId="1" applyFont="1" applyFill="1" applyBorder="1" applyAlignment="1" applyProtection="1">
      <alignment vertical="center" wrapText="1"/>
      <protection hidden="1"/>
    </xf>
    <xf numFmtId="0" fontId="50" fillId="5" borderId="0" xfId="1" applyFont="1" applyFill="1" applyBorder="1" applyAlignment="1" applyProtection="1">
      <alignment vertical="center" wrapText="1"/>
      <protection hidden="1"/>
    </xf>
    <xf numFmtId="0" fontId="23" fillId="2" borderId="41" xfId="1" applyFont="1" applyFill="1" applyBorder="1" applyAlignment="1" applyProtection="1">
      <alignment vertical="center" wrapText="1"/>
      <protection hidden="1"/>
    </xf>
    <xf numFmtId="0" fontId="23" fillId="2" borderId="0" xfId="1" applyFont="1" applyFill="1" applyBorder="1" applyAlignment="1" applyProtection="1">
      <alignment vertical="center" wrapText="1"/>
      <protection hidden="1"/>
    </xf>
    <xf numFmtId="0" fontId="23" fillId="2" borderId="40" xfId="1" applyFont="1" applyFill="1" applyBorder="1" applyAlignment="1" applyProtection="1">
      <alignment vertical="center" wrapText="1"/>
      <protection hidden="1"/>
    </xf>
    <xf numFmtId="0" fontId="23" fillId="4" borderId="2" xfId="1" applyFont="1" applyFill="1" applyBorder="1" applyAlignment="1" applyProtection="1">
      <alignment vertical="center" wrapText="1"/>
      <protection hidden="1"/>
    </xf>
    <xf numFmtId="0" fontId="23" fillId="4" borderId="1" xfId="1" applyFont="1" applyFill="1" applyBorder="1" applyAlignment="1" applyProtection="1">
      <alignment vertical="center" wrapText="1"/>
      <protection hidden="1"/>
    </xf>
    <xf numFmtId="0" fontId="23" fillId="4" borderId="16" xfId="1" applyFont="1" applyFill="1" applyBorder="1" applyAlignment="1" applyProtection="1">
      <alignment vertical="center" wrapText="1"/>
      <protection hidden="1"/>
    </xf>
    <xf numFmtId="0" fontId="23" fillId="4" borderId="17" xfId="1" applyFont="1" applyFill="1" applyBorder="1" applyAlignment="1" applyProtection="1">
      <alignment vertical="center" wrapText="1"/>
      <protection hidden="1"/>
    </xf>
    <xf numFmtId="0" fontId="23" fillId="2" borderId="39" xfId="1" applyFont="1" applyFill="1" applyBorder="1" applyAlignment="1" applyProtection="1">
      <alignment vertical="center"/>
      <protection hidden="1"/>
    </xf>
    <xf numFmtId="0" fontId="23" fillId="2" borderId="16" xfId="1" applyFont="1" applyFill="1" applyBorder="1" applyAlignment="1" applyProtection="1">
      <alignment vertical="center"/>
      <protection hidden="1"/>
    </xf>
    <xf numFmtId="0" fontId="23" fillId="2" borderId="17" xfId="1" applyFont="1" applyFill="1" applyBorder="1" applyAlignment="1" applyProtection="1">
      <alignment vertical="center"/>
      <protection hidden="1"/>
    </xf>
    <xf numFmtId="0" fontId="50" fillId="5" borderId="13" xfId="1" applyFont="1" applyFill="1" applyBorder="1" applyAlignment="1" applyProtection="1">
      <alignment vertical="center" wrapText="1"/>
      <protection hidden="1"/>
    </xf>
    <xf numFmtId="0" fontId="50" fillId="5" borderId="14" xfId="1" applyFont="1" applyFill="1" applyBorder="1" applyAlignment="1" applyProtection="1">
      <alignment vertical="center" wrapText="1"/>
      <protection hidden="1"/>
    </xf>
    <xf numFmtId="0" fontId="50" fillId="5" borderId="54" xfId="1" applyFont="1" applyFill="1" applyBorder="1" applyAlignment="1" applyProtection="1">
      <alignment vertical="center" wrapText="1"/>
      <protection hidden="1"/>
    </xf>
    <xf numFmtId="0" fontId="50" fillId="6" borderId="4" xfId="1" applyFont="1" applyFill="1" applyBorder="1" applyAlignment="1" applyProtection="1">
      <alignment vertical="center" wrapText="1"/>
      <protection hidden="1"/>
    </xf>
    <xf numFmtId="0" fontId="50" fillId="6" borderId="5" xfId="1" applyFont="1" applyFill="1" applyBorder="1" applyAlignment="1" applyProtection="1">
      <alignment vertical="center" wrapText="1"/>
      <protection hidden="1"/>
    </xf>
    <xf numFmtId="0" fontId="91" fillId="2" borderId="2" xfId="1" applyFont="1" applyFill="1" applyBorder="1" applyAlignment="1" applyProtection="1">
      <alignment vertical="center" wrapText="1"/>
      <protection hidden="1"/>
    </xf>
    <xf numFmtId="0" fontId="91" fillId="2" borderId="1" xfId="1" applyFont="1" applyFill="1" applyBorder="1" applyAlignment="1" applyProtection="1">
      <alignment vertical="center" wrapText="1"/>
      <protection hidden="1"/>
    </xf>
    <xf numFmtId="0" fontId="91" fillId="2" borderId="16" xfId="1" applyFont="1" applyFill="1" applyBorder="1" applyAlignment="1" applyProtection="1">
      <alignment vertical="center" wrapText="1"/>
      <protection hidden="1"/>
    </xf>
    <xf numFmtId="0" fontId="91" fillId="2" borderId="17" xfId="1" applyFont="1" applyFill="1" applyBorder="1" applyAlignment="1" applyProtection="1">
      <alignment vertical="center" wrapText="1"/>
      <protection hidden="1"/>
    </xf>
    <xf numFmtId="0" fontId="43" fillId="0" borderId="0" xfId="1" applyFont="1" applyFill="1" applyBorder="1" applyAlignment="1" applyProtection="1">
      <alignment horizontal="center"/>
      <protection hidden="1"/>
    </xf>
    <xf numFmtId="0" fontId="31" fillId="0" borderId="141" xfId="1" applyFont="1" applyFill="1" applyBorder="1" applyAlignment="1" applyProtection="1">
      <alignment horizontal="center" vertical="center"/>
      <protection hidden="1"/>
    </xf>
    <xf numFmtId="0" fontId="31" fillId="0" borderId="140" xfId="1" applyFont="1" applyFill="1" applyBorder="1" applyAlignment="1" applyProtection="1">
      <alignment horizontal="center" vertical="center"/>
      <protection hidden="1"/>
    </xf>
    <xf numFmtId="0" fontId="41" fillId="2" borderId="41" xfId="1" applyFont="1" applyFill="1" applyBorder="1" applyAlignment="1" applyProtection="1">
      <alignment horizontal="left" vertical="center" shrinkToFit="1"/>
      <protection hidden="1"/>
    </xf>
    <xf numFmtId="0" fontId="41" fillId="2" borderId="0" xfId="1" applyFont="1" applyFill="1" applyBorder="1" applyAlignment="1" applyProtection="1">
      <alignment horizontal="left" vertical="center" shrinkToFit="1"/>
      <protection hidden="1"/>
    </xf>
    <xf numFmtId="0" fontId="41" fillId="2" borderId="5" xfId="1" applyFont="1" applyFill="1" applyBorder="1" applyAlignment="1" applyProtection="1">
      <alignment horizontal="left" vertical="center" shrinkToFit="1"/>
      <protection hidden="1"/>
    </xf>
    <xf numFmtId="0" fontId="41" fillId="2" borderId="6" xfId="1" applyFont="1" applyFill="1" applyBorder="1" applyAlignment="1" applyProtection="1">
      <alignment horizontal="left" vertical="center" shrinkToFit="1"/>
      <protection hidden="1"/>
    </xf>
    <xf numFmtId="0" fontId="43" fillId="0" borderId="97" xfId="1" applyFont="1" applyFill="1" applyBorder="1" applyAlignment="1" applyProtection="1">
      <alignment horizontal="center" shrinkToFit="1"/>
      <protection hidden="1"/>
    </xf>
    <xf numFmtId="0" fontId="43" fillId="0" borderId="141" xfId="1" applyFont="1" applyFill="1" applyBorder="1" applyAlignment="1" applyProtection="1">
      <alignment horizontal="center" shrinkToFit="1"/>
      <protection hidden="1"/>
    </xf>
    <xf numFmtId="0" fontId="179" fillId="0" borderId="141" xfId="1" applyFont="1" applyFill="1" applyBorder="1" applyAlignment="1" applyProtection="1">
      <alignment horizontal="center" vertical="center" shrinkToFit="1"/>
      <protection hidden="1"/>
    </xf>
    <xf numFmtId="0" fontId="43" fillId="0" borderId="141" xfId="1" applyFont="1" applyFill="1" applyBorder="1" applyAlignment="1" applyProtection="1">
      <alignment horizontal="center"/>
      <protection hidden="1"/>
    </xf>
    <xf numFmtId="0" fontId="43" fillId="0" borderId="93" xfId="1" applyFont="1" applyFill="1" applyBorder="1" applyAlignment="1" applyProtection="1">
      <alignment horizontal="center"/>
      <protection hidden="1"/>
    </xf>
    <xf numFmtId="0" fontId="26" fillId="5" borderId="25" xfId="1" applyFont="1" applyFill="1" applyBorder="1" applyAlignment="1" applyProtection="1">
      <alignment vertical="center" wrapText="1"/>
      <protection hidden="1"/>
    </xf>
    <xf numFmtId="0" fontId="26" fillId="5" borderId="0" xfId="1" applyFont="1" applyFill="1" applyBorder="1" applyAlignment="1" applyProtection="1">
      <alignment vertical="center" wrapText="1"/>
      <protection hidden="1"/>
    </xf>
    <xf numFmtId="0" fontId="58" fillId="0" borderId="97" xfId="1" applyFont="1" applyBorder="1" applyAlignment="1" applyProtection="1">
      <alignment horizontal="center" vertical="center"/>
      <protection hidden="1"/>
    </xf>
    <xf numFmtId="0" fontId="58" fillId="0" borderId="93" xfId="1" applyFont="1" applyBorder="1" applyAlignment="1" applyProtection="1">
      <alignment horizontal="center" vertical="center"/>
      <protection hidden="1"/>
    </xf>
    <xf numFmtId="0" fontId="50" fillId="5" borderId="26" xfId="1" applyFont="1" applyFill="1" applyBorder="1" applyAlignment="1" applyProtection="1">
      <alignment vertical="center"/>
      <protection hidden="1"/>
    </xf>
    <xf numFmtId="0" fontId="50" fillId="5" borderId="5" xfId="1" applyFont="1" applyFill="1" applyBorder="1" applyAlignment="1" applyProtection="1">
      <alignment vertical="center"/>
      <protection hidden="1"/>
    </xf>
    <xf numFmtId="0" fontId="68" fillId="2" borderId="16" xfId="1" applyFont="1" applyFill="1" applyBorder="1" applyAlignment="1" applyProtection="1">
      <alignment vertical="center" wrapText="1"/>
      <protection hidden="1"/>
    </xf>
    <xf numFmtId="0" fontId="68" fillId="2" borderId="17" xfId="1" applyFont="1" applyFill="1" applyBorder="1" applyAlignment="1" applyProtection="1">
      <alignment vertical="center" wrapText="1"/>
      <protection hidden="1"/>
    </xf>
    <xf numFmtId="0" fontId="50" fillId="6" borderId="39" xfId="1" applyFont="1" applyFill="1" applyBorder="1" applyAlignment="1" applyProtection="1">
      <alignment horizontal="left" vertical="center" wrapText="1"/>
      <protection hidden="1"/>
    </xf>
    <xf numFmtId="0" fontId="50" fillId="6" borderId="16" xfId="1" applyFont="1" applyFill="1" applyBorder="1" applyAlignment="1" applyProtection="1">
      <alignment horizontal="left" vertical="center" wrapText="1"/>
      <protection hidden="1"/>
    </xf>
    <xf numFmtId="0" fontId="50" fillId="6" borderId="17" xfId="1" applyFont="1" applyFill="1" applyBorder="1" applyAlignment="1" applyProtection="1">
      <alignment horizontal="left" vertical="center" wrapText="1"/>
      <protection hidden="1"/>
    </xf>
    <xf numFmtId="0" fontId="31" fillId="0" borderId="150" xfId="1" applyFont="1" applyFill="1" applyBorder="1" applyAlignment="1" applyProtection="1">
      <alignment horizontal="center" vertical="center"/>
      <protection hidden="1"/>
    </xf>
    <xf numFmtId="0" fontId="31" fillId="0" borderId="198" xfId="1" applyFont="1" applyFill="1" applyBorder="1" applyAlignment="1" applyProtection="1">
      <alignment horizontal="center" vertical="center"/>
      <protection hidden="1"/>
    </xf>
    <xf numFmtId="0" fontId="23" fillId="2" borderId="2" xfId="1" applyFont="1" applyFill="1" applyBorder="1" applyAlignment="1" applyProtection="1">
      <alignment horizontal="left" vertical="center" wrapText="1"/>
      <protection hidden="1"/>
    </xf>
    <xf numFmtId="0" fontId="23" fillId="2" borderId="1" xfId="1" applyFont="1" applyFill="1" applyBorder="1" applyAlignment="1" applyProtection="1">
      <alignment horizontal="left" vertical="center" wrapText="1"/>
      <protection hidden="1"/>
    </xf>
    <xf numFmtId="0" fontId="23" fillId="2" borderId="3" xfId="1" applyFont="1" applyFill="1" applyBorder="1" applyAlignment="1" applyProtection="1">
      <alignment horizontal="left" vertical="center" wrapText="1"/>
      <protection hidden="1"/>
    </xf>
    <xf numFmtId="0" fontId="50" fillId="6" borderId="39" xfId="1" applyFont="1" applyFill="1" applyBorder="1" applyAlignment="1" applyProtection="1">
      <alignment horizontal="left" vertical="center"/>
      <protection hidden="1"/>
    </xf>
    <xf numFmtId="0" fontId="50" fillId="6" borderId="16" xfId="1" applyFont="1" applyFill="1" applyBorder="1" applyAlignment="1" applyProtection="1">
      <alignment horizontal="left" vertical="center"/>
      <protection hidden="1"/>
    </xf>
    <xf numFmtId="0" fontId="50" fillId="6" borderId="17" xfId="1" applyFont="1" applyFill="1" applyBorder="1" applyAlignment="1" applyProtection="1">
      <alignment horizontal="left" vertical="center"/>
      <protection hidden="1"/>
    </xf>
    <xf numFmtId="0" fontId="98" fillId="2" borderId="39" xfId="1" applyFont="1" applyFill="1" applyBorder="1" applyAlignment="1" applyProtection="1">
      <alignment vertical="center" wrapText="1"/>
      <protection hidden="1"/>
    </xf>
    <xf numFmtId="0" fontId="98" fillId="2" borderId="16" xfId="1" applyFont="1" applyFill="1" applyBorder="1" applyAlignment="1" applyProtection="1">
      <alignment vertical="center" wrapText="1"/>
      <protection hidden="1"/>
    </xf>
    <xf numFmtId="0" fontId="98" fillId="2" borderId="17" xfId="1" applyFont="1" applyFill="1" applyBorder="1" applyAlignment="1" applyProtection="1">
      <alignment vertical="center" wrapText="1"/>
      <protection hidden="1"/>
    </xf>
    <xf numFmtId="0" fontId="50" fillId="6" borderId="39" xfId="1" applyFont="1" applyFill="1" applyBorder="1" applyAlignment="1" applyProtection="1">
      <alignment vertical="center"/>
      <protection hidden="1"/>
    </xf>
    <xf numFmtId="0" fontId="50" fillId="6" borderId="16" xfId="1" applyFont="1" applyFill="1" applyBorder="1" applyAlignment="1" applyProtection="1">
      <alignment vertical="center"/>
      <protection hidden="1"/>
    </xf>
    <xf numFmtId="0" fontId="50" fillId="6" borderId="17" xfId="1" applyFont="1" applyFill="1" applyBorder="1" applyAlignment="1" applyProtection="1">
      <alignment vertical="center"/>
      <protection hidden="1"/>
    </xf>
    <xf numFmtId="0" fontId="43" fillId="0" borderId="148" xfId="1" applyFont="1" applyFill="1" applyBorder="1" applyAlignment="1" applyProtection="1">
      <alignment horizontal="center"/>
      <protection hidden="1"/>
    </xf>
    <xf numFmtId="0" fontId="50" fillId="6" borderId="2" xfId="1" applyFont="1" applyFill="1" applyBorder="1" applyAlignment="1" applyProtection="1">
      <alignment vertical="center"/>
      <protection hidden="1"/>
    </xf>
    <xf numFmtId="0" fontId="50" fillId="6" borderId="1" xfId="1" applyFont="1" applyFill="1" applyBorder="1" applyAlignment="1" applyProtection="1">
      <alignment vertical="center"/>
      <protection hidden="1"/>
    </xf>
    <xf numFmtId="0" fontId="50" fillId="6" borderId="3" xfId="1" applyFont="1" applyFill="1" applyBorder="1" applyAlignment="1" applyProtection="1">
      <alignment vertical="center"/>
      <protection hidden="1"/>
    </xf>
    <xf numFmtId="0" fontId="50" fillId="6" borderId="7" xfId="1" applyFont="1" applyFill="1" applyBorder="1" applyAlignment="1" applyProtection="1">
      <alignment vertical="center"/>
      <protection hidden="1"/>
    </xf>
    <xf numFmtId="0" fontId="50" fillId="6" borderId="8" xfId="1" applyFont="1" applyFill="1" applyBorder="1" applyAlignment="1" applyProtection="1">
      <alignment vertical="center"/>
      <protection hidden="1"/>
    </xf>
    <xf numFmtId="0" fontId="50" fillId="6" borderId="25" xfId="1" applyFont="1" applyFill="1" applyBorder="1" applyAlignment="1" applyProtection="1">
      <alignment vertical="center"/>
      <protection hidden="1"/>
    </xf>
    <xf numFmtId="0" fontId="50" fillId="6" borderId="0" xfId="1" applyFont="1" applyFill="1" applyBorder="1" applyAlignment="1" applyProtection="1">
      <alignment vertical="center"/>
      <protection hidden="1"/>
    </xf>
    <xf numFmtId="0" fontId="38" fillId="4" borderId="91" xfId="1" applyFont="1" applyFill="1" applyBorder="1" applyAlignment="1" applyProtection="1">
      <alignment horizontal="center" vertical="center" wrapText="1"/>
      <protection hidden="1"/>
    </xf>
    <xf numFmtId="0" fontId="41" fillId="4" borderId="2" xfId="1" applyFont="1" applyFill="1" applyBorder="1" applyAlignment="1" applyProtection="1">
      <alignment horizontal="center" vertical="center"/>
      <protection hidden="1"/>
    </xf>
    <xf numFmtId="0" fontId="41" fillId="4" borderId="1" xfId="1" applyFont="1" applyFill="1" applyBorder="1" applyAlignment="1" applyProtection="1">
      <alignment horizontal="center" vertical="center"/>
      <protection hidden="1"/>
    </xf>
    <xf numFmtId="0" fontId="41" fillId="4" borderId="3" xfId="1" applyFont="1" applyFill="1" applyBorder="1" applyAlignment="1" applyProtection="1">
      <alignment horizontal="center" vertical="center"/>
      <protection hidden="1"/>
    </xf>
    <xf numFmtId="0" fontId="41" fillId="4" borderId="41" xfId="1" applyFont="1" applyFill="1" applyBorder="1" applyAlignment="1" applyProtection="1">
      <alignment horizontal="center" vertical="center"/>
      <protection hidden="1"/>
    </xf>
    <xf numFmtId="0" fontId="41" fillId="4" borderId="0" xfId="1" applyFont="1" applyFill="1" applyBorder="1" applyAlignment="1" applyProtection="1">
      <alignment horizontal="center" vertical="center"/>
      <protection hidden="1"/>
    </xf>
    <xf numFmtId="0" fontId="41" fillId="4" borderId="40" xfId="1" applyFont="1" applyFill="1" applyBorder="1" applyAlignment="1" applyProtection="1">
      <alignment horizontal="center" vertical="center"/>
      <protection hidden="1"/>
    </xf>
    <xf numFmtId="38" fontId="31" fillId="0" borderId="97" xfId="2" applyFont="1" applyBorder="1" applyAlignment="1" applyProtection="1">
      <alignment horizontal="center" vertical="center" textRotation="255" shrinkToFit="1"/>
      <protection hidden="1"/>
    </xf>
    <xf numFmtId="38" fontId="31" fillId="0" borderId="93" xfId="2" applyFont="1" applyBorder="1" applyAlignment="1" applyProtection="1">
      <alignment horizontal="center" vertical="center" textRotation="255" shrinkToFit="1"/>
      <protection hidden="1"/>
    </xf>
    <xf numFmtId="0" fontId="27" fillId="0" borderId="147" xfId="2" applyNumberFormat="1" applyFont="1" applyBorder="1" applyAlignment="1" applyProtection="1">
      <alignment horizontal="center" vertical="center" textRotation="255" shrinkToFit="1"/>
      <protection hidden="1"/>
    </xf>
    <xf numFmtId="0" fontId="27" fillId="0" borderId="148" xfId="2" applyNumberFormat="1" applyFont="1" applyBorder="1" applyAlignment="1" applyProtection="1">
      <alignment horizontal="center" vertical="center" textRotation="255" shrinkToFit="1"/>
      <protection hidden="1"/>
    </xf>
    <xf numFmtId="0" fontId="32" fillId="0" borderId="72" xfId="1" applyFont="1" applyBorder="1" applyAlignment="1" applyProtection="1">
      <alignment horizontal="center" vertical="center"/>
      <protection hidden="1"/>
    </xf>
    <xf numFmtId="0" fontId="32" fillId="0" borderId="151" xfId="1" applyFont="1" applyBorder="1" applyAlignment="1" applyProtection="1">
      <alignment horizontal="center" vertical="center"/>
      <protection hidden="1"/>
    </xf>
    <xf numFmtId="0" fontId="32" fillId="0" borderId="107" xfId="1" applyFont="1" applyBorder="1" applyAlignment="1" applyProtection="1">
      <alignment horizontal="center" vertical="center"/>
      <protection hidden="1"/>
    </xf>
    <xf numFmtId="0" fontId="32" fillId="0" borderId="108" xfId="1" applyFont="1" applyBorder="1" applyAlignment="1" applyProtection="1">
      <alignment horizontal="center" vertical="center"/>
      <protection hidden="1"/>
    </xf>
    <xf numFmtId="0" fontId="50" fillId="5" borderId="15" xfId="1" applyFont="1" applyFill="1" applyBorder="1" applyAlignment="1" applyProtection="1">
      <alignment vertical="center" wrapText="1"/>
      <protection hidden="1"/>
    </xf>
    <xf numFmtId="0" fontId="27" fillId="2" borderId="2" xfId="1" applyFont="1" applyFill="1" applyBorder="1" applyAlignment="1" applyProtection="1">
      <alignment vertical="center" wrapText="1"/>
      <protection hidden="1"/>
    </xf>
    <xf numFmtId="0" fontId="27" fillId="2" borderId="1" xfId="1" applyFont="1" applyFill="1" applyBorder="1" applyAlignment="1" applyProtection="1">
      <alignment vertical="center" wrapText="1"/>
      <protection hidden="1"/>
    </xf>
    <xf numFmtId="0" fontId="27" fillId="2" borderId="16" xfId="1" applyFont="1" applyFill="1" applyBorder="1" applyAlignment="1" applyProtection="1">
      <alignment vertical="center" wrapText="1"/>
      <protection hidden="1"/>
    </xf>
    <xf numFmtId="0" fontId="27" fillId="2" borderId="17" xfId="1" applyFont="1" applyFill="1" applyBorder="1" applyAlignment="1" applyProtection="1">
      <alignment vertical="center" wrapText="1"/>
      <protection hidden="1"/>
    </xf>
    <xf numFmtId="0" fontId="35" fillId="2" borderId="2" xfId="1" applyFont="1" applyFill="1" applyBorder="1" applyAlignment="1" applyProtection="1">
      <alignment horizontal="left" vertical="center" wrapText="1"/>
      <protection hidden="1"/>
    </xf>
    <xf numFmtId="0" fontId="35" fillId="2" borderId="1" xfId="1" applyFont="1" applyFill="1" applyBorder="1" applyAlignment="1" applyProtection="1">
      <alignment horizontal="left" vertical="center" wrapText="1"/>
      <protection hidden="1"/>
    </xf>
    <xf numFmtId="0" fontId="35" fillId="2" borderId="3" xfId="1" applyFont="1" applyFill="1" applyBorder="1" applyAlignment="1" applyProtection="1">
      <alignment horizontal="left" vertical="center" wrapText="1"/>
      <protection hidden="1"/>
    </xf>
    <xf numFmtId="0" fontId="125" fillId="5" borderId="39" xfId="1" applyFont="1" applyFill="1" applyBorder="1" applyAlignment="1" applyProtection="1">
      <alignment vertical="center" wrapText="1"/>
      <protection hidden="1"/>
    </xf>
    <xf numFmtId="0" fontId="125" fillId="5" borderId="16" xfId="1" applyFont="1" applyFill="1" applyBorder="1" applyAlignment="1" applyProtection="1">
      <alignment vertical="center" wrapText="1"/>
      <protection hidden="1"/>
    </xf>
    <xf numFmtId="0" fontId="41" fillId="2" borderId="2" xfId="1" applyFont="1" applyFill="1" applyBorder="1" applyAlignment="1" applyProtection="1">
      <alignment vertical="center" wrapText="1"/>
      <protection hidden="1"/>
    </xf>
    <xf numFmtId="0" fontId="41" fillId="2" borderId="1" xfId="1" applyFont="1" applyFill="1" applyBorder="1" applyAlignment="1" applyProtection="1">
      <alignment vertical="center" wrapText="1"/>
      <protection hidden="1"/>
    </xf>
    <xf numFmtId="0" fontId="41" fillId="2" borderId="3" xfId="1" applyFont="1" applyFill="1" applyBorder="1" applyAlignment="1" applyProtection="1">
      <alignment vertical="center" wrapText="1"/>
      <protection hidden="1"/>
    </xf>
    <xf numFmtId="0" fontId="23" fillId="4" borderId="32" xfId="1" applyFont="1" applyFill="1" applyBorder="1" applyAlignment="1" applyProtection="1">
      <alignment horizontal="center" vertical="center" wrapText="1"/>
      <protection hidden="1"/>
    </xf>
    <xf numFmtId="0" fontId="23" fillId="4" borderId="32" xfId="1" applyFont="1" applyFill="1" applyBorder="1" applyAlignment="1" applyProtection="1">
      <alignment horizontal="center" vertical="center"/>
      <protection hidden="1"/>
    </xf>
    <xf numFmtId="0" fontId="44" fillId="2" borderId="39" xfId="1" applyFont="1" applyFill="1" applyBorder="1" applyAlignment="1" applyProtection="1">
      <alignment horizontal="right" vertical="center"/>
      <protection hidden="1"/>
    </xf>
    <xf numFmtId="0" fontId="15" fillId="2" borderId="53" xfId="1" applyFill="1" applyBorder="1" applyAlignment="1" applyProtection="1">
      <alignment horizontal="right" vertical="center"/>
      <protection hidden="1"/>
    </xf>
    <xf numFmtId="0" fontId="92" fillId="2" borderId="2" xfId="1" applyFont="1" applyFill="1" applyBorder="1" applyAlignment="1" applyProtection="1">
      <alignment vertical="center" wrapText="1"/>
      <protection hidden="1"/>
    </xf>
    <xf numFmtId="0" fontId="92" fillId="2" borderId="1" xfId="1" applyFont="1" applyFill="1" applyBorder="1" applyAlignment="1" applyProtection="1">
      <alignment vertical="center" wrapText="1"/>
      <protection hidden="1"/>
    </xf>
    <xf numFmtId="0" fontId="92" fillId="2" borderId="41" xfId="1" applyFont="1" applyFill="1" applyBorder="1" applyAlignment="1" applyProtection="1">
      <alignment vertical="center" wrapText="1"/>
      <protection hidden="1"/>
    </xf>
    <xf numFmtId="0" fontId="92" fillId="2" borderId="0" xfId="1" applyFont="1" applyFill="1" applyBorder="1" applyAlignment="1" applyProtection="1">
      <alignment vertical="center" wrapText="1"/>
      <protection hidden="1"/>
    </xf>
    <xf numFmtId="0" fontId="92" fillId="2" borderId="4" xfId="1" applyFont="1" applyFill="1" applyBorder="1" applyAlignment="1" applyProtection="1">
      <alignment vertical="center" wrapText="1"/>
      <protection hidden="1"/>
    </xf>
    <xf numFmtId="0" fontId="92" fillId="2" borderId="5" xfId="1" applyFont="1" applyFill="1" applyBorder="1" applyAlignment="1" applyProtection="1">
      <alignment vertical="center" wrapText="1"/>
      <protection hidden="1"/>
    </xf>
    <xf numFmtId="0" fontId="38" fillId="4" borderId="91" xfId="1" applyFont="1" applyFill="1" applyBorder="1" applyAlignment="1" applyProtection="1">
      <alignment vertical="center" wrapText="1"/>
      <protection hidden="1"/>
    </xf>
    <xf numFmtId="0" fontId="38" fillId="4" borderId="2" xfId="1" applyFont="1" applyFill="1" applyBorder="1" applyAlignment="1" applyProtection="1">
      <alignment vertical="center" wrapText="1"/>
      <protection hidden="1"/>
    </xf>
    <xf numFmtId="0" fontId="32" fillId="0" borderId="110" xfId="1" applyFont="1" applyBorder="1" applyAlignment="1" applyProtection="1">
      <alignment horizontal="center" vertical="center"/>
      <protection hidden="1"/>
    </xf>
    <xf numFmtId="0" fontId="32" fillId="0" borderId="111" xfId="1" applyFont="1" applyBorder="1" applyAlignment="1" applyProtection="1">
      <alignment horizontal="center" vertical="center"/>
      <protection hidden="1"/>
    </xf>
    <xf numFmtId="0" fontId="32" fillId="0" borderId="112" xfId="1" applyFont="1" applyBorder="1" applyAlignment="1" applyProtection="1">
      <alignment horizontal="center" vertical="center"/>
      <protection hidden="1"/>
    </xf>
    <xf numFmtId="0" fontId="35" fillId="2" borderId="125" xfId="1" applyFont="1" applyFill="1" applyBorder="1" applyAlignment="1" applyProtection="1">
      <alignment vertical="center" wrapText="1"/>
      <protection hidden="1"/>
    </xf>
    <xf numFmtId="0" fontId="35" fillId="2" borderId="121" xfId="1" applyFont="1" applyFill="1" applyBorder="1" applyAlignment="1" applyProtection="1">
      <alignment vertical="center" wrapText="1"/>
      <protection hidden="1"/>
    </xf>
    <xf numFmtId="0" fontId="35" fillId="2" borderId="126" xfId="1" applyFont="1" applyFill="1" applyBorder="1" applyAlignment="1" applyProtection="1">
      <alignment vertical="center" wrapText="1"/>
      <protection hidden="1"/>
    </xf>
    <xf numFmtId="0" fontId="32" fillId="0" borderId="152" xfId="1" applyFont="1" applyBorder="1" applyAlignment="1" applyProtection="1">
      <alignment horizontal="center" vertical="center"/>
      <protection hidden="1"/>
    </xf>
    <xf numFmtId="0" fontId="44" fillId="2" borderId="16" xfId="1" applyFont="1" applyFill="1" applyBorder="1" applyAlignment="1" applyProtection="1">
      <alignment horizontal="center" vertical="center"/>
      <protection hidden="1"/>
    </xf>
    <xf numFmtId="0" fontId="32" fillId="0" borderId="142" xfId="1" applyFont="1" applyBorder="1" applyAlignment="1" applyProtection="1">
      <alignment horizontal="center" vertical="center"/>
      <protection hidden="1"/>
    </xf>
    <xf numFmtId="0" fontId="32" fillId="0" borderId="56" xfId="1" applyFont="1" applyBorder="1" applyAlignment="1" applyProtection="1">
      <alignment horizontal="center" vertical="center"/>
      <protection hidden="1"/>
    </xf>
    <xf numFmtId="0" fontId="32" fillId="0" borderId="153" xfId="1" applyFont="1" applyBorder="1" applyAlignment="1" applyProtection="1">
      <alignment horizontal="center" vertical="center"/>
      <protection hidden="1"/>
    </xf>
    <xf numFmtId="0" fontId="32" fillId="0" borderId="109" xfId="1" applyFont="1" applyBorder="1" applyAlignment="1" applyProtection="1">
      <alignment horizontal="center" vertical="center"/>
      <protection hidden="1"/>
    </xf>
    <xf numFmtId="0" fontId="32" fillId="0" borderId="146" xfId="1" applyFont="1" applyBorder="1" applyAlignment="1" applyProtection="1">
      <alignment horizontal="center" vertical="center"/>
      <protection hidden="1"/>
    </xf>
    <xf numFmtId="0" fontId="32" fillId="0" borderId="113" xfId="1" applyFont="1" applyBorder="1" applyAlignment="1" applyProtection="1">
      <alignment horizontal="center" vertical="center"/>
      <protection hidden="1"/>
    </xf>
    <xf numFmtId="0" fontId="27" fillId="2" borderId="0" xfId="1" applyFont="1" applyFill="1" applyBorder="1" applyAlignment="1" applyProtection="1">
      <alignment vertical="center" wrapText="1"/>
      <protection hidden="1"/>
    </xf>
    <xf numFmtId="0" fontId="27" fillId="2" borderId="40" xfId="1" applyFont="1" applyFill="1" applyBorder="1" applyAlignment="1" applyProtection="1">
      <alignment vertical="center" wrapText="1"/>
      <protection hidden="1"/>
    </xf>
    <xf numFmtId="0" fontId="32" fillId="0" borderId="105" xfId="1" applyFont="1" applyBorder="1" applyAlignment="1" applyProtection="1">
      <alignment horizontal="center" vertical="center"/>
      <protection hidden="1"/>
    </xf>
    <xf numFmtId="0" fontId="32" fillId="0" borderId="106" xfId="1" applyFont="1" applyBorder="1" applyAlignment="1" applyProtection="1">
      <alignment horizontal="center" vertical="center"/>
      <protection hidden="1"/>
    </xf>
    <xf numFmtId="0" fontId="32" fillId="0" borderId="104" xfId="1" applyFont="1" applyBorder="1" applyAlignment="1" applyProtection="1">
      <alignment horizontal="center" vertical="center"/>
      <protection hidden="1"/>
    </xf>
    <xf numFmtId="0" fontId="30" fillId="2" borderId="22" xfId="1" applyFont="1" applyFill="1" applyBorder="1" applyAlignment="1" applyProtection="1">
      <alignment horizontal="left" vertical="center" wrapText="1"/>
      <protection hidden="1"/>
    </xf>
    <xf numFmtId="0" fontId="30" fillId="2" borderId="23" xfId="1" applyFont="1" applyFill="1" applyBorder="1" applyAlignment="1" applyProtection="1">
      <alignment horizontal="left" vertical="center" wrapText="1"/>
      <protection hidden="1"/>
    </xf>
    <xf numFmtId="0" fontId="30" fillId="2" borderId="24" xfId="1" applyFont="1" applyFill="1" applyBorder="1" applyAlignment="1" applyProtection="1">
      <alignment horizontal="left" vertical="center" wrapText="1"/>
      <protection hidden="1"/>
    </xf>
    <xf numFmtId="0" fontId="32" fillId="0" borderId="143" xfId="1" applyFont="1" applyBorder="1" applyAlignment="1" applyProtection="1">
      <alignment horizontal="center" vertical="center"/>
      <protection hidden="1"/>
    </xf>
    <xf numFmtId="0" fontId="9" fillId="0" borderId="7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8" xfId="0" applyFont="1" applyBorder="1" applyAlignment="1">
      <alignment horizontal="center" vertical="center" wrapText="1"/>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Border="1" applyAlignment="1">
      <alignment horizontal="center" vertical="center"/>
    </xf>
    <xf numFmtId="0" fontId="8" fillId="0" borderId="36"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54" xfId="0" applyFont="1" applyBorder="1" applyAlignment="1" applyProtection="1">
      <alignment vertical="center" wrapText="1"/>
      <protection locked="0"/>
    </xf>
    <xf numFmtId="0" fontId="8" fillId="0" borderId="75" xfId="0" applyFont="1" applyBorder="1" applyAlignment="1" applyProtection="1">
      <alignment vertical="center" wrapText="1"/>
      <protection locked="0"/>
    </xf>
    <xf numFmtId="0" fontId="8" fillId="0" borderId="74"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3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75" xfId="0" applyFont="1" applyBorder="1" applyAlignment="1" applyProtection="1">
      <alignment horizontal="center" vertical="center"/>
    </xf>
    <xf numFmtId="0" fontId="8" fillId="0" borderId="74" xfId="0" applyFont="1" applyBorder="1" applyAlignment="1" applyProtection="1">
      <alignment horizontal="center" vertical="center"/>
    </xf>
    <xf numFmtId="0" fontId="4" fillId="0" borderId="36"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75" xfId="0" applyFont="1" applyBorder="1" applyAlignment="1" applyProtection="1">
      <alignment vertical="center" wrapText="1"/>
      <protection locked="0"/>
    </xf>
    <xf numFmtId="0" fontId="4" fillId="0" borderId="74" xfId="0" applyFont="1" applyBorder="1" applyAlignment="1" applyProtection="1">
      <alignment vertical="center" wrapText="1"/>
      <protection locked="0"/>
    </xf>
    <xf numFmtId="0" fontId="4" fillId="0" borderId="73" xfId="0" applyFont="1" applyBorder="1" applyAlignment="1" applyProtection="1">
      <alignment vertical="center" wrapText="1"/>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3"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8" fillId="0" borderId="21" xfId="0" applyFont="1" applyBorder="1" applyAlignment="1" applyProtection="1">
      <alignment vertical="center" wrapText="1"/>
      <protection locked="0"/>
    </xf>
    <xf numFmtId="0" fontId="79" fillId="0" borderId="0" xfId="0" applyFont="1" applyAlignment="1">
      <alignment horizontal="center" vertical="center"/>
    </xf>
    <xf numFmtId="0" fontId="129" fillId="0" borderId="0" xfId="0" applyFont="1" applyAlignment="1">
      <alignment horizontal="right"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75" xfId="0" applyFont="1" applyBorder="1" applyAlignment="1">
      <alignment horizontal="center" vertical="center"/>
    </xf>
    <xf numFmtId="0" fontId="8" fillId="0" borderId="74" xfId="0" applyFont="1" applyBorder="1" applyAlignment="1">
      <alignment horizontal="center" vertical="center"/>
    </xf>
    <xf numFmtId="0" fontId="131" fillId="0" borderId="36" xfId="0" applyFont="1" applyBorder="1" applyAlignment="1" applyProtection="1">
      <alignment vertical="center" wrapText="1"/>
      <protection locked="0"/>
    </xf>
    <xf numFmtId="0" fontId="131" fillId="0" borderId="14" xfId="0" applyFont="1" applyBorder="1" applyAlignment="1" applyProtection="1">
      <alignment vertical="center" wrapText="1"/>
      <protection locked="0"/>
    </xf>
    <xf numFmtId="0" fontId="131" fillId="0" borderId="15" xfId="0" applyFont="1" applyBorder="1" applyAlignment="1" applyProtection="1">
      <alignment vertical="center" wrapText="1"/>
      <protection locked="0"/>
    </xf>
    <xf numFmtId="0" fontId="131" fillId="0" borderId="75" xfId="0" applyFont="1" applyBorder="1" applyAlignment="1" applyProtection="1">
      <alignment vertical="center" wrapText="1"/>
      <protection locked="0"/>
    </xf>
    <xf numFmtId="0" fontId="131" fillId="0" borderId="74" xfId="0" applyFont="1" applyBorder="1" applyAlignment="1" applyProtection="1">
      <alignment vertical="center" wrapText="1"/>
      <protection locked="0"/>
    </xf>
    <xf numFmtId="0" fontId="131" fillId="0" borderId="73" xfId="0" applyFont="1" applyBorder="1" applyAlignment="1" applyProtection="1">
      <alignment vertical="center" wrapText="1"/>
      <protection locked="0"/>
    </xf>
    <xf numFmtId="0" fontId="131" fillId="0" borderId="175" xfId="0" applyFont="1" applyBorder="1" applyAlignment="1" applyProtection="1">
      <alignment vertical="center" wrapText="1"/>
      <protection locked="0"/>
    </xf>
    <xf numFmtId="0" fontId="131" fillId="0" borderId="176" xfId="0" applyFont="1" applyBorder="1" applyAlignment="1" applyProtection="1">
      <alignment vertical="center" wrapText="1"/>
      <protection locked="0"/>
    </xf>
    <xf numFmtId="0" fontId="131" fillId="0" borderId="177" xfId="0" applyFont="1" applyBorder="1" applyAlignment="1" applyProtection="1">
      <alignment vertical="center" wrapText="1"/>
      <protection locked="0"/>
    </xf>
    <xf numFmtId="0" fontId="131" fillId="0" borderId="43" xfId="0" applyFont="1" applyBorder="1" applyAlignment="1" applyProtection="1">
      <alignment vertical="center" wrapText="1"/>
      <protection locked="0"/>
    </xf>
    <xf numFmtId="0" fontId="131" fillId="0" borderId="20" xfId="0" applyFont="1" applyBorder="1" applyAlignment="1" applyProtection="1">
      <alignment vertical="center" wrapText="1"/>
      <protection locked="0"/>
    </xf>
    <xf numFmtId="0" fontId="131" fillId="0" borderId="21" xfId="0" applyFont="1" applyBorder="1" applyAlignment="1" applyProtection="1">
      <alignment vertical="center" wrapText="1"/>
      <protection locked="0"/>
    </xf>
    <xf numFmtId="0" fontId="131" fillId="0" borderId="41" xfId="0" applyFont="1" applyBorder="1" applyAlignment="1" applyProtection="1">
      <alignment vertical="center" wrapText="1"/>
      <protection locked="0"/>
    </xf>
    <xf numFmtId="0" fontId="131" fillId="0" borderId="0" xfId="0" applyFont="1" applyBorder="1" applyAlignment="1" applyProtection="1">
      <alignment vertical="center" wrapText="1"/>
      <protection locked="0"/>
    </xf>
    <xf numFmtId="0" fontId="131" fillId="0" borderId="40" xfId="0" applyFont="1" applyBorder="1" applyAlignment="1" applyProtection="1">
      <alignment vertical="center" wrapText="1"/>
      <protection locked="0"/>
    </xf>
    <xf numFmtId="0" fontId="131" fillId="0" borderId="87" xfId="0" applyFont="1" applyBorder="1" applyAlignment="1" applyProtection="1">
      <alignment vertical="center" wrapText="1"/>
      <protection locked="0"/>
    </xf>
    <xf numFmtId="0" fontId="131" fillId="0" borderId="85" xfId="0" applyFont="1" applyBorder="1" applyAlignment="1" applyProtection="1">
      <alignment vertical="center" wrapText="1"/>
      <protection locked="0"/>
    </xf>
    <xf numFmtId="0" fontId="131" fillId="0" borderId="86" xfId="0" applyFont="1" applyBorder="1" applyAlignment="1" applyProtection="1">
      <alignment vertical="center" wrapText="1"/>
      <protection locked="0"/>
    </xf>
    <xf numFmtId="0" fontId="131" fillId="0" borderId="30" xfId="0" applyFont="1" applyBorder="1" applyAlignment="1" applyProtection="1">
      <alignment vertical="center" wrapText="1"/>
      <protection locked="0"/>
    </xf>
    <xf numFmtId="0" fontId="131" fillId="0" borderId="84" xfId="0" applyFont="1" applyBorder="1" applyAlignment="1" applyProtection="1">
      <alignment vertical="center" wrapText="1"/>
      <protection locked="0"/>
    </xf>
    <xf numFmtId="0" fontId="131" fillId="0" borderId="5" xfId="0" applyFont="1" applyBorder="1" applyAlignment="1" applyProtection="1">
      <alignment vertical="center" wrapText="1"/>
      <protection locked="0"/>
    </xf>
    <xf numFmtId="0" fontId="131" fillId="0" borderId="27" xfId="0" applyFont="1" applyBorder="1" applyAlignment="1" applyProtection="1">
      <alignment vertical="center" wrapText="1"/>
      <protection locked="0"/>
    </xf>
    <xf numFmtId="0" fontId="4" fillId="0" borderId="81"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79" xfId="0" applyFont="1" applyBorder="1" applyAlignment="1">
      <alignment horizontal="center" vertical="center"/>
    </xf>
    <xf numFmtId="0" fontId="4" fillId="0" borderId="30"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center" vertical="center"/>
    </xf>
    <xf numFmtId="0" fontId="131" fillId="0" borderId="80" xfId="0" applyFont="1" applyBorder="1" applyAlignment="1" applyProtection="1">
      <alignment horizontal="center" vertical="center"/>
      <protection locked="0"/>
    </xf>
    <xf numFmtId="0" fontId="131" fillId="0" borderId="0" xfId="0" applyFont="1" applyBorder="1" applyAlignment="1" applyProtection="1">
      <alignment horizontal="center" vertical="center"/>
      <protection locked="0"/>
    </xf>
    <xf numFmtId="38" fontId="131" fillId="0" borderId="31" xfId="7" applyFont="1" applyBorder="1" applyAlignment="1" applyProtection="1">
      <alignment vertical="center" wrapText="1"/>
      <protection locked="0"/>
    </xf>
    <xf numFmtId="38" fontId="131" fillId="0" borderId="8" xfId="7" applyFont="1" applyBorder="1" applyAlignment="1" applyProtection="1">
      <alignment vertical="center" wrapText="1"/>
      <protection locked="0"/>
    </xf>
    <xf numFmtId="38" fontId="131" fillId="0" borderId="41" xfId="7" applyFont="1" applyBorder="1" applyAlignment="1" applyProtection="1">
      <alignment vertical="center" wrapText="1"/>
      <protection locked="0"/>
    </xf>
    <xf numFmtId="38" fontId="131" fillId="0" borderId="0" xfId="7" applyFont="1" applyBorder="1" applyAlignment="1" applyProtection="1">
      <alignment vertical="center" wrapText="1"/>
      <protection locked="0"/>
    </xf>
    <xf numFmtId="38" fontId="131" fillId="0" borderId="87" xfId="7" applyFont="1" applyBorder="1" applyAlignment="1" applyProtection="1">
      <alignment vertical="center" wrapText="1"/>
      <protection locked="0"/>
    </xf>
    <xf numFmtId="38" fontId="131" fillId="0" borderId="85" xfId="7" applyFont="1" applyBorder="1" applyAlignment="1" applyProtection="1">
      <alignment vertical="center" wrapTex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79" xfId="4" applyFont="1" applyBorder="1" applyAlignment="1">
      <alignment horizontal="center" vertical="center"/>
    </xf>
    <xf numFmtId="0" fontId="4" fillId="0" borderId="12" xfId="4" applyFont="1" applyBorder="1" applyAlignment="1">
      <alignment horizontal="center" vertical="center"/>
    </xf>
    <xf numFmtId="0" fontId="4" fillId="0" borderId="80" xfId="4" applyFont="1" applyBorder="1" applyAlignment="1" applyProtection="1">
      <alignment horizontal="center" vertical="center"/>
      <protection locked="0"/>
    </xf>
    <xf numFmtId="0" fontId="4" fillId="0" borderId="85" xfId="4" applyFont="1" applyBorder="1" applyAlignment="1" applyProtection="1">
      <alignment horizontal="center" vertical="center"/>
      <protection locked="0"/>
    </xf>
    <xf numFmtId="0" fontId="4" fillId="0" borderId="80" xfId="4" applyFont="1" applyBorder="1" applyAlignment="1">
      <alignment horizontal="center" vertical="center"/>
    </xf>
    <xf numFmtId="0" fontId="4" fillId="0" borderId="11" xfId="4" applyFont="1" applyBorder="1" applyAlignment="1">
      <alignment horizontal="center" vertical="center"/>
    </xf>
    <xf numFmtId="0" fontId="4" fillId="0" borderId="11" xfId="4" applyFont="1" applyBorder="1" applyAlignment="1" applyProtection="1">
      <alignment horizontal="center" vertical="center"/>
      <protection locked="0"/>
    </xf>
    <xf numFmtId="0" fontId="4" fillId="0" borderId="84" xfId="4" applyFont="1" applyBorder="1" applyAlignment="1">
      <alignment horizontal="center" vertical="center"/>
    </xf>
    <xf numFmtId="0" fontId="4" fillId="0" borderId="81" xfId="4" applyFont="1" applyBorder="1" applyAlignment="1">
      <alignment horizontal="center" vertical="center"/>
    </xf>
    <xf numFmtId="0" fontId="4" fillId="0" borderId="82" xfId="4" applyFont="1" applyBorder="1" applyAlignment="1">
      <alignment horizontal="center" vertical="center"/>
    </xf>
    <xf numFmtId="0" fontId="4" fillId="0" borderId="35" xfId="4" applyFont="1" applyBorder="1" applyAlignment="1">
      <alignment horizontal="center" vertical="center"/>
    </xf>
    <xf numFmtId="0" fontId="4" fillId="0" borderId="34" xfId="4" applyFont="1" applyBorder="1" applyAlignment="1">
      <alignment horizontal="center" vertical="center"/>
    </xf>
    <xf numFmtId="0" fontId="79" fillId="0" borderId="0" xfId="4" applyFont="1" applyAlignment="1">
      <alignment horizontal="center" vertical="center"/>
    </xf>
    <xf numFmtId="0" fontId="80" fillId="0" borderId="7" xfId="4" applyFont="1" applyBorder="1" applyAlignment="1">
      <alignment horizontal="center" vertical="center" wrapText="1"/>
    </xf>
    <xf numFmtId="0" fontId="80" fillId="0" borderId="8" xfId="4" applyFont="1" applyBorder="1" applyAlignment="1">
      <alignment horizontal="center" vertical="center" wrapText="1"/>
    </xf>
    <xf numFmtId="0" fontId="80" fillId="0" borderId="37" xfId="4" applyFont="1" applyBorder="1" applyAlignment="1">
      <alignment horizontal="center" vertical="center" wrapText="1"/>
    </xf>
    <xf numFmtId="0" fontId="80" fillId="0" borderId="25" xfId="4" applyFont="1" applyBorder="1" applyAlignment="1">
      <alignment horizontal="center" vertical="center" wrapText="1"/>
    </xf>
    <xf numFmtId="0" fontId="80" fillId="0" borderId="0" xfId="4" applyFont="1" applyBorder="1" applyAlignment="1">
      <alignment horizontal="center" vertical="center" wrapText="1"/>
    </xf>
    <xf numFmtId="0" fontId="80" fillId="0" borderId="40" xfId="4" applyFont="1" applyBorder="1" applyAlignment="1">
      <alignment horizontal="center" vertical="center" wrapText="1"/>
    </xf>
    <xf numFmtId="0" fontId="80" fillId="0" borderId="10" xfId="4" applyFont="1" applyBorder="1" applyAlignment="1">
      <alignment horizontal="center" vertical="center" wrapText="1"/>
    </xf>
    <xf numFmtId="0" fontId="80" fillId="0" borderId="11" xfId="4" applyFont="1" applyBorder="1" applyAlignment="1">
      <alignment horizontal="center" vertical="center" wrapText="1"/>
    </xf>
    <xf numFmtId="0" fontId="80" fillId="0" borderId="34" xfId="4" applyFont="1" applyBorder="1" applyAlignment="1">
      <alignment horizontal="center" vertical="center" wrapText="1"/>
    </xf>
    <xf numFmtId="49" fontId="131" fillId="0" borderId="31" xfId="0" applyNumberFormat="1" applyFont="1" applyBorder="1" applyAlignment="1" applyProtection="1">
      <alignment horizontal="center" vertical="center" wrapText="1"/>
      <protection locked="0"/>
    </xf>
    <xf numFmtId="49" fontId="131" fillId="0" borderId="8" xfId="0" applyNumberFormat="1" applyFont="1" applyBorder="1" applyAlignment="1" applyProtection="1">
      <alignment horizontal="center" vertical="center" wrapText="1"/>
      <protection locked="0"/>
    </xf>
    <xf numFmtId="49" fontId="131" fillId="0" borderId="9" xfId="0" applyNumberFormat="1" applyFont="1" applyBorder="1" applyAlignment="1" applyProtection="1">
      <alignment horizontal="center" vertical="center" wrapText="1"/>
      <protection locked="0"/>
    </xf>
    <xf numFmtId="49" fontId="131" fillId="0" borderId="41" xfId="0" applyNumberFormat="1" applyFont="1" applyBorder="1" applyAlignment="1" applyProtection="1">
      <alignment horizontal="center" vertical="center" wrapText="1"/>
      <protection locked="0"/>
    </xf>
    <xf numFmtId="49" fontId="131" fillId="0" borderId="0" xfId="0" applyNumberFormat="1" applyFont="1" applyBorder="1" applyAlignment="1" applyProtection="1">
      <alignment horizontal="center" vertical="center" wrapText="1"/>
      <protection locked="0"/>
    </xf>
    <xf numFmtId="49" fontId="131" fillId="0" borderId="30" xfId="0" applyNumberFormat="1" applyFont="1" applyBorder="1" applyAlignment="1" applyProtection="1">
      <alignment horizontal="center" vertical="center" wrapText="1"/>
      <protection locked="0"/>
    </xf>
    <xf numFmtId="49" fontId="131" fillId="0" borderId="35" xfId="0" applyNumberFormat="1" applyFont="1" applyBorder="1" applyAlignment="1" applyProtection="1">
      <alignment horizontal="center" vertical="center" wrapText="1"/>
      <protection locked="0"/>
    </xf>
    <xf numFmtId="49" fontId="131" fillId="0" borderId="11" xfId="0" applyNumberFormat="1" applyFont="1" applyBorder="1" applyAlignment="1" applyProtection="1">
      <alignment horizontal="center" vertical="center" wrapText="1"/>
      <protection locked="0"/>
    </xf>
    <xf numFmtId="49" fontId="131" fillId="0" borderId="12" xfId="0" applyNumberFormat="1" applyFont="1" applyBorder="1" applyAlignment="1" applyProtection="1">
      <alignment horizontal="center" vertical="center" wrapText="1"/>
      <protection locked="0"/>
    </xf>
    <xf numFmtId="0" fontId="9" fillId="0" borderId="88" xfId="4" applyFont="1" applyBorder="1" applyAlignment="1">
      <alignment horizontal="center" vertical="center" wrapText="1"/>
    </xf>
    <xf numFmtId="0" fontId="9" fillId="0" borderId="83" xfId="4" applyFont="1" applyBorder="1" applyAlignment="1">
      <alignment horizontal="center" vertical="center" wrapText="1"/>
    </xf>
    <xf numFmtId="0" fontId="9" fillId="0" borderId="78" xfId="4" applyFont="1" applyBorder="1" applyAlignment="1">
      <alignment horizontal="center" vertical="center" wrapText="1"/>
    </xf>
    <xf numFmtId="0" fontId="9" fillId="0" borderId="31" xfId="4" applyFont="1" applyBorder="1" applyAlignment="1">
      <alignment horizontal="center" vertical="center"/>
    </xf>
    <xf numFmtId="0" fontId="9" fillId="0" borderId="8" xfId="4" applyFont="1" applyBorder="1" applyAlignment="1">
      <alignment horizontal="center" vertical="center"/>
    </xf>
    <xf numFmtId="0" fontId="9" fillId="0" borderId="37" xfId="4" applyFont="1" applyBorder="1" applyAlignment="1">
      <alignment horizontal="center" vertical="center"/>
    </xf>
    <xf numFmtId="0" fontId="9" fillId="0" borderId="41" xfId="4" applyFont="1" applyBorder="1" applyAlignment="1">
      <alignment horizontal="center" vertical="center"/>
    </xf>
    <xf numFmtId="0" fontId="9" fillId="0" borderId="0" xfId="4" applyFont="1" applyBorder="1" applyAlignment="1">
      <alignment horizontal="center" vertical="center"/>
    </xf>
    <xf numFmtId="0" fontId="9" fillId="0" borderId="40" xfId="4" applyFont="1" applyBorder="1" applyAlignment="1">
      <alignment horizontal="center" vertical="center"/>
    </xf>
    <xf numFmtId="0" fontId="9" fillId="0" borderId="87" xfId="4" applyFont="1" applyBorder="1" applyAlignment="1">
      <alignment horizontal="center" vertical="center"/>
    </xf>
    <xf numFmtId="0" fontId="9" fillId="0" borderId="85" xfId="4" applyFont="1" applyBorder="1" applyAlignment="1">
      <alignment horizontal="center" vertical="center"/>
    </xf>
    <xf numFmtId="0" fontId="9" fillId="0" borderId="86" xfId="4" applyFont="1" applyBorder="1" applyAlignment="1">
      <alignment horizontal="center" vertical="center"/>
    </xf>
    <xf numFmtId="49" fontId="131" fillId="0" borderId="8" xfId="0" applyNumberFormat="1" applyFont="1" applyBorder="1" applyAlignment="1" applyProtection="1">
      <alignment vertical="center" wrapText="1"/>
      <protection locked="0"/>
    </xf>
    <xf numFmtId="49" fontId="131" fillId="0" borderId="0" xfId="0" applyNumberFormat="1" applyFont="1" applyBorder="1" applyAlignment="1" applyProtection="1">
      <alignment vertical="center" wrapText="1"/>
      <protection locked="0"/>
    </xf>
    <xf numFmtId="49" fontId="131" fillId="0" borderId="85" xfId="0" applyNumberFormat="1" applyFont="1" applyBorder="1" applyAlignment="1" applyProtection="1">
      <alignment vertical="center" wrapText="1"/>
      <protection locked="0"/>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4" fillId="0" borderId="87" xfId="0" applyFont="1" applyBorder="1" applyAlignment="1">
      <alignment horizontal="center" vertical="center"/>
    </xf>
    <xf numFmtId="0" fontId="131" fillId="0" borderId="31" xfId="0" applyFont="1" applyBorder="1" applyAlignment="1" applyProtection="1">
      <alignment vertical="center" wrapText="1"/>
      <protection locked="0"/>
    </xf>
    <xf numFmtId="0" fontId="131" fillId="0" borderId="8" xfId="0" applyFont="1" applyBorder="1" applyAlignment="1" applyProtection="1">
      <alignment vertical="center" wrapText="1"/>
      <protection locked="0"/>
    </xf>
    <xf numFmtId="0" fontId="4" fillId="0" borderId="3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5" xfId="0" applyFont="1" applyBorder="1" applyAlignment="1">
      <alignment horizontal="center" vertical="center" wrapText="1"/>
    </xf>
    <xf numFmtId="3" fontId="131" fillId="0" borderId="31" xfId="0" applyNumberFormat="1" applyFont="1" applyBorder="1" applyAlignment="1" applyProtection="1">
      <alignment vertical="center" wrapText="1"/>
      <protection locked="0"/>
    </xf>
    <xf numFmtId="0" fontId="4" fillId="0" borderId="4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49" fontId="131" fillId="0" borderId="31" xfId="0" applyNumberFormat="1" applyFont="1" applyBorder="1" applyAlignment="1" applyProtection="1">
      <alignment vertical="center" wrapText="1"/>
      <protection locked="0"/>
    </xf>
    <xf numFmtId="49" fontId="131" fillId="0" borderId="41" xfId="0" applyNumberFormat="1" applyFont="1" applyBorder="1" applyAlignment="1" applyProtection="1">
      <alignment vertical="center" wrapText="1"/>
      <protection locked="0"/>
    </xf>
    <xf numFmtId="49" fontId="131" fillId="0" borderId="87" xfId="0" applyNumberFormat="1" applyFont="1" applyBorder="1" applyAlignment="1" applyProtection="1">
      <alignment vertical="center" wrapText="1"/>
      <protection locked="0"/>
    </xf>
    <xf numFmtId="0" fontId="4" fillId="0" borderId="41" xfId="4" applyFont="1" applyBorder="1" applyAlignment="1">
      <alignment horizontal="center" vertical="center"/>
    </xf>
    <xf numFmtId="0" fontId="4" fillId="0" borderId="0" xfId="4" applyFont="1" applyBorder="1" applyAlignment="1">
      <alignment horizontal="center" vertical="center"/>
    </xf>
    <xf numFmtId="0" fontId="4" fillId="0" borderId="40" xfId="4" applyFont="1" applyBorder="1" applyAlignment="1">
      <alignment horizontal="center" vertical="center"/>
    </xf>
    <xf numFmtId="0" fontId="131" fillId="0" borderId="80" xfId="0" applyFont="1" applyBorder="1" applyAlignment="1" applyProtection="1">
      <alignment vertical="center" wrapText="1"/>
      <protection locked="0"/>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6" xfId="0" applyFont="1" applyBorder="1" applyAlignment="1">
      <alignment horizontal="center" vertical="center"/>
    </xf>
    <xf numFmtId="0" fontId="131" fillId="0" borderId="85" xfId="0" applyFont="1" applyBorder="1" applyAlignment="1" applyProtection="1">
      <alignment horizontal="center" vertical="center"/>
      <protection locked="0"/>
    </xf>
    <xf numFmtId="0" fontId="4" fillId="0" borderId="40" xfId="0" applyFont="1" applyBorder="1" applyAlignment="1">
      <alignment horizontal="center" vertical="center"/>
    </xf>
    <xf numFmtId="0" fontId="131" fillId="0" borderId="178" xfId="0" applyFont="1" applyBorder="1" applyAlignment="1" applyProtection="1">
      <alignment vertical="center" wrapText="1"/>
      <protection locked="0"/>
    </xf>
    <xf numFmtId="0" fontId="4" fillId="0" borderId="179" xfId="0" applyFont="1" applyBorder="1" applyAlignment="1">
      <alignment horizontal="center" vertical="center"/>
    </xf>
    <xf numFmtId="0" fontId="4" fillId="0" borderId="178" xfId="0" applyFont="1" applyBorder="1" applyAlignment="1">
      <alignment horizontal="center" vertical="center"/>
    </xf>
    <xf numFmtId="0" fontId="4" fillId="0" borderId="180" xfId="0" applyFont="1" applyBorder="1" applyAlignment="1">
      <alignment horizontal="center" vertical="center"/>
    </xf>
    <xf numFmtId="0" fontId="131" fillId="0" borderId="178" xfId="0" applyFont="1" applyBorder="1" applyAlignment="1" applyProtection="1">
      <alignment horizontal="center" vertical="center"/>
      <protection locked="0"/>
    </xf>
    <xf numFmtId="0" fontId="4" fillId="0" borderId="181" xfId="0" applyFont="1" applyBorder="1" applyAlignment="1">
      <alignment horizontal="center" vertical="center"/>
    </xf>
    <xf numFmtId="49" fontId="4" fillId="0" borderId="8" xfId="4" applyNumberFormat="1" applyFont="1" applyBorder="1" applyAlignment="1" applyProtection="1">
      <alignment horizontal="left" vertical="center" wrapText="1"/>
      <protection locked="0"/>
    </xf>
    <xf numFmtId="49" fontId="4" fillId="0" borderId="0" xfId="4" applyNumberFormat="1" applyFont="1" applyBorder="1" applyAlignment="1" applyProtection="1">
      <alignment horizontal="left" vertical="center" wrapText="1"/>
      <protection locked="0"/>
    </xf>
    <xf numFmtId="49" fontId="4" fillId="0" borderId="85" xfId="4" applyNumberFormat="1" applyFont="1" applyBorder="1" applyAlignment="1" applyProtection="1">
      <alignment horizontal="left" vertical="center" wrapText="1"/>
      <protection locked="0"/>
    </xf>
    <xf numFmtId="0" fontId="4" fillId="0" borderId="31" xfId="4" applyFont="1" applyBorder="1" applyAlignment="1">
      <alignment horizontal="center" vertical="center"/>
    </xf>
    <xf numFmtId="0" fontId="4" fillId="0" borderId="8" xfId="4" applyFont="1" applyBorder="1" applyAlignment="1">
      <alignment horizontal="center" vertical="center"/>
    </xf>
    <xf numFmtId="0" fontId="4" fillId="0" borderId="87" xfId="4" applyFont="1" applyBorder="1" applyAlignment="1">
      <alignment horizontal="center" vertical="center"/>
    </xf>
    <xf numFmtId="0" fontId="4" fillId="0" borderId="85" xfId="4" applyFont="1" applyBorder="1" applyAlignment="1">
      <alignment horizontal="center" vertical="center"/>
    </xf>
    <xf numFmtId="0" fontId="4" fillId="0" borderId="31" xfId="4" applyFont="1" applyBorder="1" applyAlignment="1" applyProtection="1">
      <alignment horizontal="left" vertical="center" wrapText="1"/>
      <protection locked="0"/>
    </xf>
    <xf numFmtId="0" fontId="4" fillId="0" borderId="8" xfId="4" applyFont="1" applyBorder="1" applyAlignment="1" applyProtection="1">
      <alignment horizontal="left" vertical="center" wrapText="1"/>
      <protection locked="0"/>
    </xf>
    <xf numFmtId="0" fontId="4" fillId="0" borderId="41" xfId="4" applyFont="1" applyBorder="1" applyAlignment="1" applyProtection="1">
      <alignment horizontal="left" vertical="center" wrapText="1"/>
      <protection locked="0"/>
    </xf>
    <xf numFmtId="0" fontId="4" fillId="0" borderId="0" xfId="4" applyFont="1" applyBorder="1" applyAlignment="1" applyProtection="1">
      <alignment horizontal="left" vertical="center" wrapText="1"/>
      <protection locked="0"/>
    </xf>
    <xf numFmtId="0" fontId="4" fillId="0" borderId="87" xfId="4" applyFont="1" applyBorder="1" applyAlignment="1" applyProtection="1">
      <alignment horizontal="left" vertical="center" wrapText="1"/>
      <protection locked="0"/>
    </xf>
    <xf numFmtId="0" fontId="4" fillId="0" borderId="85" xfId="4" applyFont="1" applyBorder="1" applyAlignment="1" applyProtection="1">
      <alignment horizontal="left" vertical="center" wrapText="1"/>
      <protection locked="0"/>
    </xf>
    <xf numFmtId="38" fontId="4" fillId="0" borderId="31" xfId="7" applyFont="1" applyBorder="1" applyAlignment="1" applyProtection="1">
      <alignment vertical="center" wrapText="1"/>
      <protection locked="0"/>
    </xf>
    <xf numFmtId="38" fontId="4" fillId="0" borderId="8" xfId="7" applyFont="1" applyBorder="1" applyAlignment="1" applyProtection="1">
      <alignment vertical="center" wrapText="1"/>
      <protection locked="0"/>
    </xf>
    <xf numFmtId="38" fontId="4" fillId="0" borderId="41" xfId="7" applyFont="1" applyBorder="1" applyAlignment="1" applyProtection="1">
      <alignment vertical="center" wrapText="1"/>
      <protection locked="0"/>
    </xf>
    <xf numFmtId="38" fontId="4" fillId="0" borderId="0" xfId="7" applyFont="1" applyBorder="1" applyAlignment="1" applyProtection="1">
      <alignment vertical="center" wrapText="1"/>
      <protection locked="0"/>
    </xf>
    <xf numFmtId="38" fontId="4" fillId="0" borderId="87" xfId="7" applyFont="1" applyBorder="1" applyAlignment="1" applyProtection="1">
      <alignment vertical="center" wrapText="1"/>
      <protection locked="0"/>
    </xf>
    <xf numFmtId="38" fontId="4" fillId="0" borderId="85" xfId="7" applyFont="1" applyBorder="1" applyAlignment="1" applyProtection="1">
      <alignment vertical="center" wrapText="1"/>
      <protection locked="0"/>
    </xf>
    <xf numFmtId="0" fontId="4" fillId="0" borderId="9" xfId="4" applyFont="1" applyBorder="1" applyAlignment="1">
      <alignment horizontal="center" vertical="center"/>
    </xf>
    <xf numFmtId="0" fontId="4" fillId="0" borderId="30" xfId="4" applyFont="1" applyBorder="1" applyAlignment="1">
      <alignment horizontal="center" vertical="center"/>
    </xf>
    <xf numFmtId="0" fontId="4" fillId="0" borderId="80"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0" fontId="4" fillId="0" borderId="86" xfId="4" applyFont="1" applyBorder="1" applyAlignment="1">
      <alignment horizontal="center" vertical="center"/>
    </xf>
    <xf numFmtId="0" fontId="4" fillId="0" borderId="31" xfId="4" applyFont="1" applyBorder="1" applyAlignment="1">
      <alignment horizontal="center" vertical="center" wrapText="1"/>
    </xf>
    <xf numFmtId="0" fontId="4" fillId="0" borderId="8" xfId="4" applyFont="1" applyBorder="1" applyAlignment="1">
      <alignment horizontal="center" vertical="center" wrapText="1"/>
    </xf>
    <xf numFmtId="0" fontId="4" fillId="0" borderId="41" xfId="4" applyFont="1" applyBorder="1" applyAlignment="1">
      <alignment horizontal="center" vertical="center" wrapText="1"/>
    </xf>
    <xf numFmtId="0" fontId="4" fillId="0" borderId="0" xfId="4" applyFont="1" applyBorder="1" applyAlignment="1">
      <alignment horizontal="center" vertical="center" wrapText="1"/>
    </xf>
    <xf numFmtId="0" fontId="4" fillId="0" borderId="87" xfId="4" applyFont="1" applyBorder="1" applyAlignment="1">
      <alignment horizontal="center" vertical="center" wrapText="1"/>
    </xf>
    <xf numFmtId="0" fontId="4" fillId="0" borderId="85" xfId="4" applyFont="1" applyBorder="1" applyAlignment="1">
      <alignment horizontal="center" vertical="center" wrapText="1"/>
    </xf>
  </cellXfs>
  <cellStyles count="8">
    <cellStyle name="桁区切り" xfId="7" builtinId="6"/>
    <cellStyle name="桁区切り 2" xfId="2"/>
    <cellStyle name="標準" xfId="0" builtinId="0"/>
    <cellStyle name="標準 2" xfId="1"/>
    <cellStyle name="標準 3" xfId="4"/>
    <cellStyle name="標準 4" xfId="5"/>
    <cellStyle name="標準 4 2" xfId="6"/>
    <cellStyle name="標準_許可等の有無" xfId="3"/>
  </cellStyles>
  <dxfs count="3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colors>
    <mruColors>
      <color rgb="FFFFFF99"/>
      <color rgb="FFFF99CC"/>
      <color rgb="FFFF6699"/>
      <color rgb="FFCCFFFF"/>
      <color rgb="FF0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11</xdr:row>
      <xdr:rowOff>142875</xdr:rowOff>
    </xdr:from>
    <xdr:to>
      <xdr:col>25</xdr:col>
      <xdr:colOff>28575</xdr:colOff>
      <xdr:row>12</xdr:row>
      <xdr:rowOff>285750</xdr:rowOff>
    </xdr:to>
    <xdr:pic>
      <xdr:nvPicPr>
        <xdr:cNvPr id="2" name="図 1"/>
        <xdr:cNvPicPr>
          <a:picLocks noChangeAspect="1"/>
        </xdr:cNvPicPr>
      </xdr:nvPicPr>
      <xdr:blipFill rotWithShape="1">
        <a:blip xmlns:r="http://schemas.openxmlformats.org/officeDocument/2006/relationships" r:embed="rId1"/>
        <a:srcRect l="6168" t="90245" r="40548" b="2983"/>
        <a:stretch/>
      </xdr:blipFill>
      <xdr:spPr>
        <a:xfrm>
          <a:off x="1066800" y="2257425"/>
          <a:ext cx="6581775" cy="495300"/>
        </a:xfrm>
        <a:prstGeom prst="rect">
          <a:avLst/>
        </a:prstGeom>
      </xdr:spPr>
    </xdr:pic>
    <xdr:clientData/>
  </xdr:twoCellAnchor>
  <xdr:twoCellAnchor>
    <xdr:from>
      <xdr:col>2</xdr:col>
      <xdr:colOff>95249</xdr:colOff>
      <xdr:row>7</xdr:row>
      <xdr:rowOff>228600</xdr:rowOff>
    </xdr:from>
    <xdr:to>
      <xdr:col>10</xdr:col>
      <xdr:colOff>47624</xdr:colOff>
      <xdr:row>10</xdr:row>
      <xdr:rowOff>323850</xdr:rowOff>
    </xdr:to>
    <xdr:sp macro="" textlink="">
      <xdr:nvSpPr>
        <xdr:cNvPr id="3" name="角丸四角形 2"/>
        <xdr:cNvSpPr/>
      </xdr:nvSpPr>
      <xdr:spPr>
        <a:xfrm>
          <a:off x="704849" y="933450"/>
          <a:ext cx="2390775" cy="115252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今は</a:t>
          </a:r>
          <a:endParaRPr kumimoji="1" lang="en-US" altLang="ja-JP" sz="1400">
            <a:solidFill>
              <a:sysClr val="windowText" lastClr="000000"/>
            </a:solidFill>
          </a:endParaRPr>
        </a:p>
        <a:p>
          <a:pPr algn="l"/>
          <a:r>
            <a:rPr kumimoji="1" lang="ja-JP" altLang="en-US" sz="1400">
              <a:solidFill>
                <a:sysClr val="windowText" lastClr="000000"/>
              </a:solidFill>
            </a:rPr>
            <a:t>このシート（はじめに）が</a:t>
          </a:r>
          <a:endParaRPr kumimoji="1" lang="en-US" altLang="ja-JP" sz="1400">
            <a:solidFill>
              <a:sysClr val="windowText" lastClr="000000"/>
            </a:solidFill>
          </a:endParaRPr>
        </a:p>
        <a:p>
          <a:pPr algn="l"/>
          <a:r>
            <a:rPr kumimoji="1" lang="ja-JP" altLang="en-US" sz="1400">
              <a:solidFill>
                <a:sysClr val="windowText" lastClr="000000"/>
              </a:solidFill>
            </a:rPr>
            <a:t>選択されています。</a:t>
          </a:r>
        </a:p>
      </xdr:txBody>
    </xdr:sp>
    <xdr:clientData/>
  </xdr:twoCellAnchor>
  <xdr:twoCellAnchor>
    <xdr:from>
      <xdr:col>3</xdr:col>
      <xdr:colOff>276225</xdr:colOff>
      <xdr:row>11</xdr:row>
      <xdr:rowOff>323850</xdr:rowOff>
    </xdr:from>
    <xdr:to>
      <xdr:col>6</xdr:col>
      <xdr:colOff>104775</xdr:colOff>
      <xdr:row>12</xdr:row>
      <xdr:rowOff>295275</xdr:rowOff>
    </xdr:to>
    <xdr:sp macro="" textlink="">
      <xdr:nvSpPr>
        <xdr:cNvPr id="4" name="正方形/長方形 3"/>
        <xdr:cNvSpPr/>
      </xdr:nvSpPr>
      <xdr:spPr>
        <a:xfrm>
          <a:off x="1190625" y="2438400"/>
          <a:ext cx="74295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10</xdr:row>
      <xdr:rowOff>323850</xdr:rowOff>
    </xdr:from>
    <xdr:to>
      <xdr:col>6</xdr:col>
      <xdr:colOff>71437</xdr:colOff>
      <xdr:row>11</xdr:row>
      <xdr:rowOff>323850</xdr:rowOff>
    </xdr:to>
    <xdr:cxnSp macro="">
      <xdr:nvCxnSpPr>
        <xdr:cNvPr id="5" name="直線矢印コネクタ 4"/>
        <xdr:cNvCxnSpPr>
          <a:stCxn id="3" idx="2"/>
          <a:endCxn id="4" idx="0"/>
        </xdr:cNvCxnSpPr>
      </xdr:nvCxnSpPr>
      <xdr:spPr>
        <a:xfrm flipH="1">
          <a:off x="1562100" y="2085975"/>
          <a:ext cx="338137" cy="35242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xdr:colOff>
      <xdr:row>11</xdr:row>
      <xdr:rowOff>304801</xdr:rowOff>
    </xdr:from>
    <xdr:to>
      <xdr:col>8</xdr:col>
      <xdr:colOff>257175</xdr:colOff>
      <xdr:row>12</xdr:row>
      <xdr:rowOff>295276</xdr:rowOff>
    </xdr:to>
    <xdr:sp macro="" textlink="">
      <xdr:nvSpPr>
        <xdr:cNvPr id="6" name="正方形/長方形 5"/>
        <xdr:cNvSpPr/>
      </xdr:nvSpPr>
      <xdr:spPr>
        <a:xfrm>
          <a:off x="1885950" y="2419351"/>
          <a:ext cx="80962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257174</xdr:colOff>
      <xdr:row>13</xdr:row>
      <xdr:rowOff>323849</xdr:rowOff>
    </xdr:from>
    <xdr:to>
      <xdr:col>10</xdr:col>
      <xdr:colOff>142875</xdr:colOff>
      <xdr:row>20</xdr:row>
      <xdr:rowOff>89646</xdr:rowOff>
    </xdr:to>
    <xdr:sp macro="" textlink="">
      <xdr:nvSpPr>
        <xdr:cNvPr id="7" name="角丸四角形 6"/>
        <xdr:cNvSpPr/>
      </xdr:nvSpPr>
      <xdr:spPr>
        <a:xfrm>
          <a:off x="812986" y="3192555"/>
          <a:ext cx="2108948" cy="227591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①「入力シート</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rPr>
            <a:t>を選択し、</a:t>
          </a:r>
          <a:endParaRPr kumimoji="1" lang="en-US" altLang="ja-JP" sz="1400">
            <a:solidFill>
              <a:sysClr val="windowText" lastClr="000000"/>
            </a:solidFill>
          </a:endParaRPr>
        </a:p>
        <a:p>
          <a:pPr algn="l"/>
          <a:r>
            <a:rPr kumimoji="1" lang="ja-JP" altLang="en-US" sz="1400">
              <a:solidFill>
                <a:sysClr val="windowText" lastClr="000000"/>
              </a:solidFill>
            </a:rPr>
            <a:t>必要項目を</a:t>
          </a:r>
          <a:endParaRPr kumimoji="1" lang="en-US" altLang="ja-JP" sz="1400">
            <a:solidFill>
              <a:sysClr val="windowText" lastClr="000000"/>
            </a:solidFill>
          </a:endParaRPr>
        </a:p>
        <a:p>
          <a:pPr algn="l"/>
          <a:r>
            <a:rPr kumimoji="1" lang="ja-JP" altLang="en-US" sz="1400">
              <a:solidFill>
                <a:sysClr val="windowText" lastClr="000000"/>
              </a:solidFill>
            </a:rPr>
            <a:t>入力してください。</a:t>
          </a:r>
          <a:endParaRPr kumimoji="1" lang="en-US" altLang="ja-JP" sz="1400">
            <a:solidFill>
              <a:sysClr val="windowText" lastClr="000000"/>
            </a:solidFill>
          </a:endParaRPr>
        </a:p>
        <a:p>
          <a:pPr algn="l"/>
          <a:endParaRPr kumimoji="1" lang="en-US" altLang="ja-JP" sz="700">
            <a:solidFill>
              <a:sysClr val="windowText" lastClr="000000"/>
            </a:solidFill>
          </a:endParaRPr>
        </a:p>
        <a:p>
          <a:pPr algn="l"/>
          <a:r>
            <a:rPr kumimoji="1" lang="ja-JP" altLang="en-US" sz="1400">
              <a:solidFill>
                <a:srgbClr val="FF0000"/>
              </a:solidFill>
            </a:rPr>
            <a:t>「入力シート」の入力内容が各様式に反映します。</a:t>
          </a:r>
          <a:endParaRPr kumimoji="1" lang="ja-JP" altLang="en-US" sz="1600">
            <a:solidFill>
              <a:srgbClr val="FF0000"/>
            </a:solidFill>
          </a:endParaRPr>
        </a:p>
      </xdr:txBody>
    </xdr:sp>
    <xdr:clientData/>
  </xdr:twoCellAnchor>
  <xdr:twoCellAnchor>
    <xdr:from>
      <xdr:col>6</xdr:col>
      <xdr:colOff>200025</xdr:colOff>
      <xdr:row>12</xdr:row>
      <xdr:rowOff>295276</xdr:rowOff>
    </xdr:from>
    <xdr:to>
      <xdr:col>7</xdr:col>
      <xdr:colOff>157163</xdr:colOff>
      <xdr:row>13</xdr:row>
      <xdr:rowOff>323849</xdr:rowOff>
    </xdr:to>
    <xdr:cxnSp macro="">
      <xdr:nvCxnSpPr>
        <xdr:cNvPr id="8" name="直線矢印コネクタ 7"/>
        <xdr:cNvCxnSpPr>
          <a:stCxn id="7" idx="0"/>
          <a:endCxn id="6" idx="2"/>
        </xdr:cNvCxnSpPr>
      </xdr:nvCxnSpPr>
      <xdr:spPr>
        <a:xfrm flipV="1">
          <a:off x="1867460" y="2805394"/>
          <a:ext cx="235044" cy="38716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295273</xdr:colOff>
      <xdr:row>12</xdr:row>
      <xdr:rowOff>304804</xdr:rowOff>
    </xdr:from>
    <xdr:to>
      <xdr:col>23</xdr:col>
      <xdr:colOff>285749</xdr:colOff>
      <xdr:row>13</xdr:row>
      <xdr:rowOff>342904</xdr:rowOff>
    </xdr:to>
    <xdr:sp macro="" textlink="">
      <xdr:nvSpPr>
        <xdr:cNvPr id="9" name="右中かっこ 8"/>
        <xdr:cNvSpPr/>
      </xdr:nvSpPr>
      <xdr:spPr>
        <a:xfrm rot="5400000">
          <a:off x="4819648" y="685804"/>
          <a:ext cx="390525" cy="4562476"/>
        </a:xfrm>
        <a:prstGeom prst="rightBrace">
          <a:avLst>
            <a:gd name="adj1" fmla="val 99445"/>
            <a:gd name="adj2" fmla="val 50000"/>
          </a:avLst>
        </a:prstGeom>
        <a:noFill/>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14</xdr:row>
      <xdr:rowOff>28574</xdr:rowOff>
    </xdr:from>
    <xdr:to>
      <xdr:col>20</xdr:col>
      <xdr:colOff>95250</xdr:colOff>
      <xdr:row>20</xdr:row>
      <xdr:rowOff>53788</xdr:rowOff>
    </xdr:to>
    <xdr:sp macro="" textlink="">
      <xdr:nvSpPr>
        <xdr:cNvPr id="10" name="角丸四角形 9"/>
        <xdr:cNvSpPr/>
      </xdr:nvSpPr>
      <xdr:spPr>
        <a:xfrm>
          <a:off x="3544421" y="3255868"/>
          <a:ext cx="2108947" cy="217674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②入力が終わりましたら</a:t>
          </a:r>
          <a:endParaRPr kumimoji="1" lang="en-US" altLang="ja-JP" sz="1400">
            <a:solidFill>
              <a:sysClr val="windowText" lastClr="000000"/>
            </a:solidFill>
          </a:endParaRPr>
        </a:p>
        <a:p>
          <a:pPr algn="l"/>
          <a:r>
            <a:rPr kumimoji="1" lang="ja-JP" altLang="en-US" sz="1400">
              <a:solidFill>
                <a:sysClr val="windowText" lastClr="000000"/>
              </a:solidFill>
            </a:rPr>
            <a:t>必要なシートを選択し、</a:t>
          </a:r>
          <a:endParaRPr kumimoji="1" lang="en-US" altLang="ja-JP" sz="1400">
            <a:solidFill>
              <a:sysClr val="windowText" lastClr="000000"/>
            </a:solidFill>
          </a:endParaRPr>
        </a:p>
        <a:p>
          <a:pPr algn="l"/>
          <a:r>
            <a:rPr kumimoji="1" lang="ja-JP" altLang="en-US" sz="1400">
              <a:solidFill>
                <a:sysClr val="windowText" lastClr="000000"/>
              </a:solidFill>
            </a:rPr>
            <a:t>印刷してください。</a:t>
          </a:r>
          <a:endParaRPr kumimoji="1" lang="en-US" altLang="ja-JP" sz="1400">
            <a:solidFill>
              <a:sysClr val="windowText" lastClr="000000"/>
            </a:solidFill>
          </a:endParaRPr>
        </a:p>
        <a:p>
          <a:pPr algn="l"/>
          <a:endParaRPr kumimoji="1" lang="en-US" altLang="ja-JP" sz="700">
            <a:solidFill>
              <a:sysClr val="windowText" lastClr="000000"/>
            </a:solidFill>
          </a:endParaRPr>
        </a:p>
        <a:p>
          <a:pPr algn="l"/>
          <a:r>
            <a:rPr kumimoji="1" lang="ja-JP" altLang="en-US" sz="1400">
              <a:solidFill>
                <a:srgbClr val="FF0000"/>
              </a:solidFill>
            </a:rPr>
            <a:t>各様式は保護されていて、直接入力はできません。</a:t>
          </a:r>
        </a:p>
      </xdr:txBody>
    </xdr:sp>
    <xdr:clientData/>
  </xdr:twoCellAnchor>
  <xdr:twoCellAnchor>
    <xdr:from>
      <xdr:col>21</xdr:col>
      <xdr:colOff>114300</xdr:colOff>
      <xdr:row>16</xdr:row>
      <xdr:rowOff>85724</xdr:rowOff>
    </xdr:from>
    <xdr:to>
      <xdr:col>29</xdr:col>
      <xdr:colOff>95250</xdr:colOff>
      <xdr:row>19</xdr:row>
      <xdr:rowOff>28574</xdr:rowOff>
    </xdr:to>
    <xdr:sp macro="" textlink="">
      <xdr:nvSpPr>
        <xdr:cNvPr id="11" name="角丸四角形吹き出し 10"/>
        <xdr:cNvSpPr/>
      </xdr:nvSpPr>
      <xdr:spPr>
        <a:xfrm>
          <a:off x="6515100" y="3962399"/>
          <a:ext cx="2419350" cy="1000125"/>
        </a:xfrm>
        <a:prstGeom prst="wedgeRoundRectCallout">
          <a:avLst>
            <a:gd name="adj1" fmla="val -67290"/>
            <a:gd name="adj2" fmla="val -31786"/>
            <a:gd name="adj3" fmla="val 16667"/>
          </a:avLst>
        </a:prstGeom>
        <a:solidFill>
          <a:schemeClr val="bg1"/>
        </a:solid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ただし、様式６・７については</a:t>
          </a:r>
          <a:endParaRPr kumimoji="1" lang="en-US" altLang="ja-JP" sz="1200">
            <a:solidFill>
              <a:sysClr val="windowText" lastClr="000000"/>
            </a:solidFill>
          </a:endParaRPr>
        </a:p>
        <a:p>
          <a:pPr algn="l"/>
          <a:r>
            <a:rPr kumimoji="1" lang="ja-JP" altLang="en-US" sz="1200">
              <a:solidFill>
                <a:sysClr val="windowText" lastClr="000000"/>
              </a:solidFill>
            </a:rPr>
            <a:t>様式に直接入力し</a:t>
          </a:r>
          <a:endParaRPr kumimoji="1" lang="en-US" altLang="ja-JP" sz="1200">
            <a:solidFill>
              <a:sysClr val="windowText" lastClr="000000"/>
            </a:solidFill>
          </a:endParaRPr>
        </a:p>
        <a:p>
          <a:pPr algn="l"/>
          <a:r>
            <a:rPr kumimoji="1" lang="ja-JP" altLang="en-US" sz="1200">
              <a:solidFill>
                <a:sysClr val="windowText" lastClr="000000"/>
              </a:solidFill>
            </a:rPr>
            <a:t>作成してください。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44899</xdr:colOff>
      <xdr:row>3</xdr:row>
      <xdr:rowOff>68036</xdr:rowOff>
    </xdr:from>
    <xdr:to>
      <xdr:col>21</xdr:col>
      <xdr:colOff>312963</xdr:colOff>
      <xdr:row>28</xdr:row>
      <xdr:rowOff>108857</xdr:rowOff>
    </xdr:to>
    <xdr:sp macro="" textlink="">
      <xdr:nvSpPr>
        <xdr:cNvPr id="3" name="AutoShape 1"/>
        <xdr:cNvSpPr>
          <a:spLocks noChangeArrowheads="1"/>
        </xdr:cNvSpPr>
      </xdr:nvSpPr>
      <xdr:spPr bwMode="auto">
        <a:xfrm>
          <a:off x="44899" y="1211036"/>
          <a:ext cx="12764864" cy="4122964"/>
        </a:xfrm>
        <a:prstGeom prst="roundRect">
          <a:avLst>
            <a:gd name="adj" fmla="val 6667"/>
          </a:avLst>
        </a:prstGeom>
        <a:solidFill>
          <a:srgbClr val="FFFFFF"/>
        </a:solidFill>
        <a:ln w="19050">
          <a:solidFill>
            <a:srgbClr val="000000"/>
          </a:solidFill>
          <a:round/>
          <a:headEnd/>
          <a:tailEnd/>
        </a:ln>
      </xdr:spPr>
      <xdr:txBody>
        <a:bodyPr vertOverflow="clip" wrap="square" lIns="74295" tIns="8890" rIns="74295" bIns="8890" spcCol="180000" anchor="t" upright="1"/>
        <a:lstStyle/>
        <a:p>
          <a:pPr algn="l" rtl="0">
            <a:lnSpc>
              <a:spcPts val="1000"/>
            </a:lnSpc>
            <a:defRPr sz="1000"/>
          </a:pPr>
          <a:endParaRPr lang="en-US" altLang="ja-JP" sz="1800" b="0" i="0" u="none" strike="noStrike" baseline="0">
            <a:solidFill>
              <a:srgbClr val="000000"/>
            </a:solidFill>
            <a:latin typeface="ＭＳ 明朝"/>
            <a:ea typeface="ＭＳ 明朝"/>
          </a:endParaRPr>
        </a:p>
        <a:p>
          <a:pPr algn="l" rtl="0">
            <a:lnSpc>
              <a:spcPts val="1000"/>
            </a:lnSpc>
            <a:defRPr sz="1000"/>
          </a:pPr>
          <a:endParaRPr lang="en-US" altLang="ja-JP" sz="1800" b="0" i="0" u="none" strike="noStrike" baseline="0">
            <a:solidFill>
              <a:srgbClr val="000000"/>
            </a:solidFill>
            <a:latin typeface="ＭＳ 明朝"/>
            <a:ea typeface="ＭＳ 明朝"/>
          </a:endParaRPr>
        </a:p>
        <a:p>
          <a:pPr algn="l" rtl="0">
            <a:lnSpc>
              <a:spcPts val="1000"/>
            </a:lnSpc>
            <a:defRPr sz="1000"/>
          </a:pPr>
          <a:r>
            <a:rPr lang="ja-JP" altLang="en-US" sz="1800" b="0" i="0" u="none" strike="noStrike" baseline="0">
              <a:solidFill>
                <a:srgbClr val="000000"/>
              </a:solidFill>
              <a:latin typeface="ＭＳ 明朝"/>
              <a:ea typeface="ＭＳ 明朝"/>
            </a:rPr>
            <a:t>◆申請する種目（大項目）ごとに、契約実績書の作成を行ってください。</a:t>
          </a:r>
          <a:endParaRPr lang="ja-JP" altLang="en-US"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ＭＳ 明朝"/>
              <a:ea typeface="ＭＳ 明朝"/>
            </a:rPr>
            <a:t>◆種目名（大項目）及び営業種目名（小項目）については、申請の手引３１～３３ページの種目分類表を参照してくだ</a:t>
          </a:r>
          <a:endParaRPr lang="en-US" altLang="ja-JP" sz="1800" b="0" i="0" u="none" strike="noStrike" baseline="0">
            <a:solidFill>
              <a:srgbClr val="000000"/>
            </a:solidFill>
            <a:latin typeface="ＭＳ 明朝"/>
            <a:ea typeface="ＭＳ 明朝"/>
          </a:endParaRPr>
        </a:p>
        <a:p>
          <a:pPr algn="l" rtl="0">
            <a:lnSpc>
              <a:spcPts val="3100"/>
            </a:lnSpc>
            <a:defRPr sz="1000"/>
          </a:pPr>
          <a:r>
            <a:rPr lang="ja-JP" altLang="en-US" sz="1800" b="0" i="0" u="none" strike="noStrike" baseline="0">
              <a:solidFill>
                <a:srgbClr val="000000"/>
              </a:solidFill>
              <a:latin typeface="ＭＳ 明朝"/>
              <a:ea typeface="ＭＳ 明朝"/>
            </a:rPr>
            <a:t>　さい。</a:t>
          </a:r>
          <a:endParaRPr lang="ja-JP" altLang="en-US"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ＭＳ 明朝"/>
              <a:ea typeface="ＭＳ 明朝"/>
            </a:rPr>
            <a:t>◆契約日が申請日直前２年分程度の契約実績を、国又は地方公共団体発注のものを優先して記入してください。</a:t>
          </a:r>
          <a:endParaRPr lang="en-US" altLang="ja-JP" sz="1800" b="0" i="0" u="none" strike="noStrike" baseline="0">
            <a:solidFill>
              <a:srgbClr val="000000"/>
            </a:solidFill>
            <a:latin typeface="ＭＳ 明朝"/>
            <a:ea typeface="ＭＳ 明朝"/>
          </a:endParaRPr>
        </a:p>
        <a:p>
          <a:pPr algn="l" rtl="0">
            <a:lnSpc>
              <a:spcPts val="3100"/>
            </a:lnSpc>
            <a:defRPr sz="1000"/>
          </a:pPr>
          <a:r>
            <a:rPr lang="ja-JP" altLang="en-US" sz="1800" b="0" i="0" u="none" strike="noStrike" baseline="0">
              <a:solidFill>
                <a:srgbClr val="000000"/>
              </a:solidFill>
              <a:latin typeface="ＭＳ 明朝"/>
              <a:ea typeface="ＭＳ 明朝"/>
            </a:rPr>
            <a:t>　なお、さいたま市の契約実績に限りません。</a:t>
          </a:r>
          <a:endParaRPr lang="ja-JP" altLang="en-US"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ＭＳ 明朝"/>
              <a:ea typeface="ＭＳ 明朝"/>
            </a:rPr>
            <a:t>◆記入欄が足りない場合は、この実績書をコピーして使用してください。</a:t>
          </a:r>
          <a:endParaRPr lang="ja-JP" altLang="en-US"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ＭＳ 明朝"/>
              <a:ea typeface="ＭＳ 明朝"/>
            </a:rPr>
            <a:t>◆契約実績が無い場合は、提出不要です。</a:t>
          </a:r>
          <a:endParaRPr lang="ja-JP" altLang="en-US"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Times New Roman"/>
              <a:ea typeface="ＭＳ 明朝"/>
              <a:cs typeface="Times New Roman"/>
            </a:rPr>
            <a:t>◆修正液、修正テープは使用しないでください。</a:t>
          </a:r>
          <a:endParaRPr lang="en-US" altLang="ja-JP"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Times New Roman"/>
              <a:ea typeface="ＭＳ 明朝"/>
              <a:cs typeface="Times New Roman"/>
            </a:rPr>
            <a:t>◆合併や会社分割等の組織再編があった場合で、申請会社とは別の組織再編前の会社（被承継会社）の実績を記入する</a:t>
          </a:r>
          <a:endParaRPr lang="en-US" altLang="ja-JP" sz="1800" b="0" i="0" u="none" strike="noStrike" baseline="0">
            <a:solidFill>
              <a:srgbClr val="000000"/>
            </a:solidFill>
            <a:latin typeface="Times New Roman"/>
            <a:ea typeface="ＭＳ 明朝"/>
            <a:cs typeface="Times New Roman"/>
          </a:endParaRPr>
        </a:p>
        <a:p>
          <a:pPr algn="l" rtl="0">
            <a:lnSpc>
              <a:spcPts val="3100"/>
            </a:lnSpc>
            <a:defRPr sz="1000"/>
          </a:pPr>
          <a:r>
            <a:rPr lang="ja-JP" altLang="en-US" sz="1800" b="0" i="0" u="none" strike="noStrike" baseline="0">
              <a:solidFill>
                <a:srgbClr val="000000"/>
              </a:solidFill>
              <a:latin typeface="Times New Roman"/>
              <a:ea typeface="ＭＳ 明朝"/>
              <a:cs typeface="Times New Roman"/>
            </a:rPr>
            <a:t>　場合は、余白にその旨がわかるように記入してください。（例：合併前の株式会社○○の実績）</a:t>
          </a:r>
          <a:endParaRPr lang="en-US" altLang="ja-JP" sz="1800" b="0" i="0" u="none" strike="noStrike" baseline="0">
            <a:solidFill>
              <a:srgbClr val="000000"/>
            </a:solidFill>
            <a:latin typeface="Times New Roman"/>
            <a:ea typeface="ＭＳ 明朝"/>
            <a:cs typeface="Times New Roman"/>
          </a:endParaRPr>
        </a:p>
        <a:p>
          <a:pPr algn="l" rtl="0">
            <a:lnSpc>
              <a:spcPts val="2700"/>
            </a:lnSpc>
            <a:defRPr sz="1000"/>
          </a:pPr>
          <a:endParaRPr lang="ja-JP" altLang="en-US" sz="1800" b="0" i="0" u="none" strike="noStrike" baseline="0">
            <a:solidFill>
              <a:srgbClr val="000000"/>
            </a:solidFill>
            <a:latin typeface="Times New Roman"/>
            <a:ea typeface="ＭＳ 明朝"/>
            <a:cs typeface="Times New Roman"/>
          </a:endParaRPr>
        </a:p>
        <a:p>
          <a:pPr algn="l" rtl="0">
            <a:lnSpc>
              <a:spcPts val="2700"/>
            </a:lnSpc>
            <a:defRPr sz="1000"/>
          </a:pPr>
          <a:endParaRPr lang="ja-JP" altLang="en-US" sz="1800" b="0" i="0" u="none" strike="noStrike" baseline="0">
            <a:solidFill>
              <a:srgbClr val="000000"/>
            </a:solidFill>
            <a:latin typeface="Times New Roman"/>
            <a:ea typeface="ＭＳ 明朝"/>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49" name="Group Box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244</xdr:row>
          <xdr:rowOff>0</xdr:rowOff>
        </xdr:from>
        <xdr:to>
          <xdr:col>34</xdr:col>
          <xdr:colOff>121920</xdr:colOff>
          <xdr:row>246</xdr:row>
          <xdr:rowOff>152400</xdr:rowOff>
        </xdr:to>
        <xdr:sp macro="" textlink="">
          <xdr:nvSpPr>
            <xdr:cNvPr id="27650" name="Group Box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238</xdr:row>
          <xdr:rowOff>0</xdr:rowOff>
        </xdr:from>
        <xdr:to>
          <xdr:col>34</xdr:col>
          <xdr:colOff>121920</xdr:colOff>
          <xdr:row>240</xdr:row>
          <xdr:rowOff>144780</xdr:rowOff>
        </xdr:to>
        <xdr:sp macro="" textlink="">
          <xdr:nvSpPr>
            <xdr:cNvPr id="27651" name="Group Box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211</xdr:row>
          <xdr:rowOff>0</xdr:rowOff>
        </xdr:from>
        <xdr:to>
          <xdr:col>34</xdr:col>
          <xdr:colOff>121920</xdr:colOff>
          <xdr:row>213</xdr:row>
          <xdr:rowOff>144780</xdr:rowOff>
        </xdr:to>
        <xdr:sp macro="" textlink="">
          <xdr:nvSpPr>
            <xdr:cNvPr id="27652" name="Group Box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230</xdr:row>
          <xdr:rowOff>0</xdr:rowOff>
        </xdr:from>
        <xdr:to>
          <xdr:col>34</xdr:col>
          <xdr:colOff>121920</xdr:colOff>
          <xdr:row>232</xdr:row>
          <xdr:rowOff>144780</xdr:rowOff>
        </xdr:to>
        <xdr:sp macro="" textlink="">
          <xdr:nvSpPr>
            <xdr:cNvPr id="27653" name="Group Box 5" hidden="1">
              <a:extLst>
                <a:ext uri="{63B3BB69-23CF-44E3-9099-C40C66FF867C}">
                  <a14:compatExt spid="_x0000_s27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230</xdr:row>
          <xdr:rowOff>0</xdr:rowOff>
        </xdr:from>
        <xdr:to>
          <xdr:col>34</xdr:col>
          <xdr:colOff>121920</xdr:colOff>
          <xdr:row>232</xdr:row>
          <xdr:rowOff>144780</xdr:rowOff>
        </xdr:to>
        <xdr:sp macro="" textlink="">
          <xdr:nvSpPr>
            <xdr:cNvPr id="27654" name="Group Box 6" hidden="1">
              <a:extLst>
                <a:ext uri="{63B3BB69-23CF-44E3-9099-C40C66FF867C}">
                  <a14:compatExt spid="_x0000_s27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241</xdr:row>
          <xdr:rowOff>0</xdr:rowOff>
        </xdr:from>
        <xdr:to>
          <xdr:col>34</xdr:col>
          <xdr:colOff>121920</xdr:colOff>
          <xdr:row>243</xdr:row>
          <xdr:rowOff>144780</xdr:rowOff>
        </xdr:to>
        <xdr:sp macro="" textlink="">
          <xdr:nvSpPr>
            <xdr:cNvPr id="27655" name="Group Box 7" hidden="1">
              <a:extLst>
                <a:ext uri="{63B3BB69-23CF-44E3-9099-C40C66FF867C}">
                  <a14:compatExt spid="_x0000_s27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56" name="Group Box 8" hidden="1">
              <a:extLst>
                <a:ext uri="{63B3BB69-23CF-44E3-9099-C40C66FF867C}">
                  <a14:compatExt spid="_x0000_s27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57" name="Group Box 9" hidden="1">
              <a:extLst>
                <a:ext uri="{63B3BB69-23CF-44E3-9099-C40C66FF867C}">
                  <a14:compatExt spid="_x0000_s276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58" name="Group Box 10" hidden="1">
              <a:extLst>
                <a:ext uri="{63B3BB69-23CF-44E3-9099-C40C66FF867C}">
                  <a14:compatExt spid="_x0000_s27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59" name="Group Box 11" hidden="1">
              <a:extLst>
                <a:ext uri="{63B3BB69-23CF-44E3-9099-C40C66FF867C}">
                  <a14:compatExt spid="_x0000_s27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60" name="Group Box 12" hidden="1">
              <a:extLst>
                <a:ext uri="{63B3BB69-23CF-44E3-9099-C40C66FF867C}">
                  <a14:compatExt spid="_x0000_s27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60</xdr:row>
          <xdr:rowOff>0</xdr:rowOff>
        </xdr:from>
        <xdr:to>
          <xdr:col>34</xdr:col>
          <xdr:colOff>121920</xdr:colOff>
          <xdr:row>62</xdr:row>
          <xdr:rowOff>144780</xdr:rowOff>
        </xdr:to>
        <xdr:sp macro="" textlink="">
          <xdr:nvSpPr>
            <xdr:cNvPr id="27661" name="Group Box 13" hidden="1">
              <a:extLst>
                <a:ext uri="{63B3BB69-23CF-44E3-9099-C40C66FF867C}">
                  <a14:compatExt spid="_x0000_s27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62" name="Group Box 14" hidden="1">
              <a:extLst>
                <a:ext uri="{63B3BB69-23CF-44E3-9099-C40C66FF867C}">
                  <a14:compatExt spid="_x0000_s276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67" name="Group Box 19" hidden="1">
              <a:extLst>
                <a:ext uri="{63B3BB69-23CF-44E3-9099-C40C66FF867C}">
                  <a14:compatExt spid="_x0000_s276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255</xdr:row>
          <xdr:rowOff>0</xdr:rowOff>
        </xdr:from>
        <xdr:to>
          <xdr:col>34</xdr:col>
          <xdr:colOff>121920</xdr:colOff>
          <xdr:row>257</xdr:row>
          <xdr:rowOff>160020</xdr:rowOff>
        </xdr:to>
        <xdr:sp macro="" textlink="">
          <xdr:nvSpPr>
            <xdr:cNvPr id="27668" name="Group Box 20" hidden="1">
              <a:extLst>
                <a:ext uri="{63B3BB69-23CF-44E3-9099-C40C66FF867C}">
                  <a14:compatExt spid="_x0000_s27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250</xdr:row>
          <xdr:rowOff>0</xdr:rowOff>
        </xdr:from>
        <xdr:to>
          <xdr:col>34</xdr:col>
          <xdr:colOff>121920</xdr:colOff>
          <xdr:row>252</xdr:row>
          <xdr:rowOff>144780</xdr:rowOff>
        </xdr:to>
        <xdr:sp macro="" textlink="">
          <xdr:nvSpPr>
            <xdr:cNvPr id="27669" name="Group Box 21" hidden="1">
              <a:extLst>
                <a:ext uri="{63B3BB69-23CF-44E3-9099-C40C66FF867C}">
                  <a14:compatExt spid="_x0000_s27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250</xdr:row>
          <xdr:rowOff>0</xdr:rowOff>
        </xdr:from>
        <xdr:to>
          <xdr:col>34</xdr:col>
          <xdr:colOff>121920</xdr:colOff>
          <xdr:row>252</xdr:row>
          <xdr:rowOff>144780</xdr:rowOff>
        </xdr:to>
        <xdr:sp macro="" textlink="">
          <xdr:nvSpPr>
            <xdr:cNvPr id="27670" name="Group Box 22" hidden="1">
              <a:extLst>
                <a:ext uri="{63B3BB69-23CF-44E3-9099-C40C66FF867C}">
                  <a14:compatExt spid="_x0000_s276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250</xdr:row>
          <xdr:rowOff>0</xdr:rowOff>
        </xdr:from>
        <xdr:to>
          <xdr:col>34</xdr:col>
          <xdr:colOff>121920</xdr:colOff>
          <xdr:row>252</xdr:row>
          <xdr:rowOff>144780</xdr:rowOff>
        </xdr:to>
        <xdr:sp macro="" textlink="">
          <xdr:nvSpPr>
            <xdr:cNvPr id="27671" name="Group Box 23" hidden="1">
              <a:extLst>
                <a:ext uri="{63B3BB69-23CF-44E3-9099-C40C66FF867C}">
                  <a14:compatExt spid="_x0000_s27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250</xdr:row>
          <xdr:rowOff>0</xdr:rowOff>
        </xdr:from>
        <xdr:to>
          <xdr:col>34</xdr:col>
          <xdr:colOff>121920</xdr:colOff>
          <xdr:row>252</xdr:row>
          <xdr:rowOff>144780</xdr:rowOff>
        </xdr:to>
        <xdr:sp macro="" textlink="">
          <xdr:nvSpPr>
            <xdr:cNvPr id="27672" name="Group Box 24" hidden="1">
              <a:extLst>
                <a:ext uri="{63B3BB69-23CF-44E3-9099-C40C66FF867C}">
                  <a14:compatExt spid="_x0000_s27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252</xdr:row>
          <xdr:rowOff>0</xdr:rowOff>
        </xdr:from>
        <xdr:to>
          <xdr:col>34</xdr:col>
          <xdr:colOff>121920</xdr:colOff>
          <xdr:row>254</xdr:row>
          <xdr:rowOff>144780</xdr:rowOff>
        </xdr:to>
        <xdr:sp macro="" textlink="">
          <xdr:nvSpPr>
            <xdr:cNvPr id="27673" name="Group Box 25" hidden="1">
              <a:extLst>
                <a:ext uri="{63B3BB69-23CF-44E3-9099-C40C66FF867C}">
                  <a14:compatExt spid="_x0000_s27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259</xdr:row>
          <xdr:rowOff>0</xdr:rowOff>
        </xdr:from>
        <xdr:to>
          <xdr:col>34</xdr:col>
          <xdr:colOff>121920</xdr:colOff>
          <xdr:row>261</xdr:row>
          <xdr:rowOff>144780</xdr:rowOff>
        </xdr:to>
        <xdr:sp macro="" textlink="">
          <xdr:nvSpPr>
            <xdr:cNvPr id="27674" name="Group Box 26" hidden="1">
              <a:extLst>
                <a:ext uri="{63B3BB69-23CF-44E3-9099-C40C66FF867C}">
                  <a14:compatExt spid="_x0000_s276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259</xdr:row>
          <xdr:rowOff>0</xdr:rowOff>
        </xdr:from>
        <xdr:to>
          <xdr:col>34</xdr:col>
          <xdr:colOff>121920</xdr:colOff>
          <xdr:row>261</xdr:row>
          <xdr:rowOff>144780</xdr:rowOff>
        </xdr:to>
        <xdr:sp macro="" textlink="">
          <xdr:nvSpPr>
            <xdr:cNvPr id="27675" name="Group Box 27" hidden="1">
              <a:extLst>
                <a:ext uri="{63B3BB69-23CF-44E3-9099-C40C66FF867C}">
                  <a14:compatExt spid="_x0000_s27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259</xdr:row>
          <xdr:rowOff>0</xdr:rowOff>
        </xdr:from>
        <xdr:to>
          <xdr:col>34</xdr:col>
          <xdr:colOff>121920</xdr:colOff>
          <xdr:row>261</xdr:row>
          <xdr:rowOff>144780</xdr:rowOff>
        </xdr:to>
        <xdr:sp macro="" textlink="">
          <xdr:nvSpPr>
            <xdr:cNvPr id="27676" name="Group Box 28" hidden="1">
              <a:extLst>
                <a:ext uri="{63B3BB69-23CF-44E3-9099-C40C66FF867C}">
                  <a14:compatExt spid="_x0000_s27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259</xdr:row>
          <xdr:rowOff>0</xdr:rowOff>
        </xdr:from>
        <xdr:to>
          <xdr:col>34</xdr:col>
          <xdr:colOff>121920</xdr:colOff>
          <xdr:row>261</xdr:row>
          <xdr:rowOff>144780</xdr:rowOff>
        </xdr:to>
        <xdr:sp macro="" textlink="">
          <xdr:nvSpPr>
            <xdr:cNvPr id="27677" name="Group Box 29" hidden="1">
              <a:extLst>
                <a:ext uri="{63B3BB69-23CF-44E3-9099-C40C66FF867C}">
                  <a14:compatExt spid="_x0000_s276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259</xdr:row>
          <xdr:rowOff>0</xdr:rowOff>
        </xdr:from>
        <xdr:to>
          <xdr:col>34</xdr:col>
          <xdr:colOff>121920</xdr:colOff>
          <xdr:row>261</xdr:row>
          <xdr:rowOff>144780</xdr:rowOff>
        </xdr:to>
        <xdr:sp macro="" textlink="">
          <xdr:nvSpPr>
            <xdr:cNvPr id="27678" name="Group Box 30" hidden="1">
              <a:extLst>
                <a:ext uri="{63B3BB69-23CF-44E3-9099-C40C66FF867C}">
                  <a14:compatExt spid="_x0000_s276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265</xdr:row>
          <xdr:rowOff>0</xdr:rowOff>
        </xdr:from>
        <xdr:to>
          <xdr:col>34</xdr:col>
          <xdr:colOff>121920</xdr:colOff>
          <xdr:row>270</xdr:row>
          <xdr:rowOff>144780</xdr:rowOff>
        </xdr:to>
        <xdr:sp macro="" textlink="">
          <xdr:nvSpPr>
            <xdr:cNvPr id="27679" name="Group Box 31" hidden="1">
              <a:extLst>
                <a:ext uri="{63B3BB69-23CF-44E3-9099-C40C66FF867C}">
                  <a14:compatExt spid="_x0000_s276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290</xdr:row>
          <xdr:rowOff>0</xdr:rowOff>
        </xdr:from>
        <xdr:to>
          <xdr:col>34</xdr:col>
          <xdr:colOff>121920</xdr:colOff>
          <xdr:row>390</xdr:row>
          <xdr:rowOff>144780</xdr:rowOff>
        </xdr:to>
        <xdr:sp macro="" textlink="">
          <xdr:nvSpPr>
            <xdr:cNvPr id="27681" name="Group Box 33" hidden="1">
              <a:extLst>
                <a:ext uri="{63B3BB69-23CF-44E3-9099-C40C66FF867C}">
                  <a14:compatExt spid="_x0000_s27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248</xdr:row>
          <xdr:rowOff>0</xdr:rowOff>
        </xdr:from>
        <xdr:to>
          <xdr:col>34</xdr:col>
          <xdr:colOff>121920</xdr:colOff>
          <xdr:row>250</xdr:row>
          <xdr:rowOff>144780</xdr:rowOff>
        </xdr:to>
        <xdr:sp macro="" textlink="">
          <xdr:nvSpPr>
            <xdr:cNvPr id="27686" name="Group Box 38" hidden="1">
              <a:extLst>
                <a:ext uri="{63B3BB69-23CF-44E3-9099-C40C66FF867C}">
                  <a14:compatExt spid="_x0000_s27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329046</xdr:colOff>
      <xdr:row>10</xdr:row>
      <xdr:rowOff>17320</xdr:rowOff>
    </xdr:from>
    <xdr:to>
      <xdr:col>10</xdr:col>
      <xdr:colOff>372342</xdr:colOff>
      <xdr:row>18</xdr:row>
      <xdr:rowOff>34636</xdr:rowOff>
    </xdr:to>
    <xdr:sp macro="" textlink="">
      <xdr:nvSpPr>
        <xdr:cNvPr id="2" name="正方形/長方形 1"/>
        <xdr:cNvSpPr/>
      </xdr:nvSpPr>
      <xdr:spPr>
        <a:xfrm>
          <a:off x="4688565" y="1922320"/>
          <a:ext cx="1911662" cy="184904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さいたま市使用欄</a:t>
          </a:r>
          <a:endParaRPr lang="ja-JP" altLang="ja-JP">
            <a:solidFill>
              <a:sysClr val="windowText" lastClr="000000"/>
            </a:solidFill>
            <a:effectLst/>
          </a:endParaRPr>
        </a:p>
      </xdr:txBody>
    </xdr:sp>
    <xdr:clientData/>
  </xdr:twoCellAnchor>
  <xdr:twoCellAnchor>
    <xdr:from>
      <xdr:col>7</xdr:col>
      <xdr:colOff>329046</xdr:colOff>
      <xdr:row>34</xdr:row>
      <xdr:rowOff>17320</xdr:rowOff>
    </xdr:from>
    <xdr:to>
      <xdr:col>10</xdr:col>
      <xdr:colOff>372342</xdr:colOff>
      <xdr:row>42</xdr:row>
      <xdr:rowOff>34636</xdr:rowOff>
    </xdr:to>
    <xdr:sp macro="" textlink="">
      <xdr:nvSpPr>
        <xdr:cNvPr id="4" name="正方形/長方形 3"/>
        <xdr:cNvSpPr/>
      </xdr:nvSpPr>
      <xdr:spPr>
        <a:xfrm>
          <a:off x="4662921" y="7427770"/>
          <a:ext cx="1900671" cy="184611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さいたま市使用欄</a:t>
          </a:r>
          <a:endParaRPr lang="ja-JP" altLang="ja-JP">
            <a:solidFill>
              <a:sysClr val="windowText" lastClr="000000"/>
            </a:solidFill>
            <a:effectLst/>
          </a:endParaRPr>
        </a:p>
      </xdr:txBody>
    </xdr:sp>
    <xdr:clientData/>
  </xdr:twoCellAnchor>
  <xdr:twoCellAnchor>
    <xdr:from>
      <xdr:col>3</xdr:col>
      <xdr:colOff>623454</xdr:colOff>
      <xdr:row>22</xdr:row>
      <xdr:rowOff>251114</xdr:rowOff>
    </xdr:from>
    <xdr:to>
      <xdr:col>7</xdr:col>
      <xdr:colOff>268432</xdr:colOff>
      <xdr:row>23</xdr:row>
      <xdr:rowOff>103909</xdr:rowOff>
    </xdr:to>
    <xdr:sp macro="" textlink="">
      <xdr:nvSpPr>
        <xdr:cNvPr id="6" name="テキスト ボックス 5"/>
        <xdr:cNvSpPr txBox="1"/>
      </xdr:nvSpPr>
      <xdr:spPr>
        <a:xfrm>
          <a:off x="2480829" y="4985039"/>
          <a:ext cx="2121478" cy="233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切り取らないでください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83819</xdr:colOff>
      <xdr:row>28</xdr:row>
      <xdr:rowOff>21774</xdr:rowOff>
    </xdr:from>
    <xdr:to>
      <xdr:col>35</xdr:col>
      <xdr:colOff>87561</xdr:colOff>
      <xdr:row>33</xdr:row>
      <xdr:rowOff>65317</xdr:rowOff>
    </xdr:to>
    <xdr:sp macro="" textlink="">
      <xdr:nvSpPr>
        <xdr:cNvPr id="7" name="円/楕円 7"/>
        <xdr:cNvSpPr/>
      </xdr:nvSpPr>
      <xdr:spPr>
        <a:xfrm>
          <a:off x="5649732" y="3467339"/>
          <a:ext cx="666351" cy="63989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50">
              <a:solidFill>
                <a:sysClr val="windowText" lastClr="000000"/>
              </a:solidFill>
            </a:rPr>
            <a:t>職</a:t>
          </a:r>
          <a:endParaRPr kumimoji="1" lang="en-US" altLang="ja-JP" sz="950">
            <a:solidFill>
              <a:sysClr val="windowText" lastClr="000000"/>
            </a:solidFill>
          </a:endParaRPr>
        </a:p>
        <a:p>
          <a:pPr algn="ctr"/>
          <a:r>
            <a:rPr kumimoji="1" lang="ja-JP" altLang="en-US" sz="950">
              <a:solidFill>
                <a:sysClr val="windowText" lastClr="000000"/>
              </a:solidFill>
            </a:rPr>
            <a:t>印</a:t>
          </a:r>
        </a:p>
      </xdr:txBody>
    </xdr:sp>
    <xdr:clientData/>
  </xdr:twoCellAnchor>
  <xdr:twoCellAnchor>
    <xdr:from>
      <xdr:col>5</xdr:col>
      <xdr:colOff>0</xdr:colOff>
      <xdr:row>121</xdr:row>
      <xdr:rowOff>0</xdr:rowOff>
    </xdr:from>
    <xdr:to>
      <xdr:col>15</xdr:col>
      <xdr:colOff>49609</xdr:colOff>
      <xdr:row>124</xdr:row>
      <xdr:rowOff>19393</xdr:rowOff>
    </xdr:to>
    <xdr:sp macro="" textlink="">
      <xdr:nvSpPr>
        <xdr:cNvPr id="8" name="テキスト ボックス 7"/>
        <xdr:cNvSpPr txBox="1"/>
      </xdr:nvSpPr>
      <xdr:spPr bwMode="auto">
        <a:xfrm>
          <a:off x="1251857" y="14597743"/>
          <a:ext cx="1682466" cy="37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６特定調達</a:t>
          </a:r>
          <a:endParaRPr kumimoji="1" lang="en-US" altLang="ja-JP"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133157</xdr:colOff>
      <xdr:row>36</xdr:row>
      <xdr:rowOff>194401</xdr:rowOff>
    </xdr:from>
    <xdr:to>
      <xdr:col>30</xdr:col>
      <xdr:colOff>190501</xdr:colOff>
      <xdr:row>39</xdr:row>
      <xdr:rowOff>95250</xdr:rowOff>
    </xdr:to>
    <xdr:sp macro="" textlink="">
      <xdr:nvSpPr>
        <xdr:cNvPr id="29" name="Text Box 21"/>
        <xdr:cNvSpPr txBox="1">
          <a:spLocks noChangeArrowheads="1"/>
        </xdr:cNvSpPr>
      </xdr:nvSpPr>
      <xdr:spPr bwMode="auto">
        <a:xfrm>
          <a:off x="7848407" y="7671526"/>
          <a:ext cx="1162244" cy="434249"/>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Times New Roman"/>
              <a:cs typeface="Times New Roman"/>
            </a:rPr>
            <a:t>　　　</a:t>
          </a:r>
          <a:r>
            <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rPr>
            <a:t>実印</a:t>
          </a:r>
        </a:p>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rPr>
            <a:t>（代表者印）</a:t>
          </a:r>
        </a:p>
      </xdr:txBody>
    </xdr:sp>
    <xdr:clientData/>
  </xdr:twoCellAnchor>
  <xdr:twoCellAnchor>
    <xdr:from>
      <xdr:col>22</xdr:col>
      <xdr:colOff>221027</xdr:colOff>
      <xdr:row>30</xdr:row>
      <xdr:rowOff>9524</xdr:rowOff>
    </xdr:from>
    <xdr:to>
      <xdr:col>27</xdr:col>
      <xdr:colOff>38100</xdr:colOff>
      <xdr:row>38</xdr:row>
      <xdr:rowOff>57149</xdr:rowOff>
    </xdr:to>
    <xdr:sp macro="" textlink="">
      <xdr:nvSpPr>
        <xdr:cNvPr id="30" name="Oval 20"/>
        <xdr:cNvSpPr>
          <a:spLocks noChangeAspect="1" noChangeArrowheads="1"/>
        </xdr:cNvSpPr>
      </xdr:nvSpPr>
      <xdr:spPr bwMode="auto">
        <a:xfrm>
          <a:off x="6526577" y="6457949"/>
          <a:ext cx="1579198" cy="1514475"/>
        </a:xfrm>
        <a:prstGeom prst="ellipse">
          <a:avLst/>
        </a:prstGeom>
        <a:noFill/>
        <a:ln w="31750" cap="rnd">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Century"/>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13607</xdr:colOff>
      <xdr:row>5</xdr:row>
      <xdr:rowOff>32370</xdr:rowOff>
    </xdr:from>
    <xdr:to>
      <xdr:col>31</xdr:col>
      <xdr:colOff>217714</xdr:colOff>
      <xdr:row>5</xdr:row>
      <xdr:rowOff>408214</xdr:rowOff>
    </xdr:to>
    <xdr:sp macro="" textlink="">
      <xdr:nvSpPr>
        <xdr:cNvPr id="10" name="右矢印 9"/>
        <xdr:cNvSpPr/>
      </xdr:nvSpPr>
      <xdr:spPr>
        <a:xfrm>
          <a:off x="3687536" y="2563299"/>
          <a:ext cx="4122964" cy="375844"/>
        </a:xfrm>
        <a:prstGeom prst="rightArrow">
          <a:avLst>
            <a:gd name="adj1" fmla="val 37546"/>
            <a:gd name="adj2" fmla="val 1318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10886</xdr:colOff>
      <xdr:row>44</xdr:row>
      <xdr:rowOff>413657</xdr:rowOff>
    </xdr:from>
    <xdr:to>
      <xdr:col>62</xdr:col>
      <xdr:colOff>228385</xdr:colOff>
      <xdr:row>46</xdr:row>
      <xdr:rowOff>176856</xdr:rowOff>
    </xdr:to>
    <xdr:sp macro="" textlink="">
      <xdr:nvSpPr>
        <xdr:cNvPr id="7" name="テキスト ボックス 6"/>
        <xdr:cNvSpPr txBox="1"/>
      </xdr:nvSpPr>
      <xdr:spPr bwMode="auto">
        <a:xfrm>
          <a:off x="11310257" y="20911457"/>
          <a:ext cx="2427299" cy="764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６特定調達</a:t>
          </a:r>
          <a:endParaRPr kumimoji="1" lang="en-US" altLang="ja-JP" sz="2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71</xdr:col>
      <xdr:colOff>66675</xdr:colOff>
      <xdr:row>45</xdr:row>
      <xdr:rowOff>0</xdr:rowOff>
    </xdr:from>
    <xdr:to>
      <xdr:col>72</xdr:col>
      <xdr:colOff>9523</xdr:colOff>
      <xdr:row>45</xdr:row>
      <xdr:rowOff>0</xdr:rowOff>
    </xdr:to>
    <xdr:sp macro="" textlink="">
      <xdr:nvSpPr>
        <xdr:cNvPr id="2" name="Text Box 5"/>
        <xdr:cNvSpPr txBox="1">
          <a:spLocks noChangeArrowheads="1"/>
        </xdr:cNvSpPr>
      </xdr:nvSpPr>
      <xdr:spPr bwMode="auto">
        <a:xfrm>
          <a:off x="16468725" y="14573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0</xdr:colOff>
      <xdr:row>42</xdr:row>
      <xdr:rowOff>13854</xdr:rowOff>
    </xdr:from>
    <xdr:to>
      <xdr:col>62</xdr:col>
      <xdr:colOff>122696</xdr:colOff>
      <xdr:row>43</xdr:row>
      <xdr:rowOff>78192</xdr:rowOff>
    </xdr:to>
    <xdr:sp macro="" textlink="">
      <xdr:nvSpPr>
        <xdr:cNvPr id="8" name="テキスト ボックス 7"/>
        <xdr:cNvSpPr txBox="1"/>
      </xdr:nvSpPr>
      <xdr:spPr bwMode="auto">
        <a:xfrm>
          <a:off x="11305309" y="20296909"/>
          <a:ext cx="2561096" cy="563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６特定調達</a:t>
          </a:r>
          <a:endParaRPr kumimoji="1" lang="en-US" altLang="ja-JP" sz="2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51</xdr:col>
      <xdr:colOff>0</xdr:colOff>
      <xdr:row>0</xdr:row>
      <xdr:rowOff>0</xdr:rowOff>
    </xdr:from>
    <xdr:to>
      <xdr:col>55</xdr:col>
      <xdr:colOff>133350</xdr:colOff>
      <xdr:row>0</xdr:row>
      <xdr:rowOff>0</xdr:rowOff>
    </xdr:to>
    <xdr:sp macro="" textlink="">
      <xdr:nvSpPr>
        <xdr:cNvPr id="2" name="Text Box 1"/>
        <xdr:cNvSpPr txBox="1">
          <a:spLocks noChangeArrowheads="1"/>
        </xdr:cNvSpPr>
      </xdr:nvSpPr>
      <xdr:spPr bwMode="auto">
        <a:xfrm>
          <a:off x="13115925" y="0"/>
          <a:ext cx="1162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法 人 ⇒1</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51</xdr:col>
      <xdr:colOff>0</xdr:colOff>
      <xdr:row>0</xdr:row>
      <xdr:rowOff>0</xdr:rowOff>
    </xdr:from>
    <xdr:to>
      <xdr:col>56</xdr:col>
      <xdr:colOff>0</xdr:colOff>
      <xdr:row>0</xdr:row>
      <xdr:rowOff>0</xdr:rowOff>
    </xdr:to>
    <xdr:sp macro="" textlink="">
      <xdr:nvSpPr>
        <xdr:cNvPr id="3" name="Text Box 2"/>
        <xdr:cNvSpPr txBox="1">
          <a:spLocks noChangeArrowheads="1"/>
        </xdr:cNvSpPr>
      </xdr:nvSpPr>
      <xdr:spPr bwMode="auto">
        <a:xfrm>
          <a:off x="13115925" y="0"/>
          <a:ext cx="1314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個 人 ⇒２</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50</xdr:col>
      <xdr:colOff>19050</xdr:colOff>
      <xdr:row>0</xdr:row>
      <xdr:rowOff>0</xdr:rowOff>
    </xdr:from>
    <xdr:to>
      <xdr:col>56</xdr:col>
      <xdr:colOff>0</xdr:colOff>
      <xdr:row>0</xdr:row>
      <xdr:rowOff>0</xdr:rowOff>
    </xdr:to>
    <xdr:sp macro="" textlink="">
      <xdr:nvSpPr>
        <xdr:cNvPr id="4" name="Text Box 3"/>
        <xdr:cNvSpPr txBox="1">
          <a:spLocks noChangeArrowheads="1"/>
        </xdr:cNvSpPr>
      </xdr:nvSpPr>
      <xdr:spPr bwMode="auto">
        <a:xfrm>
          <a:off x="12877800" y="0"/>
          <a:ext cx="1657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900" b="0" i="0" u="none" strike="noStrike" baseline="0">
              <a:solidFill>
                <a:srgbClr val="000000"/>
              </a:solidFill>
              <a:latin typeface="ＭＳ Ｐゴシック"/>
              <a:ea typeface="ＭＳ Ｐゴシック"/>
            </a:rPr>
            <a:t>  委任先有  ⇒１</a:t>
          </a:r>
        </a:p>
      </xdr:txBody>
    </xdr:sp>
    <xdr:clientData/>
  </xdr:twoCellAnchor>
  <xdr:twoCellAnchor editAs="oneCell">
    <xdr:from>
      <xdr:col>29</xdr:col>
      <xdr:colOff>171450</xdr:colOff>
      <xdr:row>1</xdr:row>
      <xdr:rowOff>0</xdr:rowOff>
    </xdr:from>
    <xdr:to>
      <xdr:col>30</xdr:col>
      <xdr:colOff>114300</xdr:colOff>
      <xdr:row>1</xdr:row>
      <xdr:rowOff>0</xdr:rowOff>
    </xdr:to>
    <xdr:sp macro="" textlink="">
      <xdr:nvSpPr>
        <xdr:cNvPr id="8" name="Text Box 15"/>
        <xdr:cNvSpPr txBox="1">
          <a:spLocks noChangeArrowheads="1"/>
        </xdr:cNvSpPr>
      </xdr:nvSpPr>
      <xdr:spPr bwMode="auto">
        <a:xfrm>
          <a:off x="7629525" y="6667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217714</xdr:colOff>
      <xdr:row>45</xdr:row>
      <xdr:rowOff>261257</xdr:rowOff>
    </xdr:from>
    <xdr:to>
      <xdr:col>55</xdr:col>
      <xdr:colOff>76199</xdr:colOff>
      <xdr:row>47</xdr:row>
      <xdr:rowOff>87086</xdr:rowOff>
    </xdr:to>
    <xdr:sp macro="" textlink="">
      <xdr:nvSpPr>
        <xdr:cNvPr id="7" name="テキスト ボックス 6"/>
        <xdr:cNvSpPr txBox="1"/>
      </xdr:nvSpPr>
      <xdr:spPr bwMode="auto">
        <a:xfrm>
          <a:off x="10733314" y="20628428"/>
          <a:ext cx="1915885" cy="587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６特定調達</a:t>
          </a:r>
          <a:endParaRPr kumimoji="1" lang="en-US" altLang="ja-JP" sz="2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85721</xdr:colOff>
      <xdr:row>3</xdr:row>
      <xdr:rowOff>57149</xdr:rowOff>
    </xdr:from>
    <xdr:to>
      <xdr:col>21</xdr:col>
      <xdr:colOff>285750</xdr:colOff>
      <xdr:row>20</xdr:row>
      <xdr:rowOff>35719</xdr:rowOff>
    </xdr:to>
    <xdr:sp macro="" textlink="">
      <xdr:nvSpPr>
        <xdr:cNvPr id="2" name="AutoShape 1"/>
        <xdr:cNvSpPr>
          <a:spLocks noChangeArrowheads="1"/>
        </xdr:cNvSpPr>
      </xdr:nvSpPr>
      <xdr:spPr bwMode="auto">
        <a:xfrm>
          <a:off x="85721" y="571499"/>
          <a:ext cx="14601829" cy="2893220"/>
        </a:xfrm>
        <a:prstGeom prst="roundRect">
          <a:avLst>
            <a:gd name="adj" fmla="val 6667"/>
          </a:avLst>
        </a:prstGeom>
        <a:solidFill>
          <a:srgbClr val="FFFFFF"/>
        </a:solidFill>
        <a:ln w="19050">
          <a:solidFill>
            <a:srgbClr val="000000"/>
          </a:solidFill>
          <a:round/>
          <a:headEnd/>
          <a:tailEnd/>
        </a:ln>
      </xdr:spPr>
      <xdr:txBody>
        <a:bodyPr vertOverflow="clip" wrap="square" lIns="74295" tIns="8890" rIns="74295" bIns="8890" spcCol="180000" anchor="t" upright="1"/>
        <a:lstStyle/>
        <a:p>
          <a:pPr algn="l" rtl="0">
            <a:lnSpc>
              <a:spcPts val="1100"/>
            </a:lnSpc>
            <a:defRPr sz="1000"/>
          </a:pPr>
          <a:endParaRPr lang="en-US" altLang="ja-JP" sz="1800" b="0" i="0" u="none" strike="noStrike" baseline="0">
            <a:solidFill>
              <a:srgbClr val="000000"/>
            </a:solidFill>
            <a:latin typeface="ＭＳ 明朝"/>
            <a:ea typeface="ＭＳ 明朝"/>
          </a:endParaRPr>
        </a:p>
        <a:p>
          <a:pPr algn="l" rtl="0">
            <a:lnSpc>
              <a:spcPct val="150000"/>
            </a:lnSpc>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rPr>
            <a:t>◆代理店又は特約店の指定を受けている場合、その製造会社等の名称及び取扱品目を記入してください。</a:t>
          </a:r>
          <a:endParaRPr lang="en-US" altLang="ja-JP" sz="18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ct val="150000"/>
            </a:lnSpc>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rPr>
            <a:t>◆記入欄が足りない場合は、この報告書をコピーして使用してください。</a:t>
          </a:r>
          <a:endParaRPr lang="ja-JP" altLang="en-US" sz="18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ct val="150000"/>
            </a:lnSpc>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rPr>
            <a:t>◆指定を受けている製造会社等が無い場合は、提出不要です。</a:t>
          </a:r>
          <a:endParaRPr lang="en-US" altLang="ja-JP" sz="18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ct val="150000"/>
            </a:lnSpc>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cs typeface="Times New Roman"/>
            </a:rPr>
            <a:t>◆代理店及び特約店の証明書等は、提出不要です。</a:t>
          </a:r>
        </a:p>
        <a:p>
          <a:pPr algn="l" rtl="0">
            <a:lnSpc>
              <a:spcPct val="150000"/>
            </a:lnSpc>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cs typeface="Times New Roman"/>
            </a:rPr>
            <a:t>◆修正液、修正テープは使用しないでください。</a:t>
          </a:r>
        </a:p>
        <a:p>
          <a:pPr algn="l" rtl="0">
            <a:lnSpc>
              <a:spcPct val="150000"/>
            </a:lnSpc>
            <a:defRPr sz="1000"/>
          </a:pPr>
          <a:endParaRPr lang="ja-JP" altLang="en-US" sz="180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zoomScale="85" zoomScaleNormal="85" workbookViewId="0">
      <selection sqref="A1:AO2"/>
    </sheetView>
  </sheetViews>
  <sheetFormatPr defaultRowHeight="13.2"/>
  <cols>
    <col min="1" max="88" width="4" customWidth="1"/>
  </cols>
  <sheetData>
    <row r="1" spans="1:52" ht="28.35" customHeight="1">
      <c r="A1" s="539" t="s">
        <v>724</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458"/>
      <c r="AQ1" s="458"/>
      <c r="AR1" s="458"/>
      <c r="AS1" s="458"/>
      <c r="AT1" s="458"/>
      <c r="AU1" s="458"/>
      <c r="AV1" s="458"/>
      <c r="AW1" s="458"/>
      <c r="AX1" s="458"/>
      <c r="AY1" s="458"/>
      <c r="AZ1" s="458"/>
    </row>
    <row r="2" spans="1:52" ht="28.35" customHeight="1">
      <c r="A2" s="539"/>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458"/>
      <c r="AQ2" s="458"/>
      <c r="AR2" s="458"/>
      <c r="AS2" s="458"/>
      <c r="AT2" s="458"/>
      <c r="AU2" s="458"/>
      <c r="AV2" s="458"/>
      <c r="AW2" s="458"/>
      <c r="AX2" s="458"/>
      <c r="AY2" s="458"/>
      <c r="AZ2" s="458"/>
    </row>
    <row r="3" spans="1:52" ht="28.35" hidden="1" customHeight="1">
      <c r="A3" s="459"/>
      <c r="B3" s="538" t="s">
        <v>725</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459"/>
      <c r="AP3" s="458"/>
      <c r="AQ3" s="458"/>
      <c r="AR3" s="458"/>
      <c r="AS3" s="458"/>
      <c r="AT3" s="458"/>
      <c r="AU3" s="458"/>
      <c r="AV3" s="458"/>
      <c r="AW3" s="458"/>
      <c r="AX3" s="458"/>
      <c r="AY3" s="458"/>
      <c r="AZ3" s="458"/>
    </row>
    <row r="4" spans="1:52" ht="28.35" hidden="1" customHeight="1">
      <c r="A4" s="459"/>
      <c r="B4" s="538" t="s">
        <v>726</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459"/>
      <c r="AP4" s="458"/>
      <c r="AQ4" s="458"/>
      <c r="AR4" s="458"/>
      <c r="AS4" s="458"/>
      <c r="AT4" s="458"/>
      <c r="AU4" s="458"/>
      <c r="AV4" s="458"/>
      <c r="AW4" s="458"/>
      <c r="AX4" s="458"/>
      <c r="AY4" s="458"/>
      <c r="AZ4" s="458"/>
    </row>
    <row r="5" spans="1:52" ht="28.35" hidden="1" customHeight="1">
      <c r="A5" s="459"/>
      <c r="B5" s="538" t="s">
        <v>727</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459"/>
      <c r="AP5" s="458"/>
      <c r="AQ5" s="458"/>
      <c r="AR5" s="458"/>
      <c r="AS5" s="458"/>
      <c r="AT5" s="458"/>
      <c r="AU5" s="458"/>
      <c r="AV5" s="458"/>
      <c r="AW5" s="458"/>
      <c r="AX5" s="458"/>
      <c r="AY5" s="458"/>
      <c r="AZ5" s="458"/>
    </row>
    <row r="6" spans="1:52" ht="28.35" hidden="1" customHeight="1">
      <c r="A6" s="458"/>
      <c r="B6" s="538" t="s">
        <v>728</v>
      </c>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458"/>
      <c r="AP6" s="458"/>
      <c r="AQ6" s="458"/>
      <c r="AR6" s="458"/>
      <c r="AS6" s="458"/>
      <c r="AT6" s="458"/>
      <c r="AU6" s="458"/>
      <c r="AV6" s="458"/>
      <c r="AW6" s="458"/>
      <c r="AX6" s="458"/>
      <c r="AY6" s="458"/>
      <c r="AZ6" s="458"/>
    </row>
    <row r="7" spans="1:52" ht="28.35" hidden="1" customHeight="1">
      <c r="A7" s="459"/>
      <c r="B7" s="538" t="s">
        <v>729</v>
      </c>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459"/>
      <c r="AP7" s="458"/>
      <c r="AQ7" s="458"/>
      <c r="AR7" s="458"/>
      <c r="AS7" s="458"/>
      <c r="AT7" s="458"/>
      <c r="AU7" s="458"/>
      <c r="AV7" s="458"/>
      <c r="AW7" s="458"/>
      <c r="AX7" s="458"/>
      <c r="AY7" s="458"/>
      <c r="AZ7" s="458"/>
    </row>
    <row r="8" spans="1:52" ht="28.35" customHeight="1">
      <c r="A8" s="459"/>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59"/>
      <c r="AP8" s="458"/>
      <c r="AQ8" s="458"/>
      <c r="AR8" s="458"/>
      <c r="AS8" s="458"/>
      <c r="AT8" s="458"/>
      <c r="AU8" s="458"/>
      <c r="AV8" s="458"/>
      <c r="AW8" s="458"/>
      <c r="AX8" s="458"/>
      <c r="AY8" s="458"/>
      <c r="AZ8" s="458"/>
    </row>
    <row r="9" spans="1:52" ht="28.35" customHeight="1">
      <c r="A9" s="458"/>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row>
    <row r="10" spans="1:52" ht="28.35" customHeight="1">
      <c r="A10" s="45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row>
    <row r="11" spans="1:52" ht="28.35" customHeight="1">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row>
    <row r="12" spans="1:52" ht="28.35" customHeight="1">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row>
    <row r="13" spans="1:52" ht="28.35" customHeight="1">
      <c r="A13" s="458"/>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row>
    <row r="14" spans="1:52" ht="28.35" customHeight="1">
      <c r="A14" s="45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row>
    <row r="15" spans="1:52" ht="28.35" customHeight="1">
      <c r="A15" s="458"/>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row>
    <row r="16" spans="1:52" ht="28.35" customHeight="1">
      <c r="A16" s="458"/>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row>
    <row r="17" spans="1:52" ht="28.35" customHeight="1">
      <c r="A17" s="458"/>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row>
    <row r="18" spans="1:52" ht="28.35" customHeight="1">
      <c r="A18" s="45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row>
    <row r="19" spans="1:52" ht="28.35" customHeight="1">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row>
    <row r="20" spans="1:52" ht="28.35" customHeight="1">
      <c r="A20" s="458"/>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row>
    <row r="21" spans="1:52" ht="28.35" customHeight="1">
      <c r="A21" s="458"/>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row>
    <row r="22" spans="1:52" ht="28.35" customHeight="1">
      <c r="A22" s="458"/>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row>
    <row r="23" spans="1:52" ht="28.35" customHeight="1">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row>
    <row r="24" spans="1:52" ht="28.35" customHeight="1">
      <c r="A24" s="4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row>
    <row r="25" spans="1:52" ht="28.35" customHeight="1">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row>
    <row r="26" spans="1:52" ht="28.35" customHeight="1"/>
    <row r="27" spans="1:52" ht="28.35" customHeight="1"/>
    <row r="28" spans="1:52" ht="28.35" customHeight="1"/>
    <row r="29" spans="1:52" ht="28.35" customHeight="1"/>
    <row r="30" spans="1:52" ht="28.35" customHeight="1"/>
    <row r="31" spans="1:52" ht="28.35" customHeight="1"/>
    <row r="32" spans="1:52" ht="28.35" customHeight="1"/>
    <row r="33" ht="28.35" customHeight="1"/>
    <row r="34" ht="28.35" customHeight="1"/>
    <row r="35" ht="28.35" customHeight="1"/>
    <row r="36" ht="28.35" customHeight="1"/>
    <row r="37" ht="28.35" customHeight="1"/>
    <row r="38" ht="28.35" customHeight="1"/>
    <row r="39" ht="28.35" customHeight="1"/>
  </sheetData>
  <sheetProtection algorithmName="SHA-512" hashValue="hKQz02J6CJ+5FZJgMSGuKD9s5WzN/scPSBDtmrLgEo0jAXyrdDABBT6gsadv+ZNOM573z83vNYQyebWnYBJ/4A==" saltValue="Wyyr/qplNEzEo1q3Lz/Aug==" spinCount="100000" sheet="1" objects="1" scenarios="1" selectLockedCells="1" selectUnlockedCells="1"/>
  <mergeCells count="6">
    <mergeCell ref="B7:AN7"/>
    <mergeCell ref="A1:AO2"/>
    <mergeCell ref="B3:AN3"/>
    <mergeCell ref="B4:AN4"/>
    <mergeCell ref="B5:AN5"/>
    <mergeCell ref="B6:AN6"/>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W76"/>
  <sheetViews>
    <sheetView showGridLines="0" zoomScale="60" zoomScaleNormal="60" zoomScaleSheetLayoutView="70" zoomScalePageLayoutView="70" workbookViewId="0">
      <selection activeCell="D30" sqref="D30:G32"/>
    </sheetView>
  </sheetViews>
  <sheetFormatPr defaultColWidth="9" defaultRowHeight="27.9" customHeight="1"/>
  <cols>
    <col min="1" max="1" width="4.109375" style="14" customWidth="1"/>
    <col min="2" max="2" width="9" style="14" customWidth="1"/>
    <col min="3" max="11" width="9" style="13"/>
    <col min="12" max="12" width="10.6640625" style="13" customWidth="1"/>
    <col min="13" max="13" width="9" style="13"/>
    <col min="14" max="14" width="9" style="13" customWidth="1"/>
    <col min="15" max="19" width="9" style="13"/>
    <col min="20" max="20" width="4.6640625" style="13" customWidth="1"/>
    <col min="21" max="21" width="9" style="13"/>
    <col min="22" max="22" width="4.6640625" style="13" customWidth="1"/>
    <col min="23" max="16384" width="9" style="13"/>
  </cols>
  <sheetData>
    <row r="1" spans="1:23" s="10" customFormat="1" ht="30" customHeight="1">
      <c r="B1" s="27"/>
      <c r="C1" s="27"/>
      <c r="D1" s="27"/>
      <c r="E1" s="27"/>
      <c r="F1" s="1734" t="s">
        <v>265</v>
      </c>
      <c r="G1" s="1734"/>
      <c r="H1" s="1734"/>
      <c r="I1" s="1734"/>
      <c r="J1" s="1734"/>
      <c r="K1" s="1734"/>
      <c r="L1" s="1734"/>
      <c r="M1" s="1734"/>
      <c r="N1" s="1734"/>
      <c r="O1" s="1734"/>
      <c r="P1" s="1734"/>
      <c r="Q1" s="1734"/>
      <c r="R1" s="1671" t="s">
        <v>397</v>
      </c>
      <c r="S1" s="1671"/>
      <c r="T1" s="1671"/>
      <c r="U1" s="1671"/>
      <c r="V1" s="1671"/>
      <c r="W1" s="9"/>
    </row>
    <row r="2" spans="1:23" s="10" customFormat="1" ht="30" customHeight="1">
      <c r="A2" s="27"/>
      <c r="B2" s="27"/>
      <c r="C2" s="27"/>
      <c r="D2" s="27"/>
      <c r="E2" s="27"/>
      <c r="F2" s="1734"/>
      <c r="G2" s="1734"/>
      <c r="H2" s="1734"/>
      <c r="I2" s="1734"/>
      <c r="J2" s="1734"/>
      <c r="K2" s="1734"/>
      <c r="L2" s="1734"/>
      <c r="M2" s="1734"/>
      <c r="N2" s="1734"/>
      <c r="O2" s="1734"/>
      <c r="P2" s="1734"/>
      <c r="Q2" s="1734"/>
      <c r="R2" s="1671"/>
      <c r="S2" s="1671"/>
      <c r="T2" s="1671"/>
      <c r="U2" s="1671"/>
      <c r="V2" s="1671"/>
      <c r="W2" s="9"/>
    </row>
    <row r="3" spans="1:23" s="10" customFormat="1" ht="30" customHeight="1">
      <c r="A3" s="27"/>
      <c r="B3" s="27"/>
      <c r="C3" s="27"/>
      <c r="D3" s="27"/>
      <c r="E3" s="27"/>
      <c r="F3" s="1734"/>
      <c r="G3" s="1734"/>
      <c r="H3" s="1734"/>
      <c r="I3" s="1734"/>
      <c r="J3" s="1734"/>
      <c r="K3" s="1734"/>
      <c r="L3" s="1734"/>
      <c r="M3" s="1734"/>
      <c r="N3" s="1734"/>
      <c r="O3" s="1734"/>
      <c r="P3" s="1734"/>
      <c r="Q3" s="1734"/>
      <c r="R3" s="27"/>
      <c r="S3" s="27"/>
      <c r="T3" s="27"/>
      <c r="U3" s="27"/>
      <c r="V3" s="27"/>
      <c r="W3" s="9"/>
    </row>
    <row r="4" spans="1:23" ht="13.2">
      <c r="A4" s="11"/>
      <c r="B4" s="11"/>
      <c r="C4" s="12"/>
      <c r="D4" s="12"/>
      <c r="E4" s="12"/>
      <c r="F4" s="12"/>
      <c r="G4" s="12"/>
      <c r="H4" s="12"/>
      <c r="I4" s="12"/>
      <c r="K4" s="12"/>
      <c r="L4" s="12"/>
      <c r="M4" s="12"/>
    </row>
    <row r="5" spans="1:23" ht="13.2">
      <c r="A5" s="11"/>
      <c r="B5" s="11"/>
      <c r="C5" s="12"/>
      <c r="D5" s="12"/>
      <c r="E5" s="12"/>
      <c r="F5" s="12"/>
      <c r="G5" s="12"/>
      <c r="H5" s="12"/>
      <c r="I5" s="12"/>
      <c r="K5" s="12"/>
      <c r="L5" s="12"/>
      <c r="M5" s="12"/>
    </row>
    <row r="6" spans="1:23" ht="13.2">
      <c r="A6" s="11"/>
      <c r="B6" s="11"/>
      <c r="C6" s="12"/>
      <c r="D6" s="12"/>
      <c r="E6" s="12"/>
      <c r="F6" s="12"/>
      <c r="G6" s="12"/>
      <c r="H6" s="12"/>
      <c r="I6" s="12"/>
      <c r="K6" s="12"/>
      <c r="L6" s="12"/>
      <c r="M6" s="12"/>
    </row>
    <row r="7" spans="1:23" ht="13.2">
      <c r="A7" s="11"/>
      <c r="B7" s="11"/>
      <c r="C7" s="12"/>
      <c r="D7" s="12"/>
      <c r="E7" s="12"/>
      <c r="F7" s="12"/>
      <c r="G7" s="12"/>
      <c r="H7" s="12"/>
      <c r="I7" s="12"/>
      <c r="K7" s="12"/>
      <c r="L7" s="12"/>
      <c r="M7" s="12"/>
    </row>
    <row r="8" spans="1:23" ht="13.2">
      <c r="A8" s="11"/>
      <c r="B8" s="11"/>
      <c r="C8" s="12"/>
      <c r="D8" s="12"/>
      <c r="E8" s="12"/>
      <c r="F8" s="12"/>
      <c r="G8" s="12"/>
      <c r="H8" s="12"/>
      <c r="I8" s="12"/>
      <c r="K8" s="12"/>
      <c r="L8" s="12"/>
      <c r="M8" s="12"/>
    </row>
    <row r="9" spans="1:23" ht="13.2">
      <c r="A9" s="11"/>
      <c r="B9" s="11"/>
      <c r="C9" s="12"/>
      <c r="D9" s="12"/>
      <c r="E9" s="12"/>
      <c r="F9" s="12"/>
      <c r="G9" s="12"/>
      <c r="H9" s="12"/>
      <c r="I9" s="12"/>
      <c r="K9" s="12"/>
      <c r="L9" s="12"/>
      <c r="M9" s="12"/>
    </row>
    <row r="10" spans="1:23" ht="13.2">
      <c r="A10" s="11"/>
      <c r="B10" s="11"/>
      <c r="C10" s="12"/>
      <c r="D10" s="12"/>
      <c r="E10" s="12"/>
      <c r="F10" s="12"/>
      <c r="G10" s="12"/>
      <c r="H10" s="12"/>
      <c r="I10" s="12"/>
      <c r="K10" s="12"/>
      <c r="L10" s="12"/>
      <c r="M10" s="12"/>
    </row>
    <row r="11" spans="1:23" ht="13.2">
      <c r="A11" s="11"/>
      <c r="B11" s="11"/>
      <c r="C11" s="12"/>
      <c r="D11" s="12"/>
      <c r="E11" s="12"/>
      <c r="F11" s="12"/>
      <c r="G11" s="12"/>
      <c r="H11" s="12"/>
      <c r="I11" s="12"/>
      <c r="K11" s="12"/>
      <c r="L11" s="12"/>
      <c r="M11" s="12"/>
    </row>
    <row r="12" spans="1:23" ht="13.2"/>
    <row r="13" spans="1:23" ht="13.2"/>
    <row r="14" spans="1:23" ht="13.2"/>
    <row r="15" spans="1:23" ht="13.2"/>
    <row r="16" spans="1:23" ht="13.2"/>
    <row r="17" spans="1:7" ht="13.2"/>
    <row r="18" spans="1:7" ht="13.2"/>
    <row r="19" spans="1:7" ht="13.2"/>
    <row r="20" spans="1:7" ht="13.2"/>
    <row r="21" spans="1:7" ht="13.2"/>
    <row r="22" spans="1:7" ht="13.2"/>
    <row r="23" spans="1:7" ht="13.2"/>
    <row r="24" spans="1:7" ht="13.2"/>
    <row r="25" spans="1:7" ht="13.2"/>
    <row r="26" spans="1:7" ht="13.2"/>
    <row r="27" spans="1:7" ht="13.2"/>
    <row r="28" spans="1:7" ht="13.2"/>
    <row r="29" spans="1:7" ht="13.8" thickBot="1"/>
    <row r="30" spans="1:7" ht="30" customHeight="1">
      <c r="A30" s="1735" t="s">
        <v>266</v>
      </c>
      <c r="B30" s="1736"/>
      <c r="C30" s="1737"/>
      <c r="D30" s="1744"/>
      <c r="E30" s="1745"/>
      <c r="F30" s="1745"/>
      <c r="G30" s="1746"/>
    </row>
    <row r="31" spans="1:7" ht="30" customHeight="1">
      <c r="A31" s="1738"/>
      <c r="B31" s="1739"/>
      <c r="C31" s="1740"/>
      <c r="D31" s="1747"/>
      <c r="E31" s="1748"/>
      <c r="F31" s="1748"/>
      <c r="G31" s="1749"/>
    </row>
    <row r="32" spans="1:7" ht="30" customHeight="1" thickBot="1">
      <c r="A32" s="1741"/>
      <c r="B32" s="1742"/>
      <c r="C32" s="1743"/>
      <c r="D32" s="1750"/>
      <c r="E32" s="1751"/>
      <c r="F32" s="1751"/>
      <c r="G32" s="1752"/>
    </row>
    <row r="33" spans="1:22" ht="20.25" customHeight="1">
      <c r="A33" s="15"/>
      <c r="B33" s="15"/>
      <c r="C33" s="15"/>
      <c r="D33" s="16"/>
      <c r="E33" s="16"/>
      <c r="F33" s="16"/>
      <c r="G33" s="16"/>
    </row>
    <row r="34" spans="1:22" ht="13.8" thickBot="1"/>
    <row r="35" spans="1:22" s="17" customFormat="1" ht="30" customHeight="1">
      <c r="A35" s="1753">
        <v>1</v>
      </c>
      <c r="B35" s="1756" t="s">
        <v>267</v>
      </c>
      <c r="C35" s="1757"/>
      <c r="D35" s="1758"/>
      <c r="E35" s="1765"/>
      <c r="F35" s="1765"/>
      <c r="G35" s="1765"/>
      <c r="H35" s="1765"/>
      <c r="I35" s="1768" t="s">
        <v>401</v>
      </c>
      <c r="J35" s="1718"/>
      <c r="K35" s="1771"/>
      <c r="L35" s="1772"/>
      <c r="M35" s="1772"/>
      <c r="N35" s="1772"/>
      <c r="O35" s="1773" t="s">
        <v>402</v>
      </c>
      <c r="P35" s="1774"/>
      <c r="Q35" s="1779"/>
      <c r="R35" s="1772"/>
      <c r="S35" s="1772"/>
      <c r="T35" s="1772"/>
      <c r="U35" s="1718" t="s">
        <v>403</v>
      </c>
      <c r="V35" s="1719"/>
    </row>
    <row r="36" spans="1:22" s="17" customFormat="1" ht="30" customHeight="1">
      <c r="A36" s="1754"/>
      <c r="B36" s="1759"/>
      <c r="C36" s="1760"/>
      <c r="D36" s="1761"/>
      <c r="E36" s="1766"/>
      <c r="F36" s="1766"/>
      <c r="G36" s="1766"/>
      <c r="H36" s="1766"/>
      <c r="I36" s="1769"/>
      <c r="J36" s="1709"/>
      <c r="K36" s="1688"/>
      <c r="L36" s="1689"/>
      <c r="M36" s="1689"/>
      <c r="N36" s="1689"/>
      <c r="O36" s="1775"/>
      <c r="P36" s="1776"/>
      <c r="Q36" s="1688"/>
      <c r="R36" s="1689"/>
      <c r="S36" s="1689"/>
      <c r="T36" s="1689"/>
      <c r="U36" s="1709"/>
      <c r="V36" s="1707"/>
    </row>
    <row r="37" spans="1:22" s="17" customFormat="1" ht="30" customHeight="1">
      <c r="A37" s="1754"/>
      <c r="B37" s="1762"/>
      <c r="C37" s="1763"/>
      <c r="D37" s="1764"/>
      <c r="E37" s="1767"/>
      <c r="F37" s="1767"/>
      <c r="G37" s="1767"/>
      <c r="H37" s="1767"/>
      <c r="I37" s="1770"/>
      <c r="J37" s="1720"/>
      <c r="K37" s="1691"/>
      <c r="L37" s="1692"/>
      <c r="M37" s="1692"/>
      <c r="N37" s="1692"/>
      <c r="O37" s="1777"/>
      <c r="P37" s="1778"/>
      <c r="Q37" s="1691"/>
      <c r="R37" s="1692"/>
      <c r="S37" s="1692"/>
      <c r="T37" s="1692"/>
      <c r="U37" s="1720"/>
      <c r="V37" s="1721"/>
    </row>
    <row r="38" spans="1:22" s="17" customFormat="1" ht="20.100000000000001" customHeight="1">
      <c r="A38" s="1754"/>
      <c r="B38" s="1730" t="s">
        <v>268</v>
      </c>
      <c r="C38" s="1726"/>
      <c r="D38" s="1731"/>
      <c r="E38" s="1788"/>
      <c r="F38" s="1788"/>
      <c r="G38" s="1788"/>
      <c r="H38" s="1788"/>
      <c r="I38" s="1788"/>
      <c r="J38" s="1788"/>
      <c r="K38" s="1788"/>
      <c r="L38" s="1788"/>
      <c r="M38" s="1788"/>
      <c r="N38" s="1788"/>
      <c r="O38" s="1789" t="s">
        <v>404</v>
      </c>
      <c r="P38" s="1708"/>
      <c r="Q38" s="1790"/>
      <c r="R38" s="1698"/>
      <c r="S38" s="1699"/>
      <c r="T38" s="1708" t="s">
        <v>7</v>
      </c>
      <c r="U38" s="1710"/>
      <c r="V38" s="1706" t="s">
        <v>405</v>
      </c>
    </row>
    <row r="39" spans="1:22" s="17" customFormat="1" ht="20.100000000000001" customHeight="1">
      <c r="A39" s="1754"/>
      <c r="B39" s="1785"/>
      <c r="C39" s="1786"/>
      <c r="D39" s="1787"/>
      <c r="E39" s="1689"/>
      <c r="F39" s="1689"/>
      <c r="G39" s="1689"/>
      <c r="H39" s="1689"/>
      <c r="I39" s="1689"/>
      <c r="J39" s="1689"/>
      <c r="K39" s="1689"/>
      <c r="L39" s="1689"/>
      <c r="M39" s="1689"/>
      <c r="N39" s="1689"/>
      <c r="O39" s="1770"/>
      <c r="P39" s="1720"/>
      <c r="Q39" s="1791"/>
      <c r="R39" s="1700"/>
      <c r="S39" s="1701"/>
      <c r="T39" s="1720"/>
      <c r="U39" s="1792"/>
      <c r="V39" s="1721"/>
    </row>
    <row r="40" spans="1:22" s="17" customFormat="1" ht="20.100000000000001" customHeight="1">
      <c r="A40" s="1754"/>
      <c r="B40" s="1785"/>
      <c r="C40" s="1786"/>
      <c r="D40" s="1787"/>
      <c r="E40" s="1689"/>
      <c r="F40" s="1689"/>
      <c r="G40" s="1689"/>
      <c r="H40" s="1689"/>
      <c r="I40" s="1689"/>
      <c r="J40" s="1689"/>
      <c r="K40" s="1689"/>
      <c r="L40" s="1689"/>
      <c r="M40" s="1689"/>
      <c r="N40" s="1689"/>
      <c r="O40" s="1789" t="s">
        <v>406</v>
      </c>
      <c r="P40" s="1708"/>
      <c r="Q40" s="1790"/>
      <c r="R40" s="1698"/>
      <c r="S40" s="1699"/>
      <c r="T40" s="1708" t="s">
        <v>7</v>
      </c>
      <c r="U40" s="1710"/>
      <c r="V40" s="1706" t="s">
        <v>405</v>
      </c>
    </row>
    <row r="41" spans="1:22" s="17" customFormat="1" ht="20.100000000000001" customHeight="1" thickBot="1">
      <c r="A41" s="1755"/>
      <c r="B41" s="1732"/>
      <c r="C41" s="1727"/>
      <c r="D41" s="1733"/>
      <c r="E41" s="1689"/>
      <c r="F41" s="1689"/>
      <c r="G41" s="1689"/>
      <c r="H41" s="1689"/>
      <c r="I41" s="1689"/>
      <c r="J41" s="1689"/>
      <c r="K41" s="1689"/>
      <c r="L41" s="1689"/>
      <c r="M41" s="1689"/>
      <c r="N41" s="1689"/>
      <c r="O41" s="1769"/>
      <c r="P41" s="1709"/>
      <c r="Q41" s="1793"/>
      <c r="R41" s="1780"/>
      <c r="S41" s="1781"/>
      <c r="T41" s="1709"/>
      <c r="U41" s="1711"/>
      <c r="V41" s="1707"/>
    </row>
    <row r="42" spans="1:22" ht="27.9" customHeight="1">
      <c r="A42" s="1753">
        <v>2</v>
      </c>
      <c r="B42" s="1756" t="s">
        <v>267</v>
      </c>
      <c r="C42" s="1757"/>
      <c r="D42" s="1758"/>
      <c r="E42" s="1782"/>
      <c r="F42" s="1765"/>
      <c r="G42" s="1765"/>
      <c r="H42" s="1765"/>
      <c r="I42" s="1768" t="s">
        <v>407</v>
      </c>
      <c r="J42" s="1718"/>
      <c r="K42" s="1771"/>
      <c r="L42" s="1772"/>
      <c r="M42" s="1772"/>
      <c r="N42" s="1772"/>
      <c r="O42" s="1773" t="s">
        <v>408</v>
      </c>
      <c r="P42" s="1774"/>
      <c r="Q42" s="1712"/>
      <c r="R42" s="1713"/>
      <c r="S42" s="1713"/>
      <c r="T42" s="1713"/>
      <c r="U42" s="1718" t="s">
        <v>403</v>
      </c>
      <c r="V42" s="1719"/>
    </row>
    <row r="43" spans="1:22" ht="27.9" customHeight="1">
      <c r="A43" s="1754"/>
      <c r="B43" s="1759"/>
      <c r="C43" s="1760"/>
      <c r="D43" s="1761"/>
      <c r="E43" s="1783"/>
      <c r="F43" s="1766"/>
      <c r="G43" s="1766"/>
      <c r="H43" s="1766"/>
      <c r="I43" s="1769"/>
      <c r="J43" s="1709"/>
      <c r="K43" s="1688"/>
      <c r="L43" s="1689"/>
      <c r="M43" s="1689"/>
      <c r="N43" s="1689"/>
      <c r="O43" s="1775"/>
      <c r="P43" s="1776"/>
      <c r="Q43" s="1714"/>
      <c r="R43" s="1715"/>
      <c r="S43" s="1715"/>
      <c r="T43" s="1715"/>
      <c r="U43" s="1709"/>
      <c r="V43" s="1707"/>
    </row>
    <row r="44" spans="1:22" ht="27.9" customHeight="1">
      <c r="A44" s="1754"/>
      <c r="B44" s="1762"/>
      <c r="C44" s="1763"/>
      <c r="D44" s="1764"/>
      <c r="E44" s="1784"/>
      <c r="F44" s="1767"/>
      <c r="G44" s="1767"/>
      <c r="H44" s="1767"/>
      <c r="I44" s="1770"/>
      <c r="J44" s="1720"/>
      <c r="K44" s="1691"/>
      <c r="L44" s="1692"/>
      <c r="M44" s="1692"/>
      <c r="N44" s="1692"/>
      <c r="O44" s="1777"/>
      <c r="P44" s="1778"/>
      <c r="Q44" s="1716"/>
      <c r="R44" s="1717"/>
      <c r="S44" s="1717"/>
      <c r="T44" s="1717"/>
      <c r="U44" s="1720"/>
      <c r="V44" s="1721"/>
    </row>
    <row r="45" spans="1:22" ht="20.100000000000001" customHeight="1">
      <c r="A45" s="1754"/>
      <c r="B45" s="1730" t="s">
        <v>268</v>
      </c>
      <c r="C45" s="1726"/>
      <c r="D45" s="1731"/>
      <c r="E45" s="1788"/>
      <c r="F45" s="1788"/>
      <c r="G45" s="1788"/>
      <c r="H45" s="1788"/>
      <c r="I45" s="1788"/>
      <c r="J45" s="1788"/>
      <c r="K45" s="1788"/>
      <c r="L45" s="1788"/>
      <c r="M45" s="1788"/>
      <c r="N45" s="1788"/>
      <c r="O45" s="1789" t="s">
        <v>404</v>
      </c>
      <c r="P45" s="1708"/>
      <c r="Q45" s="1790"/>
      <c r="R45" s="1698"/>
      <c r="S45" s="1699"/>
      <c r="T45" s="1708" t="s">
        <v>7</v>
      </c>
      <c r="U45" s="1710"/>
      <c r="V45" s="1706" t="s">
        <v>405</v>
      </c>
    </row>
    <row r="46" spans="1:22" ht="20.100000000000001" customHeight="1">
      <c r="A46" s="1754"/>
      <c r="B46" s="1785"/>
      <c r="C46" s="1786"/>
      <c r="D46" s="1787"/>
      <c r="E46" s="1689"/>
      <c r="F46" s="1689"/>
      <c r="G46" s="1689"/>
      <c r="H46" s="1689"/>
      <c r="I46" s="1689"/>
      <c r="J46" s="1689"/>
      <c r="K46" s="1689"/>
      <c r="L46" s="1689"/>
      <c r="M46" s="1689"/>
      <c r="N46" s="1689"/>
      <c r="O46" s="1770"/>
      <c r="P46" s="1720"/>
      <c r="Q46" s="1791"/>
      <c r="R46" s="1700"/>
      <c r="S46" s="1701"/>
      <c r="T46" s="1720"/>
      <c r="U46" s="1792"/>
      <c r="V46" s="1721"/>
    </row>
    <row r="47" spans="1:22" ht="20.100000000000001" customHeight="1">
      <c r="A47" s="1754"/>
      <c r="B47" s="1785"/>
      <c r="C47" s="1786"/>
      <c r="D47" s="1787"/>
      <c r="E47" s="1689"/>
      <c r="F47" s="1689"/>
      <c r="G47" s="1689"/>
      <c r="H47" s="1689"/>
      <c r="I47" s="1689"/>
      <c r="J47" s="1689"/>
      <c r="K47" s="1689"/>
      <c r="L47" s="1689"/>
      <c r="M47" s="1689"/>
      <c r="N47" s="1689"/>
      <c r="O47" s="1789" t="s">
        <v>406</v>
      </c>
      <c r="P47" s="1708"/>
      <c r="Q47" s="1790"/>
      <c r="R47" s="1698"/>
      <c r="S47" s="1699"/>
      <c r="T47" s="1708" t="s">
        <v>7</v>
      </c>
      <c r="U47" s="1710"/>
      <c r="V47" s="1706" t="s">
        <v>405</v>
      </c>
    </row>
    <row r="48" spans="1:22" ht="20.100000000000001" customHeight="1" thickBot="1">
      <c r="A48" s="1755"/>
      <c r="B48" s="1732"/>
      <c r="C48" s="1727"/>
      <c r="D48" s="1733"/>
      <c r="E48" s="1794"/>
      <c r="F48" s="1794"/>
      <c r="G48" s="1794"/>
      <c r="H48" s="1794"/>
      <c r="I48" s="1794"/>
      <c r="J48" s="1794"/>
      <c r="K48" s="1794"/>
      <c r="L48" s="1794"/>
      <c r="M48" s="1794"/>
      <c r="N48" s="1794"/>
      <c r="O48" s="1795"/>
      <c r="P48" s="1796"/>
      <c r="Q48" s="1797"/>
      <c r="R48" s="1702"/>
      <c r="S48" s="1703"/>
      <c r="T48" s="1796"/>
      <c r="U48" s="1798"/>
      <c r="V48" s="1799"/>
    </row>
    <row r="49" spans="1:22" ht="27.9" customHeight="1">
      <c r="A49" s="1753">
        <v>3</v>
      </c>
      <c r="B49" s="1756" t="s">
        <v>267</v>
      </c>
      <c r="C49" s="1757"/>
      <c r="D49" s="1758"/>
      <c r="E49" s="1800"/>
      <c r="F49" s="1800"/>
      <c r="G49" s="1800"/>
      <c r="H49" s="1800"/>
      <c r="I49" s="1803" t="s">
        <v>271</v>
      </c>
      <c r="J49" s="1804"/>
      <c r="K49" s="1807"/>
      <c r="L49" s="1808"/>
      <c r="M49" s="1808"/>
      <c r="N49" s="1808"/>
      <c r="O49" s="1824" t="s">
        <v>272</v>
      </c>
      <c r="P49" s="1825"/>
      <c r="Q49" s="1813"/>
      <c r="R49" s="1814"/>
      <c r="S49" s="1814"/>
      <c r="T49" s="1814"/>
      <c r="U49" s="1804" t="s">
        <v>17</v>
      </c>
      <c r="V49" s="1819"/>
    </row>
    <row r="50" spans="1:22" ht="27.9" customHeight="1">
      <c r="A50" s="1754"/>
      <c r="B50" s="1759"/>
      <c r="C50" s="1760"/>
      <c r="D50" s="1761"/>
      <c r="E50" s="1801"/>
      <c r="F50" s="1801"/>
      <c r="G50" s="1801"/>
      <c r="H50" s="1801"/>
      <c r="I50" s="1785"/>
      <c r="J50" s="1786"/>
      <c r="K50" s="1809"/>
      <c r="L50" s="1810"/>
      <c r="M50" s="1810"/>
      <c r="N50" s="1810"/>
      <c r="O50" s="1826"/>
      <c r="P50" s="1827"/>
      <c r="Q50" s="1815"/>
      <c r="R50" s="1816"/>
      <c r="S50" s="1816"/>
      <c r="T50" s="1816"/>
      <c r="U50" s="1786"/>
      <c r="V50" s="1820"/>
    </row>
    <row r="51" spans="1:22" ht="27.9" customHeight="1">
      <c r="A51" s="1754"/>
      <c r="B51" s="1762"/>
      <c r="C51" s="1763"/>
      <c r="D51" s="1764"/>
      <c r="E51" s="1802"/>
      <c r="F51" s="1802"/>
      <c r="G51" s="1802"/>
      <c r="H51" s="1802"/>
      <c r="I51" s="1805"/>
      <c r="J51" s="1806"/>
      <c r="K51" s="1811"/>
      <c r="L51" s="1812"/>
      <c r="M51" s="1812"/>
      <c r="N51" s="1812"/>
      <c r="O51" s="1828"/>
      <c r="P51" s="1829"/>
      <c r="Q51" s="1817"/>
      <c r="R51" s="1818"/>
      <c r="S51" s="1818"/>
      <c r="T51" s="1818"/>
      <c r="U51" s="1806"/>
      <c r="V51" s="1729"/>
    </row>
    <row r="52" spans="1:22" ht="20.100000000000001" customHeight="1">
      <c r="A52" s="1754"/>
      <c r="B52" s="1730" t="s">
        <v>268</v>
      </c>
      <c r="C52" s="1726"/>
      <c r="D52" s="1731"/>
      <c r="E52" s="1821"/>
      <c r="F52" s="1821"/>
      <c r="G52" s="1821"/>
      <c r="H52" s="1821"/>
      <c r="I52" s="1821"/>
      <c r="J52" s="1821"/>
      <c r="K52" s="1821"/>
      <c r="L52" s="1821"/>
      <c r="M52" s="1821"/>
      <c r="N52" s="1821"/>
      <c r="O52" s="1730" t="s">
        <v>269</v>
      </c>
      <c r="P52" s="1726"/>
      <c r="Q52" s="1731"/>
      <c r="R52" s="1698"/>
      <c r="S52" s="1699"/>
      <c r="T52" s="1726" t="s">
        <v>11</v>
      </c>
      <c r="U52" s="1724"/>
      <c r="V52" s="1722" t="s">
        <v>12</v>
      </c>
    </row>
    <row r="53" spans="1:22" ht="20.100000000000001" customHeight="1">
      <c r="A53" s="1754"/>
      <c r="B53" s="1785"/>
      <c r="C53" s="1786"/>
      <c r="D53" s="1787"/>
      <c r="E53" s="1810"/>
      <c r="F53" s="1810"/>
      <c r="G53" s="1810"/>
      <c r="H53" s="1810"/>
      <c r="I53" s="1810"/>
      <c r="J53" s="1810"/>
      <c r="K53" s="1810"/>
      <c r="L53" s="1810"/>
      <c r="M53" s="1810"/>
      <c r="N53" s="1810"/>
      <c r="O53" s="1805"/>
      <c r="P53" s="1806"/>
      <c r="Q53" s="1823"/>
      <c r="R53" s="1700"/>
      <c r="S53" s="1701"/>
      <c r="T53" s="1806"/>
      <c r="U53" s="1725"/>
      <c r="V53" s="1729"/>
    </row>
    <row r="54" spans="1:22" ht="20.100000000000001" customHeight="1">
      <c r="A54" s="1754"/>
      <c r="B54" s="1785"/>
      <c r="C54" s="1786"/>
      <c r="D54" s="1787"/>
      <c r="E54" s="1810"/>
      <c r="F54" s="1810"/>
      <c r="G54" s="1810"/>
      <c r="H54" s="1810"/>
      <c r="I54" s="1810"/>
      <c r="J54" s="1810"/>
      <c r="K54" s="1810"/>
      <c r="L54" s="1810"/>
      <c r="M54" s="1810"/>
      <c r="N54" s="1810"/>
      <c r="O54" s="1730" t="s">
        <v>270</v>
      </c>
      <c r="P54" s="1726"/>
      <c r="Q54" s="1731"/>
      <c r="R54" s="1698"/>
      <c r="S54" s="1699"/>
      <c r="T54" s="1726" t="s">
        <v>11</v>
      </c>
      <c r="U54" s="1724"/>
      <c r="V54" s="1722" t="s">
        <v>12</v>
      </c>
    </row>
    <row r="55" spans="1:22" ht="20.100000000000001" customHeight="1" thickBot="1">
      <c r="A55" s="1755"/>
      <c r="B55" s="1732"/>
      <c r="C55" s="1727"/>
      <c r="D55" s="1733"/>
      <c r="E55" s="1822"/>
      <c r="F55" s="1822"/>
      <c r="G55" s="1822"/>
      <c r="H55" s="1822"/>
      <c r="I55" s="1822"/>
      <c r="J55" s="1822"/>
      <c r="K55" s="1822"/>
      <c r="L55" s="1822"/>
      <c r="M55" s="1822"/>
      <c r="N55" s="1822"/>
      <c r="O55" s="1732"/>
      <c r="P55" s="1727"/>
      <c r="Q55" s="1733"/>
      <c r="R55" s="1702"/>
      <c r="S55" s="1703"/>
      <c r="T55" s="1727"/>
      <c r="U55" s="1728"/>
      <c r="V55" s="1723"/>
    </row>
    <row r="56" spans="1:22" ht="27.9" customHeight="1">
      <c r="A56" s="1753">
        <v>4</v>
      </c>
      <c r="B56" s="1756" t="s">
        <v>267</v>
      </c>
      <c r="C56" s="1757"/>
      <c r="D56" s="1758"/>
      <c r="E56" s="1800"/>
      <c r="F56" s="1800"/>
      <c r="G56" s="1800"/>
      <c r="H56" s="1800"/>
      <c r="I56" s="1803" t="s">
        <v>271</v>
      </c>
      <c r="J56" s="1804"/>
      <c r="K56" s="1807"/>
      <c r="L56" s="1808"/>
      <c r="M56" s="1808"/>
      <c r="N56" s="1808"/>
      <c r="O56" s="1824" t="s">
        <v>272</v>
      </c>
      <c r="P56" s="1825"/>
      <c r="Q56" s="1813"/>
      <c r="R56" s="1814"/>
      <c r="S56" s="1814"/>
      <c r="T56" s="1814"/>
      <c r="U56" s="1804" t="s">
        <v>17</v>
      </c>
      <c r="V56" s="1819"/>
    </row>
    <row r="57" spans="1:22" ht="27.9" customHeight="1">
      <c r="A57" s="1754"/>
      <c r="B57" s="1759"/>
      <c r="C57" s="1760"/>
      <c r="D57" s="1761"/>
      <c r="E57" s="1801"/>
      <c r="F57" s="1801"/>
      <c r="G57" s="1801"/>
      <c r="H57" s="1801"/>
      <c r="I57" s="1785"/>
      <c r="J57" s="1786"/>
      <c r="K57" s="1809"/>
      <c r="L57" s="1810"/>
      <c r="M57" s="1810"/>
      <c r="N57" s="1810"/>
      <c r="O57" s="1826"/>
      <c r="P57" s="1827"/>
      <c r="Q57" s="1815"/>
      <c r="R57" s="1816"/>
      <c r="S57" s="1816"/>
      <c r="T57" s="1816"/>
      <c r="U57" s="1786"/>
      <c r="V57" s="1820"/>
    </row>
    <row r="58" spans="1:22" ht="27.9" customHeight="1">
      <c r="A58" s="1754"/>
      <c r="B58" s="1762"/>
      <c r="C58" s="1763"/>
      <c r="D58" s="1764"/>
      <c r="E58" s="1802"/>
      <c r="F58" s="1802"/>
      <c r="G58" s="1802"/>
      <c r="H58" s="1802"/>
      <c r="I58" s="1805"/>
      <c r="J58" s="1806"/>
      <c r="K58" s="1811"/>
      <c r="L58" s="1812"/>
      <c r="M58" s="1812"/>
      <c r="N58" s="1812"/>
      <c r="O58" s="1828"/>
      <c r="P58" s="1829"/>
      <c r="Q58" s="1817"/>
      <c r="R58" s="1818"/>
      <c r="S58" s="1818"/>
      <c r="T58" s="1818"/>
      <c r="U58" s="1806"/>
      <c r="V58" s="1729"/>
    </row>
    <row r="59" spans="1:22" ht="20.100000000000001" customHeight="1">
      <c r="A59" s="1754"/>
      <c r="B59" s="1730" t="s">
        <v>268</v>
      </c>
      <c r="C59" s="1726"/>
      <c r="D59" s="1731"/>
      <c r="E59" s="1821"/>
      <c r="F59" s="1821"/>
      <c r="G59" s="1821"/>
      <c r="H59" s="1821"/>
      <c r="I59" s="1821"/>
      <c r="J59" s="1821"/>
      <c r="K59" s="1821"/>
      <c r="L59" s="1821"/>
      <c r="M59" s="1821"/>
      <c r="N59" s="1821"/>
      <c r="O59" s="1730" t="s">
        <v>269</v>
      </c>
      <c r="P59" s="1726"/>
      <c r="Q59" s="1731"/>
      <c r="R59" s="1698"/>
      <c r="S59" s="1699"/>
      <c r="T59" s="1726" t="s">
        <v>11</v>
      </c>
      <c r="U59" s="1724"/>
      <c r="V59" s="1722" t="s">
        <v>12</v>
      </c>
    </row>
    <row r="60" spans="1:22" ht="20.100000000000001" customHeight="1">
      <c r="A60" s="1754"/>
      <c r="B60" s="1785"/>
      <c r="C60" s="1786"/>
      <c r="D60" s="1787"/>
      <c r="E60" s="1810"/>
      <c r="F60" s="1810"/>
      <c r="G60" s="1810"/>
      <c r="H60" s="1810"/>
      <c r="I60" s="1810"/>
      <c r="J60" s="1810"/>
      <c r="K60" s="1810"/>
      <c r="L60" s="1810"/>
      <c r="M60" s="1810"/>
      <c r="N60" s="1810"/>
      <c r="O60" s="1805"/>
      <c r="P60" s="1806"/>
      <c r="Q60" s="1823"/>
      <c r="R60" s="1700"/>
      <c r="S60" s="1701"/>
      <c r="T60" s="1806"/>
      <c r="U60" s="1725"/>
      <c r="V60" s="1729"/>
    </row>
    <row r="61" spans="1:22" ht="20.100000000000001" customHeight="1">
      <c r="A61" s="1754"/>
      <c r="B61" s="1785"/>
      <c r="C61" s="1786"/>
      <c r="D61" s="1787"/>
      <c r="E61" s="1810"/>
      <c r="F61" s="1810"/>
      <c r="G61" s="1810"/>
      <c r="H61" s="1810"/>
      <c r="I61" s="1810"/>
      <c r="J61" s="1810"/>
      <c r="K61" s="1810"/>
      <c r="L61" s="1810"/>
      <c r="M61" s="1810"/>
      <c r="N61" s="1810"/>
      <c r="O61" s="1730" t="s">
        <v>270</v>
      </c>
      <c r="P61" s="1726"/>
      <c r="Q61" s="1731"/>
      <c r="R61" s="1698"/>
      <c r="S61" s="1699"/>
      <c r="T61" s="1726" t="s">
        <v>11</v>
      </c>
      <c r="U61" s="1724"/>
      <c r="V61" s="1722" t="s">
        <v>12</v>
      </c>
    </row>
    <row r="62" spans="1:22" ht="20.100000000000001" customHeight="1" thickBot="1">
      <c r="A62" s="1755"/>
      <c r="B62" s="1732"/>
      <c r="C62" s="1727"/>
      <c r="D62" s="1733"/>
      <c r="E62" s="1822"/>
      <c r="F62" s="1822"/>
      <c r="G62" s="1822"/>
      <c r="H62" s="1822"/>
      <c r="I62" s="1822"/>
      <c r="J62" s="1822"/>
      <c r="K62" s="1822"/>
      <c r="L62" s="1822"/>
      <c r="M62" s="1822"/>
      <c r="N62" s="1822"/>
      <c r="O62" s="1732"/>
      <c r="P62" s="1727"/>
      <c r="Q62" s="1733"/>
      <c r="R62" s="1702"/>
      <c r="S62" s="1703"/>
      <c r="T62" s="1727"/>
      <c r="U62" s="1728"/>
      <c r="V62" s="1723"/>
    </row>
    <row r="63" spans="1:22" ht="27.9" customHeight="1">
      <c r="A63" s="1753">
        <v>5</v>
      </c>
      <c r="B63" s="1756" t="s">
        <v>267</v>
      </c>
      <c r="C63" s="1757"/>
      <c r="D63" s="1758"/>
      <c r="E63" s="1800"/>
      <c r="F63" s="1800"/>
      <c r="G63" s="1800"/>
      <c r="H63" s="1800"/>
      <c r="I63" s="1803" t="s">
        <v>271</v>
      </c>
      <c r="J63" s="1804"/>
      <c r="K63" s="1807"/>
      <c r="L63" s="1808"/>
      <c r="M63" s="1808"/>
      <c r="N63" s="1808"/>
      <c r="O63" s="1824" t="s">
        <v>272</v>
      </c>
      <c r="P63" s="1825"/>
      <c r="Q63" s="1813"/>
      <c r="R63" s="1814"/>
      <c r="S63" s="1814"/>
      <c r="T63" s="1814"/>
      <c r="U63" s="1804" t="s">
        <v>17</v>
      </c>
      <c r="V63" s="1819"/>
    </row>
    <row r="64" spans="1:22" ht="27.9" customHeight="1">
      <c r="A64" s="1754"/>
      <c r="B64" s="1759"/>
      <c r="C64" s="1760"/>
      <c r="D64" s="1761"/>
      <c r="E64" s="1801"/>
      <c r="F64" s="1801"/>
      <c r="G64" s="1801"/>
      <c r="H64" s="1801"/>
      <c r="I64" s="1785"/>
      <c r="J64" s="1786"/>
      <c r="K64" s="1809"/>
      <c r="L64" s="1810"/>
      <c r="M64" s="1810"/>
      <c r="N64" s="1810"/>
      <c r="O64" s="1826"/>
      <c r="P64" s="1827"/>
      <c r="Q64" s="1815"/>
      <c r="R64" s="1816"/>
      <c r="S64" s="1816"/>
      <c r="T64" s="1816"/>
      <c r="U64" s="1786"/>
      <c r="V64" s="1820"/>
    </row>
    <row r="65" spans="1:22" ht="27.9" customHeight="1">
      <c r="A65" s="1754"/>
      <c r="B65" s="1762"/>
      <c r="C65" s="1763"/>
      <c r="D65" s="1764"/>
      <c r="E65" s="1802"/>
      <c r="F65" s="1802"/>
      <c r="G65" s="1802"/>
      <c r="H65" s="1802"/>
      <c r="I65" s="1805"/>
      <c r="J65" s="1806"/>
      <c r="K65" s="1811"/>
      <c r="L65" s="1812"/>
      <c r="M65" s="1812"/>
      <c r="N65" s="1812"/>
      <c r="O65" s="1828"/>
      <c r="P65" s="1829"/>
      <c r="Q65" s="1817"/>
      <c r="R65" s="1818"/>
      <c r="S65" s="1818"/>
      <c r="T65" s="1818"/>
      <c r="U65" s="1806"/>
      <c r="V65" s="1729"/>
    </row>
    <row r="66" spans="1:22" ht="20.100000000000001" customHeight="1">
      <c r="A66" s="1754"/>
      <c r="B66" s="1730" t="s">
        <v>268</v>
      </c>
      <c r="C66" s="1726"/>
      <c r="D66" s="1731"/>
      <c r="E66" s="1821"/>
      <c r="F66" s="1821"/>
      <c r="G66" s="1821"/>
      <c r="H66" s="1821"/>
      <c r="I66" s="1821"/>
      <c r="J66" s="1821"/>
      <c r="K66" s="1821"/>
      <c r="L66" s="1821"/>
      <c r="M66" s="1821"/>
      <c r="N66" s="1821"/>
      <c r="O66" s="1730" t="s">
        <v>269</v>
      </c>
      <c r="P66" s="1726"/>
      <c r="Q66" s="1731"/>
      <c r="R66" s="1698"/>
      <c r="S66" s="1699"/>
      <c r="T66" s="1726" t="s">
        <v>11</v>
      </c>
      <c r="U66" s="1724"/>
      <c r="V66" s="1722" t="s">
        <v>12</v>
      </c>
    </row>
    <row r="67" spans="1:22" ht="20.100000000000001" customHeight="1">
      <c r="A67" s="1754"/>
      <c r="B67" s="1785"/>
      <c r="C67" s="1786"/>
      <c r="D67" s="1787"/>
      <c r="E67" s="1810"/>
      <c r="F67" s="1810"/>
      <c r="G67" s="1810"/>
      <c r="H67" s="1810"/>
      <c r="I67" s="1810"/>
      <c r="J67" s="1810"/>
      <c r="K67" s="1810"/>
      <c r="L67" s="1810"/>
      <c r="M67" s="1810"/>
      <c r="N67" s="1810"/>
      <c r="O67" s="1805"/>
      <c r="P67" s="1806"/>
      <c r="Q67" s="1823"/>
      <c r="R67" s="1700"/>
      <c r="S67" s="1701"/>
      <c r="T67" s="1806"/>
      <c r="U67" s="1725"/>
      <c r="V67" s="1729"/>
    </row>
    <row r="68" spans="1:22" ht="20.100000000000001" customHeight="1">
      <c r="A68" s="1754"/>
      <c r="B68" s="1785"/>
      <c r="C68" s="1786"/>
      <c r="D68" s="1787"/>
      <c r="E68" s="1810"/>
      <c r="F68" s="1810"/>
      <c r="G68" s="1810"/>
      <c r="H68" s="1810"/>
      <c r="I68" s="1810"/>
      <c r="J68" s="1810"/>
      <c r="K68" s="1810"/>
      <c r="L68" s="1810"/>
      <c r="M68" s="1810"/>
      <c r="N68" s="1810"/>
      <c r="O68" s="1730" t="s">
        <v>270</v>
      </c>
      <c r="P68" s="1726"/>
      <c r="Q68" s="1731"/>
      <c r="R68" s="1698"/>
      <c r="S68" s="1699"/>
      <c r="T68" s="1726" t="s">
        <v>11</v>
      </c>
      <c r="U68" s="1724"/>
      <c r="V68" s="1722" t="s">
        <v>12</v>
      </c>
    </row>
    <row r="69" spans="1:22" ht="20.100000000000001" customHeight="1" thickBot="1">
      <c r="A69" s="1755"/>
      <c r="B69" s="1732"/>
      <c r="C69" s="1727"/>
      <c r="D69" s="1733"/>
      <c r="E69" s="1822"/>
      <c r="F69" s="1822"/>
      <c r="G69" s="1822"/>
      <c r="H69" s="1822"/>
      <c r="I69" s="1822"/>
      <c r="J69" s="1822"/>
      <c r="K69" s="1822"/>
      <c r="L69" s="1822"/>
      <c r="M69" s="1822"/>
      <c r="N69" s="1822"/>
      <c r="O69" s="1732"/>
      <c r="P69" s="1727"/>
      <c r="Q69" s="1733"/>
      <c r="R69" s="1702"/>
      <c r="S69" s="1703"/>
      <c r="T69" s="1727"/>
      <c r="U69" s="1728"/>
      <c r="V69" s="1723"/>
    </row>
    <row r="70" spans="1:22" ht="27.9" customHeight="1">
      <c r="A70" s="1753">
        <v>6</v>
      </c>
      <c r="B70" s="1756" t="s">
        <v>267</v>
      </c>
      <c r="C70" s="1757"/>
      <c r="D70" s="1758"/>
      <c r="E70" s="1800"/>
      <c r="F70" s="1800"/>
      <c r="G70" s="1800"/>
      <c r="H70" s="1800"/>
      <c r="I70" s="1803" t="s">
        <v>271</v>
      </c>
      <c r="J70" s="1804"/>
      <c r="K70" s="1807"/>
      <c r="L70" s="1808"/>
      <c r="M70" s="1808"/>
      <c r="N70" s="1808"/>
      <c r="O70" s="1824" t="s">
        <v>272</v>
      </c>
      <c r="P70" s="1825"/>
      <c r="Q70" s="1813"/>
      <c r="R70" s="1814"/>
      <c r="S70" s="1814"/>
      <c r="T70" s="1814"/>
      <c r="U70" s="1804" t="s">
        <v>17</v>
      </c>
      <c r="V70" s="1819"/>
    </row>
    <row r="71" spans="1:22" ht="27.9" customHeight="1">
      <c r="A71" s="1754"/>
      <c r="B71" s="1759"/>
      <c r="C71" s="1760"/>
      <c r="D71" s="1761"/>
      <c r="E71" s="1801"/>
      <c r="F71" s="1801"/>
      <c r="G71" s="1801"/>
      <c r="H71" s="1801"/>
      <c r="I71" s="1785"/>
      <c r="J71" s="1786"/>
      <c r="K71" s="1809"/>
      <c r="L71" s="1810"/>
      <c r="M71" s="1810"/>
      <c r="N71" s="1810"/>
      <c r="O71" s="1826"/>
      <c r="P71" s="1827"/>
      <c r="Q71" s="1815"/>
      <c r="R71" s="1816"/>
      <c r="S71" s="1816"/>
      <c r="T71" s="1816"/>
      <c r="U71" s="1786"/>
      <c r="V71" s="1820"/>
    </row>
    <row r="72" spans="1:22" ht="27.9" customHeight="1">
      <c r="A72" s="1754"/>
      <c r="B72" s="1762"/>
      <c r="C72" s="1763"/>
      <c r="D72" s="1764"/>
      <c r="E72" s="1802"/>
      <c r="F72" s="1802"/>
      <c r="G72" s="1802"/>
      <c r="H72" s="1802"/>
      <c r="I72" s="1805"/>
      <c r="J72" s="1806"/>
      <c r="K72" s="1811"/>
      <c r="L72" s="1812"/>
      <c r="M72" s="1812"/>
      <c r="N72" s="1812"/>
      <c r="O72" s="1828"/>
      <c r="P72" s="1829"/>
      <c r="Q72" s="1817"/>
      <c r="R72" s="1818"/>
      <c r="S72" s="1818"/>
      <c r="T72" s="1818"/>
      <c r="U72" s="1806"/>
      <c r="V72" s="1729"/>
    </row>
    <row r="73" spans="1:22" ht="20.100000000000001" customHeight="1">
      <c r="A73" s="1754"/>
      <c r="B73" s="1730" t="s">
        <v>268</v>
      </c>
      <c r="C73" s="1726"/>
      <c r="D73" s="1731"/>
      <c r="E73" s="1821"/>
      <c r="F73" s="1821"/>
      <c r="G73" s="1821"/>
      <c r="H73" s="1821"/>
      <c r="I73" s="1821"/>
      <c r="J73" s="1821"/>
      <c r="K73" s="1821"/>
      <c r="L73" s="1821"/>
      <c r="M73" s="1821"/>
      <c r="N73" s="1821"/>
      <c r="O73" s="1730" t="s">
        <v>269</v>
      </c>
      <c r="P73" s="1726"/>
      <c r="Q73" s="1731"/>
      <c r="R73" s="1698"/>
      <c r="S73" s="1699"/>
      <c r="T73" s="1726" t="s">
        <v>11</v>
      </c>
      <c r="U73" s="1724"/>
      <c r="V73" s="1722" t="s">
        <v>12</v>
      </c>
    </row>
    <row r="74" spans="1:22" ht="20.100000000000001" customHeight="1">
      <c r="A74" s="1754"/>
      <c r="B74" s="1785"/>
      <c r="C74" s="1786"/>
      <c r="D74" s="1787"/>
      <c r="E74" s="1810"/>
      <c r="F74" s="1810"/>
      <c r="G74" s="1810"/>
      <c r="H74" s="1810"/>
      <c r="I74" s="1810"/>
      <c r="J74" s="1810"/>
      <c r="K74" s="1810"/>
      <c r="L74" s="1810"/>
      <c r="M74" s="1810"/>
      <c r="N74" s="1810"/>
      <c r="O74" s="1805"/>
      <c r="P74" s="1806"/>
      <c r="Q74" s="1823"/>
      <c r="R74" s="1700"/>
      <c r="S74" s="1701"/>
      <c r="T74" s="1806"/>
      <c r="U74" s="1725"/>
      <c r="V74" s="1729"/>
    </row>
    <row r="75" spans="1:22" ht="20.100000000000001" customHeight="1">
      <c r="A75" s="1754"/>
      <c r="B75" s="1785"/>
      <c r="C75" s="1786"/>
      <c r="D75" s="1787"/>
      <c r="E75" s="1810"/>
      <c r="F75" s="1810"/>
      <c r="G75" s="1810"/>
      <c r="H75" s="1810"/>
      <c r="I75" s="1810"/>
      <c r="J75" s="1810"/>
      <c r="K75" s="1810"/>
      <c r="L75" s="1810"/>
      <c r="M75" s="1810"/>
      <c r="N75" s="1810"/>
      <c r="O75" s="1730" t="s">
        <v>270</v>
      </c>
      <c r="P75" s="1726"/>
      <c r="Q75" s="1731"/>
      <c r="R75" s="1698"/>
      <c r="S75" s="1699"/>
      <c r="T75" s="1726" t="s">
        <v>11</v>
      </c>
      <c r="U75" s="1724"/>
      <c r="V75" s="1722" t="s">
        <v>12</v>
      </c>
    </row>
    <row r="76" spans="1:22" ht="20.100000000000001" customHeight="1" thickBot="1">
      <c r="A76" s="1755"/>
      <c r="B76" s="1732"/>
      <c r="C76" s="1727"/>
      <c r="D76" s="1733"/>
      <c r="E76" s="1822"/>
      <c r="F76" s="1822"/>
      <c r="G76" s="1822"/>
      <c r="H76" s="1822"/>
      <c r="I76" s="1822"/>
      <c r="J76" s="1822"/>
      <c r="K76" s="1822"/>
      <c r="L76" s="1822"/>
      <c r="M76" s="1822"/>
      <c r="N76" s="1822"/>
      <c r="O76" s="1732"/>
      <c r="P76" s="1727"/>
      <c r="Q76" s="1733"/>
      <c r="R76" s="1704"/>
      <c r="S76" s="1705"/>
      <c r="T76" s="1727"/>
      <c r="U76" s="1728"/>
      <c r="V76" s="1723"/>
    </row>
  </sheetData>
  <sheetProtection algorithmName="SHA-512" hashValue="PGXdPd3fJpaDhoCHM1yLJjmKGKTw2QQu6TQZJDbTdSVNzvSt6Vg+IWUICVQ0xqBuHDbziStTRDjxUZklbTZH1g==" saltValue="LxuGkMzupiCSm59pehIBhw==" spinCount="100000" sheet="1" objects="1" selectLockedCells="1"/>
  <mergeCells count="124">
    <mergeCell ref="B73:D76"/>
    <mergeCell ref="E73:N76"/>
    <mergeCell ref="O73:Q74"/>
    <mergeCell ref="T73:T74"/>
    <mergeCell ref="U73:U74"/>
    <mergeCell ref="T68:T69"/>
    <mergeCell ref="U68:U69"/>
    <mergeCell ref="V73:V74"/>
    <mergeCell ref="O75:Q76"/>
    <mergeCell ref="T75:T76"/>
    <mergeCell ref="U75:U76"/>
    <mergeCell ref="V75:V76"/>
    <mergeCell ref="O70:P72"/>
    <mergeCell ref="Q70:T72"/>
    <mergeCell ref="U70:V72"/>
    <mergeCell ref="O56:P58"/>
    <mergeCell ref="Q56:T58"/>
    <mergeCell ref="U56:V58"/>
    <mergeCell ref="V68:V69"/>
    <mergeCell ref="A70:A76"/>
    <mergeCell ref="B70:D72"/>
    <mergeCell ref="E70:H72"/>
    <mergeCell ref="I70:J72"/>
    <mergeCell ref="K70:N72"/>
    <mergeCell ref="Q63:T65"/>
    <mergeCell ref="U63:V65"/>
    <mergeCell ref="B66:D69"/>
    <mergeCell ref="E66:N69"/>
    <mergeCell ref="O66:Q67"/>
    <mergeCell ref="T66:T67"/>
    <mergeCell ref="U66:U67"/>
    <mergeCell ref="V66:V67"/>
    <mergeCell ref="A63:A69"/>
    <mergeCell ref="B63:D65"/>
    <mergeCell ref="E63:H65"/>
    <mergeCell ref="I63:J65"/>
    <mergeCell ref="K63:N65"/>
    <mergeCell ref="O63:P65"/>
    <mergeCell ref="O68:Q69"/>
    <mergeCell ref="A56:A62"/>
    <mergeCell ref="B56:D58"/>
    <mergeCell ref="E56:H58"/>
    <mergeCell ref="I56:J58"/>
    <mergeCell ref="K56:N58"/>
    <mergeCell ref="Q49:T51"/>
    <mergeCell ref="U49:V51"/>
    <mergeCell ref="B52:D55"/>
    <mergeCell ref="E52:N55"/>
    <mergeCell ref="O52:Q53"/>
    <mergeCell ref="T52:T53"/>
    <mergeCell ref="U52:U53"/>
    <mergeCell ref="V52:V53"/>
    <mergeCell ref="A49:A55"/>
    <mergeCell ref="B49:D51"/>
    <mergeCell ref="E49:H51"/>
    <mergeCell ref="I49:J51"/>
    <mergeCell ref="K49:N51"/>
    <mergeCell ref="O49:P51"/>
    <mergeCell ref="O54:Q55"/>
    <mergeCell ref="B59:D62"/>
    <mergeCell ref="E59:N62"/>
    <mergeCell ref="O59:Q60"/>
    <mergeCell ref="T59:T60"/>
    <mergeCell ref="A42:A48"/>
    <mergeCell ref="B42:D44"/>
    <mergeCell ref="E42:H44"/>
    <mergeCell ref="I42:J44"/>
    <mergeCell ref="K42:N44"/>
    <mergeCell ref="U35:V37"/>
    <mergeCell ref="B38:D41"/>
    <mergeCell ref="E38:N41"/>
    <mergeCell ref="O38:Q39"/>
    <mergeCell ref="T38:T39"/>
    <mergeCell ref="U38:U39"/>
    <mergeCell ref="V38:V39"/>
    <mergeCell ref="O40:Q41"/>
    <mergeCell ref="B45:D48"/>
    <mergeCell ref="E45:N48"/>
    <mergeCell ref="O45:Q46"/>
    <mergeCell ref="T45:T46"/>
    <mergeCell ref="U45:U46"/>
    <mergeCell ref="V45:V46"/>
    <mergeCell ref="O47:Q48"/>
    <mergeCell ref="T47:T48"/>
    <mergeCell ref="U47:U48"/>
    <mergeCell ref="V47:V48"/>
    <mergeCell ref="O42:P44"/>
    <mergeCell ref="F1:Q3"/>
    <mergeCell ref="R1:V2"/>
    <mergeCell ref="A30:C32"/>
    <mergeCell ref="D30:G32"/>
    <mergeCell ref="A35:A41"/>
    <mergeCell ref="B35:D37"/>
    <mergeCell ref="E35:H37"/>
    <mergeCell ref="I35:J37"/>
    <mergeCell ref="K35:N37"/>
    <mergeCell ref="O35:P37"/>
    <mergeCell ref="Q35:T37"/>
    <mergeCell ref="R38:S39"/>
    <mergeCell ref="R40:S41"/>
    <mergeCell ref="R52:S53"/>
    <mergeCell ref="R54:S55"/>
    <mergeCell ref="R59:S60"/>
    <mergeCell ref="R61:S62"/>
    <mergeCell ref="R66:S67"/>
    <mergeCell ref="R68:S69"/>
    <mergeCell ref="R73:S74"/>
    <mergeCell ref="R75:S76"/>
    <mergeCell ref="V40:V41"/>
    <mergeCell ref="T40:T41"/>
    <mergeCell ref="U40:U41"/>
    <mergeCell ref="Q42:T44"/>
    <mergeCell ref="U42:V44"/>
    <mergeCell ref="R45:S46"/>
    <mergeCell ref="R47:S48"/>
    <mergeCell ref="V54:V55"/>
    <mergeCell ref="U59:U60"/>
    <mergeCell ref="T54:T55"/>
    <mergeCell ref="U54:U55"/>
    <mergeCell ref="V59:V60"/>
    <mergeCell ref="O61:Q62"/>
    <mergeCell ref="T61:T62"/>
    <mergeCell ref="U61:U62"/>
    <mergeCell ref="V61:V62"/>
  </mergeCells>
  <phoneticPr fontId="3"/>
  <dataValidations count="1">
    <dataValidation imeMode="halfAlpha" allowBlank="1" showInputMessage="1" showErrorMessage="1" sqref="U73:U76 U66:U69 U59:U62 U52:U55 U45:U48 U38:U41"/>
  </dataValidations>
  <printOptions horizontalCentered="1"/>
  <pageMargins left="0" right="0" top="0.31496062992125984" bottom="0.35433070866141736" header="0.31496062992125984" footer="0.31496062992125984"/>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A1:BC388"/>
  <sheetViews>
    <sheetView showGridLines="0" zoomScale="90" zoomScaleNormal="90" zoomScaleSheetLayoutView="70" workbookViewId="0">
      <pane ySplit="2" topLeftCell="A3" activePane="bottomLeft" state="frozen"/>
      <selection pane="bottomLeft" activeCell="L18" sqref="L18:AL18"/>
    </sheetView>
  </sheetViews>
  <sheetFormatPr defaultColWidth="10" defaultRowHeight="28.2" customHeight="1"/>
  <cols>
    <col min="1" max="40" width="4" style="192" customWidth="1"/>
    <col min="41" max="41" width="4.109375" style="297" customWidth="1"/>
    <col min="42" max="42" width="4.21875" style="297" customWidth="1"/>
    <col min="43" max="43" width="9.77734375" style="202" hidden="1" customWidth="1"/>
    <col min="44" max="44" width="9.77734375" style="203" hidden="1" customWidth="1"/>
    <col min="45" max="45" width="9.77734375" style="195" hidden="1" customWidth="1"/>
    <col min="46" max="46" width="9.77734375" style="196" hidden="1" customWidth="1"/>
    <col min="47" max="47" width="11.109375" style="197" hidden="1" customWidth="1"/>
    <col min="48" max="48" width="9.77734375" style="298" hidden="1" customWidth="1"/>
    <col min="49" max="49" width="9.77734375" style="199" hidden="1" customWidth="1"/>
    <col min="50" max="55" width="10" style="192" hidden="1" customWidth="1"/>
    <col min="56" max="68" width="10" style="192" customWidth="1"/>
    <col min="69" max="16384" width="10" style="192"/>
  </cols>
  <sheetData>
    <row r="1" spans="1:49" ht="28.2" customHeight="1">
      <c r="A1" s="947" t="s">
        <v>692</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184"/>
      <c r="AQ1" s="185" t="s">
        <v>410</v>
      </c>
      <c r="AR1" s="186" t="s">
        <v>411</v>
      </c>
      <c r="AS1" s="187" t="s">
        <v>701</v>
      </c>
      <c r="AT1" s="188" t="s">
        <v>412</v>
      </c>
      <c r="AU1" s="189" t="s">
        <v>700</v>
      </c>
      <c r="AV1" s="190" t="s">
        <v>413</v>
      </c>
      <c r="AW1" s="191" t="s">
        <v>414</v>
      </c>
    </row>
    <row r="2" spans="1:49" ht="28.2" customHeight="1">
      <c r="A2" s="947"/>
      <c r="B2" s="947"/>
      <c r="C2" s="947"/>
      <c r="D2" s="947"/>
      <c r="E2" s="947"/>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G2" s="947"/>
      <c r="AH2" s="947"/>
      <c r="AI2" s="947"/>
      <c r="AJ2" s="947"/>
      <c r="AK2" s="947"/>
      <c r="AL2" s="947"/>
      <c r="AM2" s="947"/>
      <c r="AN2" s="947"/>
      <c r="AO2" s="947"/>
      <c r="AP2" s="184"/>
      <c r="AQ2" s="193"/>
      <c r="AR2" s="194"/>
      <c r="AV2" s="198"/>
    </row>
    <row r="3" spans="1:49" s="200" customFormat="1" ht="28.2" customHeight="1">
      <c r="B3" s="948" t="s">
        <v>775</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948"/>
      <c r="AM3" s="948"/>
      <c r="AN3" s="948"/>
      <c r="AO3" s="201"/>
      <c r="AP3" s="201"/>
      <c r="AQ3" s="202"/>
      <c r="AR3" s="203"/>
      <c r="AS3" s="195"/>
      <c r="AT3" s="196"/>
      <c r="AU3" s="197"/>
      <c r="AV3" s="198"/>
      <c r="AW3" s="199"/>
    </row>
    <row r="4" spans="1:49" s="200" customFormat="1" ht="28.2" customHeight="1">
      <c r="B4" s="949" t="s">
        <v>415</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1"/>
      <c r="AP4" s="201"/>
      <c r="AQ4" s="202"/>
      <c r="AR4" s="203"/>
      <c r="AS4" s="195"/>
      <c r="AT4" s="196"/>
      <c r="AU4" s="197"/>
      <c r="AV4" s="198"/>
      <c r="AW4" s="199"/>
    </row>
    <row r="5" spans="1:49" s="204" customFormat="1" ht="28.2" customHeight="1">
      <c r="B5" s="952" t="s">
        <v>797</v>
      </c>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205"/>
      <c r="AQ5" s="206"/>
      <c r="AR5" s="207"/>
      <c r="AS5" s="208"/>
      <c r="AT5" s="209"/>
      <c r="AU5" s="210"/>
      <c r="AV5" s="211"/>
      <c r="AW5" s="212"/>
    </row>
    <row r="6" spans="1:49" s="204" customFormat="1" ht="28.2" customHeight="1">
      <c r="B6" s="952"/>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213"/>
      <c r="AQ6" s="214"/>
      <c r="AR6" s="215"/>
      <c r="AS6" s="208"/>
      <c r="AT6" s="209"/>
      <c r="AU6" s="210"/>
      <c r="AV6" s="211"/>
      <c r="AW6" s="212"/>
    </row>
    <row r="7" spans="1:49" s="204" customFormat="1" ht="28.2" customHeight="1">
      <c r="B7" s="952" t="s">
        <v>805</v>
      </c>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O7" s="213"/>
      <c r="AP7" s="213"/>
      <c r="AQ7" s="214"/>
      <c r="AR7" s="215"/>
      <c r="AS7" s="208"/>
      <c r="AT7" s="209"/>
      <c r="AU7" s="210"/>
      <c r="AV7" s="211"/>
      <c r="AW7" s="212"/>
    </row>
    <row r="8" spans="1:49" s="204" customFormat="1" ht="28.2" customHeight="1">
      <c r="B8" s="952"/>
      <c r="C8" s="952"/>
      <c r="D8" s="952"/>
      <c r="E8" s="952"/>
      <c r="F8" s="952"/>
      <c r="G8" s="952"/>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O8" s="213"/>
      <c r="AP8" s="213"/>
      <c r="AQ8" s="214"/>
      <c r="AR8" s="215"/>
      <c r="AS8" s="208"/>
      <c r="AT8" s="209"/>
      <c r="AU8" s="210"/>
      <c r="AV8" s="211"/>
      <c r="AW8" s="212"/>
    </row>
    <row r="9" spans="1:49" s="204" customFormat="1" ht="28.2" customHeight="1">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O9" s="213"/>
      <c r="AP9" s="213"/>
      <c r="AQ9" s="214"/>
      <c r="AR9" s="215"/>
      <c r="AS9" s="208"/>
      <c r="AT9" s="209"/>
      <c r="AU9" s="210"/>
      <c r="AV9" s="211"/>
      <c r="AW9" s="212"/>
    </row>
    <row r="10" spans="1:49" s="204" customFormat="1" ht="28.2" customHeight="1">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O10" s="213"/>
      <c r="AP10" s="213"/>
      <c r="AQ10" s="214"/>
      <c r="AR10" s="215"/>
      <c r="AS10" s="208"/>
      <c r="AT10" s="209"/>
      <c r="AU10" s="210"/>
      <c r="AV10" s="211"/>
      <c r="AW10" s="212"/>
    </row>
    <row r="11" spans="1:49" s="204" customFormat="1" ht="28.2" customHeight="1">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O11" s="213"/>
      <c r="AP11" s="213"/>
      <c r="AQ11" s="214"/>
      <c r="AR11" s="215"/>
      <c r="AS11" s="208"/>
      <c r="AT11" s="209"/>
      <c r="AU11" s="210"/>
      <c r="AV11" s="211"/>
      <c r="AW11" s="212"/>
    </row>
    <row r="12" spans="1:49" s="204" customFormat="1" ht="28.2" customHeight="1">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2"/>
      <c r="AJ12" s="952"/>
      <c r="AK12" s="952"/>
      <c r="AL12" s="952"/>
      <c r="AM12" s="952"/>
      <c r="AO12" s="213"/>
      <c r="AP12" s="213"/>
      <c r="AQ12" s="214"/>
      <c r="AR12" s="215"/>
      <c r="AS12" s="208"/>
      <c r="AT12" s="209"/>
      <c r="AU12" s="210"/>
      <c r="AV12" s="211"/>
      <c r="AW12" s="212"/>
    </row>
    <row r="13" spans="1:49" s="204" customFormat="1" ht="28.2" customHeight="1">
      <c r="B13" s="952"/>
      <c r="C13" s="952"/>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952"/>
      <c r="AJ13" s="952"/>
      <c r="AK13" s="952"/>
      <c r="AL13" s="952"/>
      <c r="AM13" s="952"/>
      <c r="AO13" s="213"/>
      <c r="AP13" s="213"/>
      <c r="AQ13" s="214"/>
      <c r="AR13" s="215"/>
      <c r="AS13" s="208"/>
      <c r="AT13" s="209"/>
      <c r="AU13" s="210"/>
      <c r="AV13" s="211"/>
      <c r="AW13" s="212"/>
    </row>
    <row r="14" spans="1:49" s="204" customFormat="1" ht="28.2" customHeight="1">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O14" s="213"/>
      <c r="AP14" s="213"/>
      <c r="AQ14" s="214"/>
      <c r="AR14" s="215"/>
      <c r="AS14" s="208"/>
      <c r="AT14" s="209"/>
      <c r="AU14" s="210"/>
      <c r="AV14" s="211"/>
      <c r="AW14" s="212"/>
    </row>
    <row r="15" spans="1:49" s="225" customFormat="1" ht="28.2" customHeight="1">
      <c r="A15" s="780">
        <v>1</v>
      </c>
      <c r="B15" s="780"/>
      <c r="C15" s="781" t="s">
        <v>416</v>
      </c>
      <c r="D15" s="781"/>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217"/>
      <c r="AQ15" s="218"/>
      <c r="AR15" s="219"/>
      <c r="AS15" s="220"/>
      <c r="AT15" s="221"/>
      <c r="AU15" s="222"/>
      <c r="AV15" s="223"/>
      <c r="AW15" s="224"/>
    </row>
    <row r="16" spans="1:49" s="204" customFormat="1" ht="28.2" customHeight="1" thickBot="1">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O16" s="213"/>
      <c r="AP16" s="213"/>
      <c r="AQ16" s="214"/>
      <c r="AR16" s="215"/>
      <c r="AS16" s="208"/>
      <c r="AT16" s="209"/>
      <c r="AU16" s="210"/>
      <c r="AV16" s="211"/>
      <c r="AW16" s="212"/>
    </row>
    <row r="17" spans="1:49" s="235" customFormat="1" ht="28.2" customHeight="1">
      <c r="A17" s="226"/>
      <c r="B17" s="725" t="s">
        <v>642</v>
      </c>
      <c r="C17" s="726"/>
      <c r="D17" s="726"/>
      <c r="E17" s="726"/>
      <c r="F17" s="726"/>
      <c r="G17" s="726"/>
      <c r="H17" s="726"/>
      <c r="I17" s="726"/>
      <c r="J17" s="726"/>
      <c r="K17" s="726"/>
      <c r="L17" s="944" t="s">
        <v>417</v>
      </c>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6"/>
      <c r="AM17" s="226"/>
      <c r="AN17" s="226"/>
      <c r="AO17" s="227"/>
      <c r="AP17" s="227"/>
      <c r="AQ17" s="228"/>
      <c r="AR17" s="229"/>
      <c r="AS17" s="230"/>
      <c r="AT17" s="231"/>
      <c r="AU17" s="232"/>
      <c r="AV17" s="233"/>
      <c r="AW17" s="234"/>
    </row>
    <row r="18" spans="1:49" s="235" customFormat="1" ht="28.2" customHeight="1" thickBot="1">
      <c r="A18" s="226"/>
      <c r="B18" s="746" t="s">
        <v>418</v>
      </c>
      <c r="C18" s="747"/>
      <c r="D18" s="747"/>
      <c r="E18" s="747"/>
      <c r="F18" s="747"/>
      <c r="G18" s="747"/>
      <c r="H18" s="747"/>
      <c r="I18" s="747"/>
      <c r="J18" s="747"/>
      <c r="K18" s="747"/>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2"/>
      <c r="AM18" s="226"/>
      <c r="AN18" s="226"/>
      <c r="AO18" s="227"/>
      <c r="AP18" s="227"/>
      <c r="AQ18" s="228" t="s">
        <v>705</v>
      </c>
      <c r="AR18" s="229"/>
      <c r="AS18" s="236" t="str">
        <f>IF(LEN(AT18)&gt;30,"1","0")</f>
        <v>0</v>
      </c>
      <c r="AT18" s="231" t="str">
        <f>SUBSTITUTE(SUBSTITUTE(AU18," ",""),"　","")</f>
        <v/>
      </c>
      <c r="AU18" s="448" t="str">
        <f>DBCS(L18)</f>
        <v/>
      </c>
      <c r="AV18" s="233"/>
      <c r="AW18" s="234" t="s">
        <v>419</v>
      </c>
    </row>
    <row r="19" spans="1:49" s="204" customFormat="1" ht="28.2" customHeight="1">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O19" s="213"/>
      <c r="AP19" s="213"/>
      <c r="AQ19" s="214"/>
      <c r="AR19" s="215"/>
      <c r="AS19" s="208"/>
      <c r="AT19" s="209">
        <f>LEN(L18)</f>
        <v>0</v>
      </c>
      <c r="AU19" s="210"/>
      <c r="AV19" s="211"/>
      <c r="AW19" s="212" t="s">
        <v>420</v>
      </c>
    </row>
    <row r="20" spans="1:49" s="225" customFormat="1" ht="28.2" customHeight="1">
      <c r="A20" s="780">
        <f>A15+1</f>
        <v>2</v>
      </c>
      <c r="B20" s="780"/>
      <c r="C20" s="780" t="str">
        <f>"【"&amp;様式１!BA1&amp;"】"</f>
        <v>【物品様式１】</v>
      </c>
      <c r="D20" s="546"/>
      <c r="E20" s="546"/>
      <c r="F20" s="546"/>
      <c r="G20" s="546"/>
      <c r="H20" s="546"/>
      <c r="I20" s="546"/>
      <c r="J20" s="781" t="str">
        <f>様式１!C3</f>
        <v>提出書類チェックリスト（物品納入等）</v>
      </c>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781"/>
      <c r="AM20" s="781"/>
      <c r="AN20" s="781"/>
      <c r="AO20" s="781"/>
      <c r="AP20" s="217"/>
      <c r="AQ20" s="218"/>
      <c r="AR20" s="219"/>
      <c r="AS20" s="220"/>
      <c r="AT20" s="221"/>
      <c r="AU20" s="222"/>
      <c r="AV20" s="223"/>
      <c r="AW20" s="224"/>
    </row>
    <row r="21" spans="1:49" s="204" customFormat="1" ht="28.2" customHeight="1" thickBot="1">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O21" s="213"/>
      <c r="AP21" s="213"/>
      <c r="AQ21" s="214"/>
      <c r="AR21" s="215"/>
      <c r="AS21" s="208"/>
      <c r="AT21" s="209"/>
      <c r="AU21" s="210"/>
      <c r="AV21" s="211"/>
      <c r="AW21" s="212"/>
    </row>
    <row r="22" spans="1:49" s="204" customFormat="1" ht="28.2" customHeight="1">
      <c r="A22" s="237"/>
      <c r="B22" s="931" t="s">
        <v>421</v>
      </c>
      <c r="C22" s="932"/>
      <c r="D22" s="932"/>
      <c r="E22" s="932"/>
      <c r="F22" s="932"/>
      <c r="G22" s="932"/>
      <c r="H22" s="932"/>
      <c r="I22" s="932"/>
      <c r="J22" s="932"/>
      <c r="K22" s="932"/>
      <c r="L22" s="933" t="s">
        <v>712</v>
      </c>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4"/>
      <c r="AM22" s="238"/>
      <c r="AN22" s="238"/>
      <c r="AO22" s="238"/>
      <c r="AP22" s="238"/>
      <c r="AQ22" s="239"/>
      <c r="AR22" s="240"/>
      <c r="AS22" s="208"/>
      <c r="AT22" s="209"/>
      <c r="AU22" s="210"/>
      <c r="AV22" s="211"/>
      <c r="AW22" s="212"/>
    </row>
    <row r="23" spans="1:49" s="204" customFormat="1" ht="28.2" customHeight="1" thickBot="1">
      <c r="A23" s="237"/>
      <c r="B23" s="935" t="s">
        <v>422</v>
      </c>
      <c r="C23" s="936"/>
      <c r="D23" s="936"/>
      <c r="E23" s="936"/>
      <c r="F23" s="936"/>
      <c r="G23" s="936"/>
      <c r="H23" s="936"/>
      <c r="I23" s="936"/>
      <c r="J23" s="936"/>
      <c r="K23" s="936"/>
      <c r="L23" s="941"/>
      <c r="M23" s="941"/>
      <c r="N23" s="941"/>
      <c r="O23" s="941"/>
      <c r="P23" s="941"/>
      <c r="Q23" s="941"/>
      <c r="R23" s="941"/>
      <c r="S23" s="941"/>
      <c r="T23" s="941"/>
      <c r="U23" s="941"/>
      <c r="V23" s="941"/>
      <c r="W23" s="941"/>
      <c r="X23" s="941"/>
      <c r="Y23" s="941"/>
      <c r="Z23" s="941"/>
      <c r="AA23" s="941"/>
      <c r="AB23" s="941"/>
      <c r="AC23" s="941"/>
      <c r="AD23" s="941"/>
      <c r="AE23" s="941"/>
      <c r="AF23" s="941"/>
      <c r="AG23" s="941"/>
      <c r="AH23" s="941"/>
      <c r="AI23" s="941"/>
      <c r="AJ23" s="941"/>
      <c r="AK23" s="941"/>
      <c r="AL23" s="942"/>
      <c r="AM23" s="238"/>
      <c r="AN23" s="238"/>
      <c r="AO23" s="238"/>
      <c r="AP23" s="238"/>
      <c r="AQ23" s="239"/>
      <c r="AR23" s="240"/>
      <c r="AS23" s="208"/>
      <c r="AT23" s="209"/>
      <c r="AU23" s="210"/>
      <c r="AV23" s="211"/>
      <c r="AW23" s="212" t="s">
        <v>643</v>
      </c>
    </row>
    <row r="24" spans="1:49" s="204" customFormat="1" ht="28.2" customHeight="1" thickBot="1">
      <c r="A24" s="237"/>
      <c r="B24" s="241"/>
      <c r="C24" s="241"/>
      <c r="D24" s="241"/>
      <c r="E24" s="241"/>
      <c r="F24" s="241"/>
      <c r="G24" s="242"/>
      <c r="H24" s="242"/>
      <c r="I24" s="242"/>
      <c r="J24" s="242"/>
      <c r="K24" s="242"/>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38"/>
      <c r="AI24" s="238"/>
      <c r="AJ24" s="238"/>
      <c r="AK24" s="238"/>
      <c r="AL24" s="238"/>
      <c r="AM24" s="238"/>
      <c r="AN24" s="238"/>
      <c r="AO24" s="238"/>
      <c r="AP24" s="238"/>
      <c r="AQ24" s="239"/>
      <c r="AR24" s="240"/>
      <c r="AS24" s="208"/>
      <c r="AT24" s="209"/>
      <c r="AU24" s="210"/>
      <c r="AV24" s="211"/>
      <c r="AW24" s="212"/>
    </row>
    <row r="25" spans="1:49" s="248" customFormat="1" ht="28.2" customHeight="1">
      <c r="A25" s="244"/>
      <c r="B25" s="931" t="s">
        <v>423</v>
      </c>
      <c r="C25" s="932"/>
      <c r="D25" s="932"/>
      <c r="E25" s="932"/>
      <c r="F25" s="932"/>
      <c r="G25" s="932"/>
      <c r="H25" s="932"/>
      <c r="I25" s="932"/>
      <c r="J25" s="932"/>
      <c r="K25" s="932"/>
      <c r="L25" s="943" t="s">
        <v>713</v>
      </c>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4"/>
      <c r="AM25" s="245"/>
      <c r="AN25" s="245"/>
      <c r="AO25" s="245"/>
      <c r="AP25" s="245"/>
      <c r="AQ25" s="246"/>
      <c r="AR25" s="247"/>
      <c r="AS25" s="208"/>
      <c r="AT25" s="209"/>
      <c r="AU25" s="210"/>
      <c r="AV25" s="211"/>
      <c r="AW25" s="212"/>
    </row>
    <row r="26" spans="1:49" s="248" customFormat="1" ht="28.2" customHeight="1" thickBot="1">
      <c r="A26" s="244"/>
      <c r="B26" s="935" t="s">
        <v>424</v>
      </c>
      <c r="C26" s="936"/>
      <c r="D26" s="936"/>
      <c r="E26" s="936"/>
      <c r="F26" s="936"/>
      <c r="G26" s="936"/>
      <c r="H26" s="936"/>
      <c r="I26" s="936"/>
      <c r="J26" s="936"/>
      <c r="K26" s="936"/>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40"/>
      <c r="AM26" s="245"/>
      <c r="AN26" s="245"/>
      <c r="AO26" s="245"/>
      <c r="AP26" s="245"/>
      <c r="AQ26" s="246"/>
      <c r="AR26" s="247"/>
      <c r="AS26" s="208"/>
      <c r="AT26" s="209" t="str">
        <f>SUBSTITUTE(SUBSTITUTE(L26," ",""),"　","")</f>
        <v/>
      </c>
      <c r="AU26" s="210"/>
      <c r="AV26" s="211"/>
      <c r="AW26" s="212" t="s">
        <v>643</v>
      </c>
    </row>
    <row r="27" spans="1:49" s="254" customFormat="1" ht="28.2" customHeight="1" thickBot="1">
      <c r="A27" s="249"/>
      <c r="B27" s="250"/>
      <c r="C27" s="250"/>
      <c r="D27" s="250"/>
      <c r="E27" s="250"/>
      <c r="F27" s="250"/>
      <c r="G27" s="250"/>
      <c r="H27" s="250"/>
      <c r="I27" s="250"/>
      <c r="J27" s="250"/>
      <c r="K27" s="250"/>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49"/>
      <c r="AN27" s="249"/>
      <c r="AO27" s="249"/>
      <c r="AP27" s="249"/>
      <c r="AQ27" s="252"/>
      <c r="AR27" s="253"/>
      <c r="AS27" s="208"/>
      <c r="AT27" s="209"/>
      <c r="AU27" s="210"/>
      <c r="AV27" s="211"/>
      <c r="AW27" s="212"/>
    </row>
    <row r="28" spans="1:49" s="256" customFormat="1" ht="28.2" customHeight="1" thickBot="1">
      <c r="A28" s="255"/>
      <c r="B28" s="725" t="str">
        <f>様式１!AK15</f>
        <v>ＴＥＬ</v>
      </c>
      <c r="C28" s="726"/>
      <c r="D28" s="726"/>
      <c r="E28" s="726"/>
      <c r="F28" s="726"/>
      <c r="G28" s="726"/>
      <c r="H28" s="726"/>
      <c r="I28" s="726"/>
      <c r="J28" s="726"/>
      <c r="K28" s="726"/>
      <c r="L28" s="742" t="s">
        <v>425</v>
      </c>
      <c r="M28" s="743"/>
      <c r="N28" s="743"/>
      <c r="O28" s="743"/>
      <c r="P28" s="743"/>
      <c r="Q28" s="743"/>
      <c r="R28" s="743"/>
      <c r="S28" s="743"/>
      <c r="T28" s="743"/>
      <c r="U28" s="743"/>
      <c r="V28" s="743"/>
      <c r="W28" s="743"/>
      <c r="X28" s="743"/>
      <c r="Y28" s="743"/>
      <c r="Z28" s="743"/>
      <c r="AA28" s="743"/>
      <c r="AB28" s="744"/>
      <c r="AC28" s="744"/>
      <c r="AD28" s="744"/>
      <c r="AE28" s="744"/>
      <c r="AF28" s="744"/>
      <c r="AG28" s="744"/>
      <c r="AH28" s="744"/>
      <c r="AI28" s="744"/>
      <c r="AJ28" s="744"/>
      <c r="AK28" s="744"/>
      <c r="AL28" s="745"/>
      <c r="AM28" s="255"/>
      <c r="AN28" s="255"/>
      <c r="AO28" s="249"/>
      <c r="AP28" s="249"/>
      <c r="AQ28" s="252"/>
      <c r="AR28" s="253"/>
      <c r="AS28" s="208"/>
      <c r="AT28" s="209"/>
      <c r="AU28" s="210"/>
      <c r="AV28" s="211"/>
      <c r="AW28" s="212"/>
    </row>
    <row r="29" spans="1:49" s="256" customFormat="1" ht="28.2" customHeight="1" thickBot="1">
      <c r="A29" s="255"/>
      <c r="B29" s="746" t="s">
        <v>644</v>
      </c>
      <c r="C29" s="747"/>
      <c r="D29" s="747"/>
      <c r="E29" s="747"/>
      <c r="F29" s="747"/>
      <c r="G29" s="747"/>
      <c r="H29" s="747"/>
      <c r="I29" s="747"/>
      <c r="J29" s="747"/>
      <c r="K29" s="747"/>
      <c r="L29" s="748"/>
      <c r="M29" s="749"/>
      <c r="N29" s="749"/>
      <c r="O29" s="750"/>
      <c r="P29" s="537" t="s">
        <v>803</v>
      </c>
      <c r="Q29" s="748"/>
      <c r="R29" s="749"/>
      <c r="S29" s="749"/>
      <c r="T29" s="749"/>
      <c r="U29" s="750"/>
      <c r="V29" s="537" t="s">
        <v>803</v>
      </c>
      <c r="W29" s="748"/>
      <c r="X29" s="749"/>
      <c r="Y29" s="749"/>
      <c r="Z29" s="749"/>
      <c r="AA29" s="751"/>
      <c r="AB29" s="753" t="str">
        <f>IF((LEN(L29)+LEN(Q29)+LEN(W29))&gt;11,"桁数が１１桁を超えています。確認してください。",IF(AND((LEN(L29)+LEN(Q29)+LEN(W29))&lt;10,W29&lt;&gt;""),"桁数が不足しています。確認してください。",""))</f>
        <v/>
      </c>
      <c r="AC29" s="823"/>
      <c r="AD29" s="823"/>
      <c r="AE29" s="823"/>
      <c r="AF29" s="823"/>
      <c r="AG29" s="823"/>
      <c r="AH29" s="823"/>
      <c r="AI29" s="823"/>
      <c r="AJ29" s="823"/>
      <c r="AK29" s="823"/>
      <c r="AL29" s="823"/>
      <c r="AM29" s="823"/>
      <c r="AN29" s="823"/>
      <c r="AO29" s="823"/>
      <c r="AP29" s="249"/>
      <c r="AQ29" s="252" t="s">
        <v>427</v>
      </c>
      <c r="AR29" s="253"/>
      <c r="AS29" s="208"/>
      <c r="AT29" s="209" t="str">
        <f>L29&amp;IF(Q29&lt;&gt;"","-","")&amp;Q29&amp;IF(W29&lt;&gt;"","-","")&amp;W29</f>
        <v/>
      </c>
      <c r="AU29" s="210"/>
      <c r="AV29" s="211"/>
      <c r="AW29" s="212" t="s">
        <v>426</v>
      </c>
    </row>
    <row r="30" spans="1:49" s="254" customFormat="1" ht="28.2" customHeight="1" thickBot="1">
      <c r="A30" s="249"/>
      <c r="B30" s="250"/>
      <c r="C30" s="250"/>
      <c r="D30" s="250"/>
      <c r="E30" s="250"/>
      <c r="F30" s="250"/>
      <c r="G30" s="250"/>
      <c r="H30" s="250"/>
      <c r="I30" s="250"/>
      <c r="J30" s="250"/>
      <c r="K30" s="250"/>
      <c r="L30" s="256"/>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52"/>
      <c r="AR30" s="253"/>
      <c r="AS30" s="208"/>
      <c r="AT30" s="209"/>
      <c r="AU30" s="210"/>
      <c r="AV30" s="211"/>
      <c r="AW30" s="212" t="s">
        <v>428</v>
      </c>
    </row>
    <row r="31" spans="1:49" s="256" customFormat="1" ht="28.2" customHeight="1" thickBot="1">
      <c r="A31" s="255"/>
      <c r="B31" s="725" t="str">
        <f>様式１!AK18</f>
        <v>ＦＡＸ</v>
      </c>
      <c r="C31" s="726"/>
      <c r="D31" s="726"/>
      <c r="E31" s="726"/>
      <c r="F31" s="726"/>
      <c r="G31" s="726"/>
      <c r="H31" s="726"/>
      <c r="I31" s="726"/>
      <c r="J31" s="726"/>
      <c r="K31" s="726"/>
      <c r="L31" s="742" t="s">
        <v>425</v>
      </c>
      <c r="M31" s="743"/>
      <c r="N31" s="743"/>
      <c r="O31" s="743"/>
      <c r="P31" s="743"/>
      <c r="Q31" s="743"/>
      <c r="R31" s="743"/>
      <c r="S31" s="743"/>
      <c r="T31" s="743"/>
      <c r="U31" s="743"/>
      <c r="V31" s="743"/>
      <c r="W31" s="743"/>
      <c r="X31" s="743"/>
      <c r="Y31" s="743"/>
      <c r="Z31" s="743"/>
      <c r="AA31" s="743"/>
      <c r="AB31" s="744"/>
      <c r="AC31" s="744"/>
      <c r="AD31" s="744"/>
      <c r="AE31" s="744"/>
      <c r="AF31" s="744"/>
      <c r="AG31" s="744"/>
      <c r="AH31" s="744"/>
      <c r="AI31" s="744"/>
      <c r="AJ31" s="744"/>
      <c r="AK31" s="744"/>
      <c r="AL31" s="745"/>
      <c r="AM31" s="255"/>
      <c r="AN31" s="255"/>
      <c r="AO31" s="249"/>
      <c r="AP31" s="249"/>
      <c r="AQ31" s="252"/>
      <c r="AR31" s="253"/>
      <c r="AS31" s="208"/>
      <c r="AT31" s="209"/>
      <c r="AU31" s="210"/>
      <c r="AV31" s="211"/>
      <c r="AW31" s="212"/>
    </row>
    <row r="32" spans="1:49" s="256" customFormat="1" ht="28.2" customHeight="1" thickBot="1">
      <c r="A32" s="255"/>
      <c r="B32" s="746" t="s">
        <v>644</v>
      </c>
      <c r="C32" s="747"/>
      <c r="D32" s="747"/>
      <c r="E32" s="747"/>
      <c r="F32" s="747"/>
      <c r="G32" s="747"/>
      <c r="H32" s="747"/>
      <c r="I32" s="747"/>
      <c r="J32" s="747"/>
      <c r="K32" s="747"/>
      <c r="L32" s="748"/>
      <c r="M32" s="749"/>
      <c r="N32" s="749"/>
      <c r="O32" s="750"/>
      <c r="P32" s="537" t="s">
        <v>803</v>
      </c>
      <c r="Q32" s="748"/>
      <c r="R32" s="749"/>
      <c r="S32" s="749"/>
      <c r="T32" s="749"/>
      <c r="U32" s="750"/>
      <c r="V32" s="537" t="s">
        <v>803</v>
      </c>
      <c r="W32" s="748"/>
      <c r="X32" s="749"/>
      <c r="Y32" s="749"/>
      <c r="Z32" s="749"/>
      <c r="AA32" s="751"/>
      <c r="AB32" s="753" t="str">
        <f>IF((LEN(L32)+LEN(Q32)+LEN(W32))&gt;11,"桁数が１１桁を超えています。確認してください。",IF(AND((LEN(L32)+LEN(Q32)+LEN(W32))&lt;10,W32&lt;&gt;""),"桁数が不足しています。確認してください。",""))</f>
        <v/>
      </c>
      <c r="AC32" s="754"/>
      <c r="AD32" s="754"/>
      <c r="AE32" s="754"/>
      <c r="AF32" s="754"/>
      <c r="AG32" s="754"/>
      <c r="AH32" s="754"/>
      <c r="AI32" s="754"/>
      <c r="AJ32" s="754"/>
      <c r="AK32" s="754"/>
      <c r="AL32" s="754"/>
      <c r="AM32" s="754"/>
      <c r="AN32" s="754"/>
      <c r="AO32" s="754"/>
      <c r="AP32" s="249"/>
      <c r="AQ32" s="252" t="s">
        <v>427</v>
      </c>
      <c r="AR32" s="253"/>
      <c r="AS32" s="208"/>
      <c r="AT32" s="209" t="str">
        <f>L32&amp;IF(Q32&lt;&gt;"","-","")&amp;Q32&amp;IF(W32&lt;&gt;"","-","")&amp;W32</f>
        <v/>
      </c>
      <c r="AU32" s="210"/>
      <c r="AV32" s="211"/>
      <c r="AW32" s="212" t="s">
        <v>426</v>
      </c>
    </row>
    <row r="33" spans="1:49" s="256" customFormat="1" ht="28.2" customHeight="1" thickBot="1">
      <c r="A33" s="255"/>
      <c r="B33" s="250"/>
      <c r="C33" s="250"/>
      <c r="D33" s="250"/>
      <c r="E33" s="258"/>
      <c r="F33" s="258"/>
      <c r="G33" s="258"/>
      <c r="H33" s="258"/>
      <c r="I33" s="258"/>
      <c r="J33" s="258"/>
      <c r="K33" s="258"/>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49"/>
      <c r="AQ33" s="252"/>
      <c r="AR33" s="253"/>
      <c r="AS33" s="208"/>
      <c r="AT33" s="209"/>
      <c r="AU33" s="210"/>
      <c r="AV33" s="211"/>
      <c r="AW33" s="212" t="s">
        <v>428</v>
      </c>
    </row>
    <row r="34" spans="1:49" s="256" customFormat="1" ht="28.2" customHeight="1" thickBot="1">
      <c r="A34" s="255"/>
      <c r="B34" s="874" t="str">
        <f>様式１!AK21</f>
        <v>メール
アドレス</v>
      </c>
      <c r="C34" s="875"/>
      <c r="D34" s="875"/>
      <c r="E34" s="875"/>
      <c r="F34" s="875"/>
      <c r="G34" s="875"/>
      <c r="H34" s="875"/>
      <c r="I34" s="875"/>
      <c r="J34" s="875"/>
      <c r="K34" s="875"/>
      <c r="L34" s="927"/>
      <c r="M34" s="928"/>
      <c r="N34" s="928"/>
      <c r="O34" s="928"/>
      <c r="P34" s="928"/>
      <c r="Q34" s="928"/>
      <c r="R34" s="928"/>
      <c r="S34" s="928"/>
      <c r="T34" s="928"/>
      <c r="U34" s="928"/>
      <c r="V34" s="928"/>
      <c r="W34" s="928"/>
      <c r="X34" s="928"/>
      <c r="Y34" s="928"/>
      <c r="Z34" s="928"/>
      <c r="AA34" s="928"/>
      <c r="AB34" s="929"/>
      <c r="AC34" s="929"/>
      <c r="AD34" s="929"/>
      <c r="AE34" s="929"/>
      <c r="AF34" s="929"/>
      <c r="AG34" s="929"/>
      <c r="AH34" s="929"/>
      <c r="AI34" s="929"/>
      <c r="AJ34" s="929"/>
      <c r="AK34" s="929"/>
      <c r="AL34" s="930"/>
      <c r="AM34" s="257"/>
      <c r="AN34" s="257"/>
      <c r="AO34" s="257"/>
      <c r="AP34" s="257"/>
      <c r="AQ34" s="252" t="s">
        <v>427</v>
      </c>
      <c r="AR34" s="253"/>
      <c r="AS34" s="208"/>
      <c r="AT34" s="209" t="str">
        <f>IF(L34&lt;&gt;"",L34,"")</f>
        <v/>
      </c>
      <c r="AU34" s="210"/>
      <c r="AV34" s="211"/>
      <c r="AW34" s="212"/>
    </row>
    <row r="35" spans="1:49" s="254" customFormat="1" ht="28.2" customHeight="1" thickBot="1">
      <c r="A35" s="249"/>
      <c r="B35" s="259"/>
      <c r="C35" s="259"/>
      <c r="D35" s="259"/>
      <c r="E35" s="258"/>
      <c r="F35" s="258"/>
      <c r="G35" s="258"/>
      <c r="H35" s="258"/>
      <c r="I35" s="258"/>
      <c r="J35" s="258"/>
      <c r="K35" s="258"/>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49"/>
      <c r="AI35" s="249"/>
      <c r="AJ35" s="249"/>
      <c r="AK35" s="249"/>
      <c r="AL35" s="249"/>
      <c r="AM35" s="249"/>
      <c r="AN35" s="249"/>
      <c r="AO35" s="249"/>
      <c r="AP35" s="249"/>
      <c r="AQ35" s="252"/>
      <c r="AR35" s="253"/>
      <c r="AS35" s="208"/>
      <c r="AT35" s="209"/>
      <c r="AU35" s="210"/>
      <c r="AV35" s="211"/>
      <c r="AW35" s="212"/>
    </row>
    <row r="36" spans="1:49" s="248" customFormat="1" ht="28.2" customHeight="1">
      <c r="A36" s="244"/>
      <c r="B36" s="931" t="s">
        <v>429</v>
      </c>
      <c r="C36" s="932"/>
      <c r="D36" s="932"/>
      <c r="E36" s="932"/>
      <c r="F36" s="932"/>
      <c r="G36" s="932"/>
      <c r="H36" s="932"/>
      <c r="I36" s="932"/>
      <c r="J36" s="932"/>
      <c r="K36" s="932"/>
      <c r="L36" s="933" t="s">
        <v>430</v>
      </c>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4"/>
      <c r="AM36" s="245"/>
      <c r="AN36" s="245"/>
      <c r="AO36" s="245"/>
      <c r="AP36" s="245"/>
      <c r="AQ36" s="246"/>
      <c r="AR36" s="247"/>
      <c r="AS36" s="208"/>
      <c r="AT36" s="209"/>
      <c r="AU36" s="210"/>
      <c r="AV36" s="211"/>
      <c r="AW36" s="212"/>
    </row>
    <row r="37" spans="1:49" s="248" customFormat="1" ht="28.2" customHeight="1" thickBot="1">
      <c r="A37" s="244"/>
      <c r="B37" s="935" t="s">
        <v>431</v>
      </c>
      <c r="C37" s="936"/>
      <c r="D37" s="936"/>
      <c r="E37" s="936"/>
      <c r="F37" s="936"/>
      <c r="G37" s="936"/>
      <c r="H37" s="936"/>
      <c r="I37" s="936"/>
      <c r="J37" s="936"/>
      <c r="K37" s="936"/>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8"/>
      <c r="AM37" s="245"/>
      <c r="AN37" s="245"/>
      <c r="AO37" s="245"/>
      <c r="AP37" s="245"/>
      <c r="AQ37" s="246"/>
      <c r="AR37" s="247"/>
      <c r="AS37" s="208"/>
      <c r="AT37" s="209"/>
      <c r="AU37" s="210"/>
      <c r="AV37" s="211"/>
      <c r="AW37" s="212" t="s">
        <v>643</v>
      </c>
    </row>
    <row r="38" spans="1:49" s="254" customFormat="1" ht="28.2" customHeight="1" thickBot="1">
      <c r="A38" s="249"/>
      <c r="B38" s="250"/>
      <c r="C38" s="250"/>
      <c r="D38" s="250"/>
      <c r="E38" s="250"/>
      <c r="F38" s="250"/>
      <c r="G38" s="250"/>
      <c r="H38" s="250"/>
      <c r="I38" s="250"/>
      <c r="J38" s="250"/>
      <c r="K38" s="250"/>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49"/>
      <c r="AN38" s="249"/>
      <c r="AO38" s="249"/>
      <c r="AP38" s="249"/>
      <c r="AQ38" s="252"/>
      <c r="AR38" s="253"/>
      <c r="AS38" s="208"/>
      <c r="AT38" s="209"/>
      <c r="AU38" s="210"/>
      <c r="AV38" s="211"/>
      <c r="AW38" s="212"/>
    </row>
    <row r="39" spans="1:49" s="256" customFormat="1" ht="28.2" customHeight="1" thickBot="1">
      <c r="A39" s="255"/>
      <c r="B39" s="725" t="str">
        <f>"行政書士連絡先"&amp;様式１!AK27</f>
        <v>行政書士連絡先ＴＥＬ</v>
      </c>
      <c r="C39" s="726"/>
      <c r="D39" s="726"/>
      <c r="E39" s="726"/>
      <c r="F39" s="726"/>
      <c r="G39" s="726"/>
      <c r="H39" s="726"/>
      <c r="I39" s="726"/>
      <c r="J39" s="726"/>
      <c r="K39" s="726"/>
      <c r="L39" s="742" t="s">
        <v>425</v>
      </c>
      <c r="M39" s="743"/>
      <c r="N39" s="743"/>
      <c r="O39" s="743"/>
      <c r="P39" s="743"/>
      <c r="Q39" s="743"/>
      <c r="R39" s="743"/>
      <c r="S39" s="743"/>
      <c r="T39" s="743"/>
      <c r="U39" s="743"/>
      <c r="V39" s="743"/>
      <c r="W39" s="743"/>
      <c r="X39" s="743"/>
      <c r="Y39" s="743"/>
      <c r="Z39" s="743"/>
      <c r="AA39" s="743"/>
      <c r="AB39" s="744"/>
      <c r="AC39" s="744"/>
      <c r="AD39" s="744"/>
      <c r="AE39" s="744"/>
      <c r="AF39" s="744"/>
      <c r="AG39" s="744"/>
      <c r="AH39" s="744"/>
      <c r="AI39" s="744"/>
      <c r="AJ39" s="744"/>
      <c r="AK39" s="744"/>
      <c r="AL39" s="745"/>
      <c r="AM39" s="255"/>
      <c r="AN39" s="255"/>
      <c r="AO39" s="249"/>
      <c r="AP39" s="249"/>
      <c r="AQ39" s="252"/>
      <c r="AR39" s="253"/>
      <c r="AS39" s="208"/>
      <c r="AT39" s="209"/>
      <c r="AU39" s="210"/>
      <c r="AV39" s="211"/>
      <c r="AW39" s="212"/>
    </row>
    <row r="40" spans="1:49" s="256" customFormat="1" ht="28.2" customHeight="1" thickBot="1">
      <c r="A40" s="255"/>
      <c r="B40" s="746" t="s">
        <v>644</v>
      </c>
      <c r="C40" s="747"/>
      <c r="D40" s="747"/>
      <c r="E40" s="747"/>
      <c r="F40" s="747"/>
      <c r="G40" s="747"/>
      <c r="H40" s="747"/>
      <c r="I40" s="747"/>
      <c r="J40" s="747"/>
      <c r="K40" s="747"/>
      <c r="L40" s="748"/>
      <c r="M40" s="749"/>
      <c r="N40" s="749"/>
      <c r="O40" s="750"/>
      <c r="P40" s="537" t="s">
        <v>803</v>
      </c>
      <c r="Q40" s="748"/>
      <c r="R40" s="749"/>
      <c r="S40" s="749"/>
      <c r="T40" s="749"/>
      <c r="U40" s="750"/>
      <c r="V40" s="537" t="s">
        <v>803</v>
      </c>
      <c r="W40" s="748"/>
      <c r="X40" s="749"/>
      <c r="Y40" s="749"/>
      <c r="Z40" s="749"/>
      <c r="AA40" s="750"/>
      <c r="AB40" s="753" t="str">
        <f>IF((LEN(L40)+LEN(Q40)+LEN(W40))&gt;11,"桁数が１１桁を超えています。確認してください。",IF(AND((LEN(L40)+LEN(Q40)+LEN(W40))&lt;10,W40&lt;&gt;""),"桁数が不足しています。確認してください。",""))</f>
        <v/>
      </c>
      <c r="AC40" s="823"/>
      <c r="AD40" s="823"/>
      <c r="AE40" s="823"/>
      <c r="AF40" s="823"/>
      <c r="AG40" s="823"/>
      <c r="AH40" s="823"/>
      <c r="AI40" s="823"/>
      <c r="AJ40" s="823"/>
      <c r="AK40" s="823"/>
      <c r="AL40" s="823"/>
      <c r="AM40" s="823"/>
      <c r="AN40" s="823"/>
      <c r="AO40" s="823"/>
      <c r="AP40" s="249"/>
      <c r="AQ40" s="252" t="s">
        <v>427</v>
      </c>
      <c r="AR40" s="253"/>
      <c r="AS40" s="208"/>
      <c r="AT40" s="209" t="str">
        <f>L40&amp;IF(Q40&lt;&gt;"","-","")&amp;Q40&amp;IF(W40&lt;&gt;"","-","")&amp;W40</f>
        <v/>
      </c>
      <c r="AU40" s="210"/>
      <c r="AV40" s="211"/>
      <c r="AW40" s="212" t="s">
        <v>426</v>
      </c>
    </row>
    <row r="41" spans="1:49" s="254" customFormat="1" ht="28.2" customHeight="1" thickBot="1">
      <c r="A41" s="249"/>
      <c r="B41" s="250"/>
      <c r="C41" s="250"/>
      <c r="D41" s="250"/>
      <c r="E41" s="250"/>
      <c r="F41" s="250"/>
      <c r="G41" s="250"/>
      <c r="H41" s="250"/>
      <c r="I41" s="250"/>
      <c r="J41" s="250"/>
      <c r="K41" s="250"/>
      <c r="L41" s="256"/>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52"/>
      <c r="AR41" s="253"/>
      <c r="AS41" s="208"/>
      <c r="AT41" s="209" t="s">
        <v>432</v>
      </c>
      <c r="AU41" s="210"/>
      <c r="AV41" s="211"/>
      <c r="AW41" s="212" t="s">
        <v>428</v>
      </c>
    </row>
    <row r="42" spans="1:49" s="256" customFormat="1" ht="28.2" customHeight="1" thickBot="1">
      <c r="A42" s="255"/>
      <c r="B42" s="725" t="str">
        <f>"行政書士連絡先"&amp;様式１!AK30</f>
        <v>行政書士連絡先ＦＡＸ</v>
      </c>
      <c r="C42" s="726"/>
      <c r="D42" s="726"/>
      <c r="E42" s="726"/>
      <c r="F42" s="726"/>
      <c r="G42" s="726"/>
      <c r="H42" s="726"/>
      <c r="I42" s="726"/>
      <c r="J42" s="726"/>
      <c r="K42" s="726"/>
      <c r="L42" s="742" t="s">
        <v>425</v>
      </c>
      <c r="M42" s="743"/>
      <c r="N42" s="743"/>
      <c r="O42" s="743"/>
      <c r="P42" s="743"/>
      <c r="Q42" s="743"/>
      <c r="R42" s="743"/>
      <c r="S42" s="743"/>
      <c r="T42" s="743"/>
      <c r="U42" s="743"/>
      <c r="V42" s="743"/>
      <c r="W42" s="743"/>
      <c r="X42" s="743"/>
      <c r="Y42" s="743"/>
      <c r="Z42" s="743"/>
      <c r="AA42" s="743"/>
      <c r="AB42" s="744"/>
      <c r="AC42" s="744"/>
      <c r="AD42" s="744"/>
      <c r="AE42" s="744"/>
      <c r="AF42" s="744"/>
      <c r="AG42" s="744"/>
      <c r="AH42" s="744"/>
      <c r="AI42" s="744"/>
      <c r="AJ42" s="744"/>
      <c r="AK42" s="744"/>
      <c r="AL42" s="745"/>
      <c r="AM42" s="255"/>
      <c r="AN42" s="255"/>
      <c r="AO42" s="249"/>
      <c r="AP42" s="249"/>
      <c r="AQ42" s="252"/>
      <c r="AR42" s="253"/>
      <c r="AS42" s="208"/>
      <c r="AT42" s="209"/>
      <c r="AU42" s="210"/>
      <c r="AV42" s="211"/>
      <c r="AW42" s="212"/>
    </row>
    <row r="43" spans="1:49" s="256" customFormat="1" ht="28.2" customHeight="1" thickBot="1">
      <c r="A43" s="255"/>
      <c r="B43" s="746" t="s">
        <v>644</v>
      </c>
      <c r="C43" s="747"/>
      <c r="D43" s="747"/>
      <c r="E43" s="747"/>
      <c r="F43" s="747"/>
      <c r="G43" s="747"/>
      <c r="H43" s="747"/>
      <c r="I43" s="747"/>
      <c r="J43" s="747"/>
      <c r="K43" s="747"/>
      <c r="L43" s="748"/>
      <c r="M43" s="749"/>
      <c r="N43" s="749"/>
      <c r="O43" s="750"/>
      <c r="P43" s="537" t="s">
        <v>803</v>
      </c>
      <c r="Q43" s="748"/>
      <c r="R43" s="749"/>
      <c r="S43" s="749"/>
      <c r="T43" s="749"/>
      <c r="U43" s="750"/>
      <c r="V43" s="537" t="s">
        <v>803</v>
      </c>
      <c r="W43" s="748"/>
      <c r="X43" s="749"/>
      <c r="Y43" s="749"/>
      <c r="Z43" s="749"/>
      <c r="AA43" s="750"/>
      <c r="AB43" s="753" t="str">
        <f>IF((LEN(L43)+LEN(Q43)+LEN(W43))&gt;11,"桁数が１１桁を超えています。確認してください。",IF(AND((LEN(L43)+LEN(Q43)+LEN(W43))&lt;10,W43&lt;&gt;""),"桁数が不足しています。確認してください。",""))</f>
        <v/>
      </c>
      <c r="AC43" s="823"/>
      <c r="AD43" s="823"/>
      <c r="AE43" s="823"/>
      <c r="AF43" s="823"/>
      <c r="AG43" s="823"/>
      <c r="AH43" s="823"/>
      <c r="AI43" s="823"/>
      <c r="AJ43" s="823"/>
      <c r="AK43" s="823"/>
      <c r="AL43" s="823"/>
      <c r="AM43" s="823"/>
      <c r="AN43" s="823"/>
      <c r="AO43" s="823"/>
      <c r="AP43" s="249"/>
      <c r="AQ43" s="252" t="s">
        <v>427</v>
      </c>
      <c r="AR43" s="253"/>
      <c r="AS43" s="208"/>
      <c r="AT43" s="209" t="str">
        <f>L43&amp;IF(Q43&lt;&gt;"","-","")&amp;Q43&amp;IF(W43&lt;&gt;"","-","")&amp;W43</f>
        <v/>
      </c>
      <c r="AU43" s="210"/>
      <c r="AV43" s="211"/>
      <c r="AW43" s="212" t="s">
        <v>426</v>
      </c>
    </row>
    <row r="44" spans="1:49" s="254" customFormat="1" ht="28.2" customHeight="1" thickBot="1">
      <c r="A44" s="249"/>
      <c r="B44" s="249"/>
      <c r="C44" s="249"/>
      <c r="D44" s="249"/>
      <c r="E44" s="249"/>
      <c r="F44" s="249"/>
      <c r="G44" s="249"/>
      <c r="H44" s="249"/>
      <c r="I44" s="249"/>
      <c r="J44" s="249"/>
      <c r="K44" s="249"/>
      <c r="L44" s="256"/>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52"/>
      <c r="AR44" s="253"/>
      <c r="AS44" s="208"/>
      <c r="AT44" s="209" t="s">
        <v>432</v>
      </c>
      <c r="AU44" s="210"/>
      <c r="AV44" s="211"/>
      <c r="AW44" s="212" t="s">
        <v>428</v>
      </c>
    </row>
    <row r="45" spans="1:49" s="254" customFormat="1" ht="28.2" customHeight="1" thickBot="1">
      <c r="A45" s="249"/>
      <c r="B45" s="874" t="str">
        <f>"行政書士連絡先"&amp;様式１!AK33</f>
        <v>行政書士連絡先メール
アドレス</v>
      </c>
      <c r="C45" s="875"/>
      <c r="D45" s="875"/>
      <c r="E45" s="875"/>
      <c r="F45" s="875"/>
      <c r="G45" s="875"/>
      <c r="H45" s="875"/>
      <c r="I45" s="875"/>
      <c r="J45" s="875"/>
      <c r="K45" s="875"/>
      <c r="L45" s="927"/>
      <c r="M45" s="928"/>
      <c r="N45" s="928"/>
      <c r="O45" s="928"/>
      <c r="P45" s="928"/>
      <c r="Q45" s="928"/>
      <c r="R45" s="928"/>
      <c r="S45" s="928"/>
      <c r="T45" s="928"/>
      <c r="U45" s="928"/>
      <c r="V45" s="928"/>
      <c r="W45" s="928"/>
      <c r="X45" s="928"/>
      <c r="Y45" s="928"/>
      <c r="Z45" s="928"/>
      <c r="AA45" s="928"/>
      <c r="AB45" s="929"/>
      <c r="AC45" s="929"/>
      <c r="AD45" s="929"/>
      <c r="AE45" s="929"/>
      <c r="AF45" s="929"/>
      <c r="AG45" s="929"/>
      <c r="AH45" s="929"/>
      <c r="AI45" s="929"/>
      <c r="AJ45" s="929"/>
      <c r="AK45" s="929"/>
      <c r="AL45" s="930"/>
      <c r="AM45" s="255"/>
      <c r="AN45" s="255"/>
      <c r="AO45" s="249"/>
      <c r="AP45" s="249"/>
      <c r="AQ45" s="252"/>
      <c r="AR45" s="253"/>
      <c r="AS45" s="208"/>
      <c r="AT45" s="209" t="str">
        <f>IF(L45&lt;&gt;"",L45,"")</f>
        <v/>
      </c>
      <c r="AU45" s="210"/>
      <c r="AV45" s="211"/>
      <c r="AW45" s="212"/>
    </row>
    <row r="46" spans="1:49" s="254" customFormat="1" ht="28.2" hidden="1" customHeight="1">
      <c r="A46" s="249"/>
      <c r="B46" s="249"/>
      <c r="C46" s="249"/>
      <c r="D46" s="249"/>
      <c r="E46" s="249"/>
      <c r="F46" s="249"/>
      <c r="G46" s="249"/>
      <c r="H46" s="249"/>
      <c r="I46" s="249"/>
      <c r="J46" s="249"/>
      <c r="K46" s="249"/>
      <c r="L46" s="256"/>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467"/>
      <c r="AN46" s="467"/>
      <c r="AO46" s="467"/>
      <c r="AP46" s="249"/>
      <c r="AQ46" s="252" t="s">
        <v>451</v>
      </c>
      <c r="AR46" s="253"/>
      <c r="AS46" s="208"/>
      <c r="AT46" s="209" t="str">
        <f>IF(V46=E294,1,IF(V46=E295,2,""))</f>
        <v/>
      </c>
      <c r="AU46" s="210"/>
      <c r="AV46" s="211"/>
      <c r="AW46" s="212"/>
    </row>
    <row r="47" spans="1:49" s="254" customFormat="1" ht="28.2" hidden="1" customHeight="1">
      <c r="A47" s="249"/>
      <c r="B47" s="249"/>
      <c r="C47" s="249"/>
      <c r="D47" s="249"/>
      <c r="E47" s="249"/>
      <c r="F47" s="249"/>
      <c r="G47" s="249"/>
      <c r="H47" s="249"/>
      <c r="I47" s="249"/>
      <c r="J47" s="249"/>
      <c r="K47" s="249"/>
      <c r="L47" s="256"/>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52"/>
      <c r="AR47" s="253"/>
      <c r="AS47" s="208"/>
      <c r="AT47" s="209"/>
      <c r="AU47" s="210"/>
      <c r="AV47" s="211"/>
      <c r="AW47" s="212"/>
    </row>
    <row r="48" spans="1:49" s="204" customFormat="1" ht="28.2" customHeight="1">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O48" s="213"/>
      <c r="AP48" s="213"/>
      <c r="AQ48" s="214"/>
      <c r="AR48" s="215"/>
      <c r="AS48" s="208"/>
      <c r="AT48" s="209"/>
      <c r="AU48" s="210"/>
      <c r="AV48" s="211"/>
      <c r="AW48" s="212"/>
    </row>
    <row r="49" spans="1:49" s="225" customFormat="1" ht="28.2" customHeight="1">
      <c r="A49" s="780">
        <f>A20+1</f>
        <v>3</v>
      </c>
      <c r="B49" s="780"/>
      <c r="C49" s="780" t="str">
        <f>"【"&amp;様式２!AC1&amp;"】"</f>
        <v>【物品様式２】</v>
      </c>
      <c r="D49" s="546"/>
      <c r="E49" s="546"/>
      <c r="F49" s="546"/>
      <c r="G49" s="546"/>
      <c r="H49" s="546"/>
      <c r="I49" s="546"/>
      <c r="J49" s="781" t="str">
        <f>様式２!A2</f>
        <v>競争入札参加資格審査申請書兼誓約書（物品納入等）</v>
      </c>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217"/>
      <c r="AQ49" s="218"/>
      <c r="AR49" s="219"/>
      <c r="AS49" s="220"/>
      <c r="AT49" s="221"/>
      <c r="AU49" s="222"/>
      <c r="AV49" s="223"/>
      <c r="AW49" s="224"/>
    </row>
    <row r="50" spans="1:49" s="204" customFormat="1" ht="28.2" customHeight="1" thickBot="1">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O50" s="213"/>
      <c r="AP50" s="213"/>
      <c r="AQ50" s="214"/>
      <c r="AR50" s="215"/>
      <c r="AS50" s="208"/>
      <c r="AT50" s="209"/>
      <c r="AU50" s="210"/>
      <c r="AV50" s="211"/>
      <c r="AW50" s="212"/>
    </row>
    <row r="51" spans="1:49" s="235" customFormat="1" ht="28.2" customHeight="1" thickBot="1">
      <c r="A51" s="226"/>
      <c r="B51" s="973" t="s">
        <v>433</v>
      </c>
      <c r="C51" s="974"/>
      <c r="D51" s="974"/>
      <c r="E51" s="974"/>
      <c r="F51" s="974"/>
      <c r="G51" s="974"/>
      <c r="H51" s="974"/>
      <c r="I51" s="974"/>
      <c r="J51" s="974"/>
      <c r="K51" s="975"/>
      <c r="L51" s="976" t="str">
        <f ca="1">IF(MID(DATESTRING(TODAY()),1,2)="平成","令和",MID(DATESTRING(TODAY()),1,2))</f>
        <v>令和</v>
      </c>
      <c r="M51" s="976"/>
      <c r="N51" s="976"/>
      <c r="O51" s="977"/>
      <c r="P51" s="978"/>
      <c r="Q51" s="249" t="s">
        <v>7</v>
      </c>
      <c r="R51" s="977"/>
      <c r="S51" s="978"/>
      <c r="T51" s="249" t="s">
        <v>405</v>
      </c>
      <c r="U51" s="977"/>
      <c r="V51" s="978"/>
      <c r="W51" s="249" t="s">
        <v>5</v>
      </c>
      <c r="X51" s="260"/>
      <c r="Y51" s="979" t="str">
        <f ca="1">IFERROR(IF(AT51&lt;DATE(2024,2,15),"不適切な日付が入力されています。確認してください。",IF(AT51&gt;TODAY(),"申請書の受付日よりも未来の日付が記載されていた場合、日付不適切として再提出をお願いすることがありますので、ご注意ください。","")),"")</f>
        <v/>
      </c>
      <c r="Z51" s="979"/>
      <c r="AA51" s="979"/>
      <c r="AB51" s="979"/>
      <c r="AC51" s="979"/>
      <c r="AD51" s="979"/>
      <c r="AE51" s="979"/>
      <c r="AF51" s="979"/>
      <c r="AG51" s="979"/>
      <c r="AH51" s="979"/>
      <c r="AI51" s="979"/>
      <c r="AJ51" s="979"/>
      <c r="AK51" s="979"/>
      <c r="AL51" s="979"/>
      <c r="AM51" s="979"/>
      <c r="AN51" s="979"/>
      <c r="AO51" s="979"/>
      <c r="AP51" s="261"/>
      <c r="AQ51" s="262" t="s">
        <v>427</v>
      </c>
      <c r="AR51" s="263"/>
      <c r="AS51" s="264"/>
      <c r="AT51" s="265" t="e">
        <f ca="1">IF(LEFT(DATESTRING(TODAY()),2)="平成",DATEVALUE("平成"&amp;IF(O51="元",1,O51)+30&amp;"年"&amp;R51&amp;"月"&amp;U51&amp;"日"),DATEVALUE("令和"&amp;IF(O51="元",1,O51)&amp;"年"&amp;R51&amp;"月"&amp;U51&amp;"日"))</f>
        <v>#VALUE!</v>
      </c>
      <c r="AU51" s="210"/>
      <c r="AV51" s="211"/>
      <c r="AW51" s="212" t="s">
        <v>827</v>
      </c>
    </row>
    <row r="52" spans="1:49" s="204" customFormat="1" ht="28.2" customHeight="1" thickBot="1">
      <c r="B52" s="241"/>
      <c r="C52" s="241"/>
      <c r="D52" s="241"/>
      <c r="E52" s="241"/>
      <c r="F52" s="241"/>
      <c r="G52" s="241"/>
      <c r="H52" s="241"/>
      <c r="I52" s="241"/>
      <c r="J52" s="241"/>
      <c r="K52" s="241"/>
      <c r="L52" s="216"/>
      <c r="M52" s="216"/>
      <c r="N52" s="216"/>
      <c r="O52" s="216"/>
      <c r="P52" s="216"/>
      <c r="Q52" s="216"/>
      <c r="R52" s="216"/>
      <c r="S52" s="216"/>
      <c r="T52" s="216"/>
      <c r="U52" s="216"/>
      <c r="V52" s="216"/>
      <c r="W52" s="216"/>
      <c r="X52" s="216"/>
      <c r="Y52" s="979"/>
      <c r="Z52" s="979"/>
      <c r="AA52" s="979"/>
      <c r="AB52" s="979"/>
      <c r="AC52" s="979"/>
      <c r="AD52" s="979"/>
      <c r="AE52" s="979"/>
      <c r="AF52" s="979"/>
      <c r="AG52" s="979"/>
      <c r="AH52" s="979"/>
      <c r="AI52" s="979"/>
      <c r="AJ52" s="979"/>
      <c r="AK52" s="979"/>
      <c r="AL52" s="979"/>
      <c r="AM52" s="979"/>
      <c r="AN52" s="979"/>
      <c r="AO52" s="979"/>
      <c r="AP52" s="213"/>
      <c r="AQ52" s="214"/>
      <c r="AR52" s="215"/>
      <c r="AS52" s="208"/>
      <c r="AT52" s="209"/>
      <c r="AU52" s="210"/>
      <c r="AV52" s="211"/>
      <c r="AW52" s="212"/>
    </row>
    <row r="53" spans="1:49" s="254" customFormat="1" ht="28.2" customHeight="1" thickBot="1">
      <c r="A53" s="249"/>
      <c r="B53" s="782" t="str">
        <f>様式２!A25</f>
        <v>本店所在地
又は住所</v>
      </c>
      <c r="C53" s="783"/>
      <c r="D53" s="783"/>
      <c r="E53" s="783"/>
      <c r="F53" s="783"/>
      <c r="G53" s="783"/>
      <c r="H53" s="783"/>
      <c r="I53" s="783"/>
      <c r="J53" s="783"/>
      <c r="K53" s="784"/>
      <c r="L53" s="964" t="s">
        <v>718</v>
      </c>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966"/>
      <c r="AM53" s="249"/>
      <c r="AN53" s="249"/>
      <c r="AO53" s="249"/>
      <c r="AP53" s="249"/>
      <c r="AQ53" s="252"/>
      <c r="AR53" s="253"/>
      <c r="AS53" s="208"/>
      <c r="AT53" s="209"/>
      <c r="AU53" s="210"/>
      <c r="AV53" s="211"/>
      <c r="AW53" s="212"/>
    </row>
    <row r="54" spans="1:49" s="254" customFormat="1" ht="28.2" customHeight="1" thickBot="1">
      <c r="A54" s="249"/>
      <c r="B54" s="250"/>
      <c r="C54" s="250"/>
      <c r="D54" s="250"/>
      <c r="E54" s="250"/>
      <c r="F54" s="250"/>
      <c r="G54" s="250"/>
      <c r="H54" s="250"/>
      <c r="I54" s="250"/>
      <c r="J54" s="250"/>
      <c r="K54" s="250"/>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52"/>
      <c r="AR54" s="253"/>
      <c r="AS54" s="208"/>
      <c r="AT54" s="209"/>
      <c r="AU54" s="210"/>
      <c r="AV54" s="211"/>
      <c r="AW54" s="212"/>
    </row>
    <row r="55" spans="1:49" s="254" customFormat="1" ht="28.2" customHeight="1" thickBot="1">
      <c r="A55" s="249"/>
      <c r="B55" s="266"/>
      <c r="C55" s="874" t="s">
        <v>434</v>
      </c>
      <c r="D55" s="875"/>
      <c r="E55" s="875"/>
      <c r="F55" s="875"/>
      <c r="G55" s="875"/>
      <c r="H55" s="875"/>
      <c r="I55" s="875"/>
      <c r="J55" s="875"/>
      <c r="K55" s="875"/>
      <c r="L55" s="967"/>
      <c r="M55" s="968"/>
      <c r="N55" s="968"/>
      <c r="O55" s="968"/>
      <c r="P55" s="969"/>
      <c r="Q55" s="249"/>
      <c r="R55" s="267"/>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52" t="s">
        <v>645</v>
      </c>
      <c r="AR55" s="268"/>
      <c r="AS55" s="208"/>
      <c r="AT55" s="209"/>
      <c r="AU55" s="210"/>
      <c r="AV55" s="211"/>
      <c r="AW55" s="212"/>
    </row>
    <row r="56" spans="1:49" s="254" customFormat="1" ht="28.2" customHeight="1" thickBot="1">
      <c r="A56" s="249"/>
      <c r="B56" s="250"/>
      <c r="C56" s="250"/>
      <c r="D56" s="250"/>
      <c r="E56" s="250"/>
      <c r="F56" s="250"/>
      <c r="G56" s="250"/>
      <c r="H56" s="250"/>
      <c r="I56" s="250"/>
      <c r="J56" s="250"/>
      <c r="K56" s="250"/>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52"/>
      <c r="AR56" s="253"/>
      <c r="AS56" s="208"/>
      <c r="AT56" s="209"/>
      <c r="AU56" s="210"/>
      <c r="AV56" s="211"/>
      <c r="AW56" s="212"/>
    </row>
    <row r="57" spans="1:49" s="256" customFormat="1" ht="28.2" customHeight="1">
      <c r="A57" s="255"/>
      <c r="B57" s="269"/>
      <c r="C57" s="910" t="s">
        <v>436</v>
      </c>
      <c r="D57" s="911"/>
      <c r="E57" s="911"/>
      <c r="F57" s="911"/>
      <c r="G57" s="911"/>
      <c r="H57" s="911"/>
      <c r="I57" s="911"/>
      <c r="J57" s="911"/>
      <c r="K57" s="912"/>
      <c r="L57" s="743" t="s">
        <v>745</v>
      </c>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858"/>
      <c r="AM57" s="255"/>
      <c r="AN57" s="255"/>
      <c r="AO57" s="249"/>
      <c r="AP57" s="249"/>
      <c r="AQ57" s="252"/>
      <c r="AR57" s="253"/>
      <c r="AS57" s="208"/>
      <c r="AT57" s="209"/>
      <c r="AU57" s="210"/>
      <c r="AV57" s="211"/>
      <c r="AW57" s="212"/>
    </row>
    <row r="58" spans="1:49" s="256" customFormat="1" ht="28.2" customHeight="1">
      <c r="A58" s="255"/>
      <c r="B58" s="269"/>
      <c r="C58" s="970"/>
      <c r="D58" s="971"/>
      <c r="E58" s="971"/>
      <c r="F58" s="971"/>
      <c r="G58" s="971"/>
      <c r="H58" s="971"/>
      <c r="I58" s="971"/>
      <c r="J58" s="971"/>
      <c r="K58" s="972"/>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60"/>
      <c r="AM58" s="255"/>
      <c r="AN58" s="255"/>
      <c r="AO58" s="249"/>
      <c r="AP58" s="249"/>
      <c r="AQ58" s="252"/>
      <c r="AR58" s="253"/>
      <c r="AS58" s="208"/>
      <c r="AT58" s="209"/>
      <c r="AU58" s="210"/>
      <c r="AV58" s="211"/>
      <c r="AW58" s="212"/>
    </row>
    <row r="59" spans="1:49" s="256" customFormat="1" ht="28.2" customHeight="1">
      <c r="A59" s="255"/>
      <c r="B59" s="270"/>
      <c r="C59" s="904" t="str">
        <f>SUBSTITUTE(SUBSTITUTE(様式３!A12,"埼玉県",""),"記入","入力")</f>
        <v>≪入力例≫さいたま市浦和区常盤６－４－４　パブリック・フィナンシャルオフィスビル６階</v>
      </c>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c r="AC59" s="905"/>
      <c r="AD59" s="905"/>
      <c r="AE59" s="905"/>
      <c r="AF59" s="905"/>
      <c r="AG59" s="905"/>
      <c r="AH59" s="905"/>
      <c r="AI59" s="905"/>
      <c r="AJ59" s="905"/>
      <c r="AK59" s="905"/>
      <c r="AL59" s="906"/>
      <c r="AM59" s="255"/>
      <c r="AN59" s="255"/>
      <c r="AO59" s="249"/>
      <c r="AP59" s="249"/>
      <c r="AQ59" s="252"/>
      <c r="AR59" s="253"/>
      <c r="AS59" s="208"/>
      <c r="AT59" s="209"/>
      <c r="AU59" s="210"/>
      <c r="AV59" s="211"/>
      <c r="AW59" s="212" t="s">
        <v>437</v>
      </c>
    </row>
    <row r="60" spans="1:49" s="256" customFormat="1" ht="28.2" customHeight="1" thickBot="1">
      <c r="A60" s="255"/>
      <c r="B60" s="270"/>
      <c r="C60" s="907"/>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8"/>
      <c r="AI60" s="908"/>
      <c r="AJ60" s="908"/>
      <c r="AK60" s="908"/>
      <c r="AL60" s="909"/>
      <c r="AM60" s="255"/>
      <c r="AN60" s="255"/>
      <c r="AO60" s="249"/>
      <c r="AP60" s="249"/>
      <c r="AQ60" s="271" t="s">
        <v>438</v>
      </c>
      <c r="AR60" s="268"/>
      <c r="AS60" s="272" t="str">
        <f>IF(LEN(AT60)&gt;53,"1","0")</f>
        <v>0</v>
      </c>
      <c r="AT60" s="209" t="str">
        <f>SUBSTITUTE(SUBSTITUTE(AU60," ",CHAR(10)),"　",CHAR(10))</f>
        <v/>
      </c>
      <c r="AU60" s="449" t="str">
        <f>IF(COUNTIF(C60,L55&amp;"*"),DBCS(C60),DBCS(L55&amp;C60))</f>
        <v/>
      </c>
      <c r="AV60" s="211"/>
      <c r="AW60" s="212"/>
    </row>
    <row r="61" spans="1:49" s="204" customFormat="1" ht="28.2" customHeight="1" thickBot="1">
      <c r="B61" s="216"/>
      <c r="C61" s="893" t="str">
        <f>IF(COUNTIF(C60,L55&amp;"*")=0,"","所在地②欄には都道府県名を除いて入力していますか。")</f>
        <v/>
      </c>
      <c r="D61" s="893"/>
      <c r="E61" s="893"/>
      <c r="F61" s="893"/>
      <c r="G61" s="893"/>
      <c r="H61" s="893"/>
      <c r="I61" s="893"/>
      <c r="J61" s="893"/>
      <c r="K61" s="893"/>
      <c r="L61" s="893"/>
      <c r="M61" s="893"/>
      <c r="N61" s="893"/>
      <c r="O61" s="893"/>
      <c r="P61" s="893"/>
      <c r="Q61" s="894" t="str">
        <f>IF(OR(COUNTIF(C60,"*丁目*")&gt;=1,COUNTIF(C60,"*番*")&gt;=1,COUNTIF(C60,"*号*")&gt;=1),"「丁目、番、号」や「番地」については「－（ハイフン）」で入力していますか？","")</f>
        <v/>
      </c>
      <c r="R61" s="894"/>
      <c r="S61" s="894"/>
      <c r="T61" s="894"/>
      <c r="U61" s="894"/>
      <c r="V61" s="894"/>
      <c r="W61" s="894"/>
      <c r="X61" s="894"/>
      <c r="Y61" s="894"/>
      <c r="Z61" s="894"/>
      <c r="AA61" s="894"/>
      <c r="AB61" s="894"/>
      <c r="AC61" s="894"/>
      <c r="AD61" s="894"/>
      <c r="AE61" s="894"/>
      <c r="AF61" s="894"/>
      <c r="AG61" s="894"/>
      <c r="AH61" s="894"/>
      <c r="AI61" s="894"/>
      <c r="AJ61" s="894"/>
      <c r="AK61" s="894"/>
      <c r="AL61" s="894"/>
      <c r="AM61" s="216"/>
      <c r="AO61" s="213"/>
      <c r="AP61" s="213"/>
      <c r="AQ61" s="214"/>
      <c r="AR61" s="215"/>
      <c r="AS61" s="208"/>
      <c r="AT61" s="209"/>
      <c r="AU61" s="210"/>
      <c r="AV61" s="211"/>
      <c r="AW61" s="212"/>
    </row>
    <row r="62" spans="1:49" s="256" customFormat="1" ht="28.2" customHeight="1">
      <c r="A62" s="255"/>
      <c r="B62" s="910" t="s">
        <v>439</v>
      </c>
      <c r="C62" s="911"/>
      <c r="D62" s="911"/>
      <c r="E62" s="911"/>
      <c r="F62" s="911"/>
      <c r="G62" s="911"/>
      <c r="H62" s="911"/>
      <c r="I62" s="911"/>
      <c r="J62" s="911"/>
      <c r="K62" s="912"/>
      <c r="L62" s="273" t="s">
        <v>646</v>
      </c>
      <c r="M62" s="919" t="s">
        <v>702</v>
      </c>
      <c r="N62" s="919"/>
      <c r="O62" s="919"/>
      <c r="P62" s="919"/>
      <c r="Q62" s="919"/>
      <c r="R62" s="919"/>
      <c r="S62" s="919"/>
      <c r="T62" s="919"/>
      <c r="U62" s="919"/>
      <c r="V62" s="919"/>
      <c r="W62" s="919"/>
      <c r="X62" s="919"/>
      <c r="Y62" s="919"/>
      <c r="Z62" s="919"/>
      <c r="AA62" s="919"/>
      <c r="AB62" s="919"/>
      <c r="AC62" s="919"/>
      <c r="AD62" s="919"/>
      <c r="AE62" s="919"/>
      <c r="AF62" s="919"/>
      <c r="AG62" s="919"/>
      <c r="AH62" s="919"/>
      <c r="AI62" s="919"/>
      <c r="AJ62" s="919"/>
      <c r="AK62" s="919"/>
      <c r="AL62" s="920"/>
      <c r="AM62" s="255"/>
      <c r="AN62" s="255"/>
      <c r="AO62" s="249"/>
      <c r="AP62" s="249"/>
      <c r="AQ62" s="252"/>
      <c r="AR62" s="253"/>
      <c r="AS62" s="208"/>
      <c r="AT62" s="209"/>
      <c r="AU62" s="210"/>
      <c r="AV62" s="211"/>
      <c r="AW62" s="212"/>
    </row>
    <row r="63" spans="1:49" s="256" customFormat="1" ht="28.2" customHeight="1">
      <c r="A63" s="255"/>
      <c r="B63" s="913"/>
      <c r="C63" s="914"/>
      <c r="D63" s="914"/>
      <c r="E63" s="914"/>
      <c r="F63" s="914"/>
      <c r="G63" s="914"/>
      <c r="H63" s="914"/>
      <c r="I63" s="914"/>
      <c r="J63" s="914"/>
      <c r="K63" s="915"/>
      <c r="L63" s="274" t="s">
        <v>647</v>
      </c>
      <c r="M63" s="921" t="s">
        <v>703</v>
      </c>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2"/>
      <c r="AM63" s="255"/>
      <c r="AN63" s="255"/>
      <c r="AO63" s="249"/>
      <c r="AP63" s="249"/>
      <c r="AQ63" s="252"/>
      <c r="AR63" s="253"/>
      <c r="AS63" s="208"/>
      <c r="AT63" s="209"/>
      <c r="AU63" s="210"/>
      <c r="AV63" s="211"/>
      <c r="AW63" s="212"/>
    </row>
    <row r="64" spans="1:49" s="256" customFormat="1" ht="28.2" customHeight="1" thickBot="1">
      <c r="A64" s="255"/>
      <c r="B64" s="913"/>
      <c r="C64" s="914"/>
      <c r="D64" s="914"/>
      <c r="E64" s="914"/>
      <c r="F64" s="914"/>
      <c r="G64" s="914"/>
      <c r="H64" s="914"/>
      <c r="I64" s="914"/>
      <c r="J64" s="914"/>
      <c r="K64" s="915"/>
      <c r="L64" s="249"/>
      <c r="M64" s="923" t="s">
        <v>440</v>
      </c>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4"/>
      <c r="AM64" s="255"/>
      <c r="AN64" s="255"/>
      <c r="AO64" s="249"/>
      <c r="AP64" s="249"/>
      <c r="AQ64" s="252"/>
      <c r="AR64" s="253"/>
      <c r="AS64" s="208"/>
      <c r="AT64" s="209"/>
      <c r="AU64" s="210"/>
      <c r="AV64" s="211"/>
      <c r="AW64" s="212"/>
    </row>
    <row r="65" spans="1:49" s="237" customFormat="1" ht="28.2" customHeight="1" thickBot="1">
      <c r="B65" s="916"/>
      <c r="C65" s="917"/>
      <c r="D65" s="917"/>
      <c r="E65" s="917"/>
      <c r="F65" s="917"/>
      <c r="G65" s="917"/>
      <c r="H65" s="917"/>
      <c r="I65" s="917"/>
      <c r="J65" s="917"/>
      <c r="K65" s="918"/>
      <c r="L65" s="925"/>
      <c r="M65" s="925"/>
      <c r="N65" s="925"/>
      <c r="O65" s="925"/>
      <c r="P65" s="926"/>
      <c r="Q65" s="275"/>
      <c r="R65" s="276"/>
      <c r="S65" s="276"/>
      <c r="T65" s="276"/>
      <c r="U65" s="276"/>
      <c r="V65" s="276"/>
      <c r="W65" s="276"/>
      <c r="X65" s="276"/>
      <c r="Y65" s="276"/>
      <c r="Z65" s="276"/>
      <c r="AA65" s="276"/>
      <c r="AB65" s="276"/>
      <c r="AC65" s="276"/>
      <c r="AD65" s="276"/>
      <c r="AE65" s="276"/>
      <c r="AF65" s="276"/>
      <c r="AG65" s="276"/>
      <c r="AH65" s="276"/>
      <c r="AI65" s="276"/>
      <c r="AJ65" s="276"/>
      <c r="AK65" s="276"/>
      <c r="AL65" s="276"/>
      <c r="AM65" s="216"/>
      <c r="AO65" s="213"/>
      <c r="AP65" s="213"/>
      <c r="AQ65" s="214"/>
      <c r="AR65" s="215"/>
      <c r="AS65" s="277"/>
      <c r="AT65" s="278"/>
      <c r="AU65" s="279"/>
      <c r="AV65" s="280"/>
      <c r="AW65" s="281"/>
    </row>
    <row r="66" spans="1:49" s="204" customFormat="1" ht="28.2" customHeight="1" thickBot="1">
      <c r="B66" s="216"/>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16"/>
      <c r="AO66" s="213"/>
      <c r="AP66" s="213"/>
      <c r="AQ66" s="214"/>
      <c r="AR66" s="215"/>
      <c r="AS66" s="208"/>
      <c r="AT66" s="209"/>
      <c r="AU66" s="210"/>
      <c r="AV66" s="211"/>
      <c r="AW66" s="212"/>
    </row>
    <row r="67" spans="1:49" s="256" customFormat="1" ht="28.2" customHeight="1" thickBot="1">
      <c r="A67" s="255"/>
      <c r="B67" s="874" t="str">
        <f>様式２!A28</f>
        <v>(登記上の本店所在地)</v>
      </c>
      <c r="C67" s="875"/>
      <c r="D67" s="875"/>
      <c r="E67" s="875"/>
      <c r="F67" s="875"/>
      <c r="G67" s="875"/>
      <c r="H67" s="875"/>
      <c r="I67" s="875"/>
      <c r="J67" s="875"/>
      <c r="K67" s="875"/>
      <c r="L67" s="895" t="s">
        <v>759</v>
      </c>
      <c r="M67" s="846"/>
      <c r="N67" s="846"/>
      <c r="O67" s="846"/>
      <c r="P67" s="846"/>
      <c r="Q67" s="846"/>
      <c r="R67" s="846"/>
      <c r="S67" s="846"/>
      <c r="T67" s="846"/>
      <c r="U67" s="846"/>
      <c r="V67" s="846"/>
      <c r="W67" s="846"/>
      <c r="X67" s="846"/>
      <c r="Y67" s="846"/>
      <c r="Z67" s="846"/>
      <c r="AA67" s="846"/>
      <c r="AB67" s="846"/>
      <c r="AC67" s="846"/>
      <c r="AD67" s="846"/>
      <c r="AE67" s="846"/>
      <c r="AF67" s="846"/>
      <c r="AG67" s="846"/>
      <c r="AH67" s="846"/>
      <c r="AI67" s="846"/>
      <c r="AJ67" s="846"/>
      <c r="AK67" s="846"/>
      <c r="AL67" s="847"/>
      <c r="AM67" s="255"/>
      <c r="AN67" s="255"/>
      <c r="AO67" s="249"/>
      <c r="AP67" s="249"/>
      <c r="AQ67" s="252"/>
      <c r="AR67" s="253" t="s">
        <v>442</v>
      </c>
      <c r="AS67" s="208"/>
      <c r="AT67" s="209"/>
      <c r="AU67" s="210"/>
      <c r="AV67" s="211"/>
      <c r="AW67" s="212"/>
    </row>
    <row r="68" spans="1:49" s="254" customFormat="1" ht="28.2" customHeight="1" thickBot="1">
      <c r="A68" s="249"/>
      <c r="B68" s="250"/>
      <c r="C68" s="250"/>
      <c r="D68" s="250"/>
      <c r="E68" s="250"/>
      <c r="F68" s="250"/>
      <c r="G68" s="250"/>
      <c r="H68" s="250"/>
      <c r="I68" s="250"/>
      <c r="J68" s="250"/>
      <c r="K68" s="250"/>
      <c r="L68" s="283"/>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52"/>
      <c r="AR68" s="253"/>
      <c r="AS68" s="208"/>
      <c r="AT68" s="209"/>
      <c r="AU68" s="210"/>
      <c r="AV68" s="211"/>
      <c r="AW68" s="212"/>
    </row>
    <row r="69" spans="1:49" s="254" customFormat="1" ht="28.2" customHeight="1" thickBot="1">
      <c r="A69" s="249"/>
      <c r="B69" s="266"/>
      <c r="C69" s="896" t="s">
        <v>719</v>
      </c>
      <c r="D69" s="897"/>
      <c r="E69" s="897"/>
      <c r="F69" s="897"/>
      <c r="G69" s="897"/>
      <c r="H69" s="897"/>
      <c r="I69" s="897"/>
      <c r="J69" s="897"/>
      <c r="K69" s="897"/>
      <c r="L69" s="879"/>
      <c r="M69" s="879"/>
      <c r="N69" s="879"/>
      <c r="O69" s="879"/>
      <c r="P69" s="880"/>
      <c r="Q69" s="249"/>
      <c r="R69" s="267"/>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52"/>
      <c r="AR69" s="253"/>
      <c r="AS69" s="208"/>
      <c r="AT69" s="209"/>
      <c r="AU69" s="210"/>
      <c r="AV69" s="211"/>
      <c r="AW69" s="212"/>
    </row>
    <row r="70" spans="1:49" s="254" customFormat="1" ht="28.2" customHeight="1" thickBot="1">
      <c r="A70" s="249"/>
      <c r="B70" s="284"/>
      <c r="C70" s="284"/>
      <c r="D70" s="284"/>
      <c r="E70" s="284"/>
      <c r="F70" s="284"/>
      <c r="G70" s="284"/>
      <c r="H70" s="284"/>
      <c r="I70" s="284"/>
      <c r="J70" s="284"/>
      <c r="K70" s="284"/>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52"/>
      <c r="AR70" s="253"/>
      <c r="AS70" s="208"/>
      <c r="AT70" s="209"/>
      <c r="AU70" s="210"/>
      <c r="AV70" s="211"/>
      <c r="AW70" s="212"/>
    </row>
    <row r="71" spans="1:49" s="256" customFormat="1" ht="28.2" customHeight="1">
      <c r="A71" s="255"/>
      <c r="C71" s="898" t="s">
        <v>720</v>
      </c>
      <c r="D71" s="899"/>
      <c r="E71" s="899"/>
      <c r="F71" s="899"/>
      <c r="G71" s="899"/>
      <c r="H71" s="899"/>
      <c r="I71" s="899"/>
      <c r="J71" s="899"/>
      <c r="K71" s="900"/>
      <c r="L71" s="743" t="s">
        <v>760</v>
      </c>
      <c r="M71" s="743"/>
      <c r="N71" s="743"/>
      <c r="O71" s="743"/>
      <c r="P71" s="743"/>
      <c r="Q71" s="743"/>
      <c r="R71" s="743"/>
      <c r="S71" s="743"/>
      <c r="T71" s="743"/>
      <c r="U71" s="743"/>
      <c r="V71" s="743"/>
      <c r="W71" s="743"/>
      <c r="X71" s="743"/>
      <c r="Y71" s="743"/>
      <c r="Z71" s="743"/>
      <c r="AA71" s="743"/>
      <c r="AB71" s="743"/>
      <c r="AC71" s="743"/>
      <c r="AD71" s="743"/>
      <c r="AE71" s="743"/>
      <c r="AF71" s="743"/>
      <c r="AG71" s="743"/>
      <c r="AH71" s="743"/>
      <c r="AI71" s="743"/>
      <c r="AJ71" s="743"/>
      <c r="AK71" s="743"/>
      <c r="AL71" s="858"/>
      <c r="AM71" s="255"/>
      <c r="AN71" s="255"/>
      <c r="AO71" s="249"/>
      <c r="AP71" s="249"/>
      <c r="AQ71" s="252"/>
      <c r="AR71" s="253"/>
      <c r="AS71" s="208"/>
      <c r="AT71" s="209"/>
      <c r="AU71" s="210"/>
      <c r="AV71" s="211"/>
      <c r="AW71" s="212"/>
    </row>
    <row r="72" spans="1:49" s="256" customFormat="1" ht="28.2" customHeight="1">
      <c r="A72" s="255"/>
      <c r="C72" s="901"/>
      <c r="D72" s="902"/>
      <c r="E72" s="902"/>
      <c r="F72" s="902"/>
      <c r="G72" s="902"/>
      <c r="H72" s="902"/>
      <c r="I72" s="902"/>
      <c r="J72" s="902"/>
      <c r="K72" s="903"/>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60"/>
      <c r="AM72" s="255"/>
      <c r="AN72" s="255"/>
      <c r="AO72" s="249"/>
      <c r="AP72" s="249"/>
      <c r="AQ72" s="252"/>
      <c r="AR72" s="253"/>
      <c r="AS72" s="208"/>
      <c r="AT72" s="209"/>
      <c r="AU72" s="210"/>
      <c r="AV72" s="211"/>
      <c r="AW72" s="212"/>
    </row>
    <row r="73" spans="1:49" s="256" customFormat="1" ht="28.2" customHeight="1">
      <c r="A73" s="255"/>
      <c r="B73" s="270"/>
      <c r="C73" s="861" t="s">
        <v>443</v>
      </c>
      <c r="D73" s="862"/>
      <c r="E73" s="862"/>
      <c r="F73" s="862"/>
      <c r="G73" s="862"/>
      <c r="H73" s="862"/>
      <c r="I73" s="862"/>
      <c r="J73" s="862"/>
      <c r="K73" s="862"/>
      <c r="L73" s="862"/>
      <c r="M73" s="862"/>
      <c r="N73" s="862"/>
      <c r="O73" s="862"/>
      <c r="P73" s="862"/>
      <c r="Q73" s="862"/>
      <c r="R73" s="862"/>
      <c r="S73" s="862"/>
      <c r="T73" s="862"/>
      <c r="U73" s="862"/>
      <c r="V73" s="862"/>
      <c r="W73" s="862"/>
      <c r="X73" s="862"/>
      <c r="Y73" s="862"/>
      <c r="Z73" s="862"/>
      <c r="AA73" s="862"/>
      <c r="AB73" s="862"/>
      <c r="AC73" s="862"/>
      <c r="AD73" s="862"/>
      <c r="AE73" s="862"/>
      <c r="AF73" s="862"/>
      <c r="AG73" s="862"/>
      <c r="AH73" s="862"/>
      <c r="AI73" s="862"/>
      <c r="AJ73" s="862"/>
      <c r="AK73" s="862"/>
      <c r="AL73" s="863"/>
      <c r="AM73" s="255"/>
      <c r="AN73" s="255"/>
      <c r="AO73" s="249"/>
      <c r="AP73" s="249"/>
      <c r="AQ73" s="252"/>
      <c r="AR73" s="253"/>
      <c r="AS73" s="208"/>
      <c r="AT73" s="209"/>
      <c r="AU73" s="210"/>
      <c r="AV73" s="211"/>
      <c r="AW73" s="212"/>
    </row>
    <row r="74" spans="1:49" s="256" customFormat="1" ht="28.2" customHeight="1" thickBot="1">
      <c r="A74" s="255"/>
      <c r="B74" s="270"/>
      <c r="C74" s="892"/>
      <c r="D74" s="887"/>
      <c r="E74" s="887"/>
      <c r="F74" s="887"/>
      <c r="G74" s="887"/>
      <c r="H74" s="887"/>
      <c r="I74" s="887"/>
      <c r="J74" s="887"/>
      <c r="K74" s="887"/>
      <c r="L74" s="887"/>
      <c r="M74" s="887"/>
      <c r="N74" s="887"/>
      <c r="O74" s="887"/>
      <c r="P74" s="887"/>
      <c r="Q74" s="887"/>
      <c r="R74" s="887"/>
      <c r="S74" s="887"/>
      <c r="T74" s="887"/>
      <c r="U74" s="887"/>
      <c r="V74" s="887"/>
      <c r="W74" s="887"/>
      <c r="X74" s="887"/>
      <c r="Y74" s="887"/>
      <c r="Z74" s="887"/>
      <c r="AA74" s="887"/>
      <c r="AB74" s="887"/>
      <c r="AC74" s="887"/>
      <c r="AD74" s="887"/>
      <c r="AE74" s="887"/>
      <c r="AF74" s="887"/>
      <c r="AG74" s="887"/>
      <c r="AH74" s="887"/>
      <c r="AI74" s="887"/>
      <c r="AJ74" s="887"/>
      <c r="AK74" s="887"/>
      <c r="AL74" s="888"/>
      <c r="AM74" s="255"/>
      <c r="AN74" s="255"/>
      <c r="AO74" s="249"/>
      <c r="AP74" s="249"/>
      <c r="AQ74" s="252"/>
      <c r="AR74" s="253"/>
      <c r="AS74" s="272"/>
      <c r="AT74" s="209" t="str">
        <f>SUBSTITUTE(SUBSTITUTE(AU74," ",CHAR(10)),"　",CHAR(10))</f>
        <v/>
      </c>
      <c r="AU74" s="449" t="str">
        <f>DBCS(L69&amp;C74)</f>
        <v/>
      </c>
      <c r="AV74" s="211"/>
      <c r="AW74" s="212" t="s">
        <v>437</v>
      </c>
    </row>
    <row r="75" spans="1:49" s="204" customFormat="1" ht="28.2" customHeight="1" thickBot="1">
      <c r="B75" s="216"/>
      <c r="C75" s="893" t="str">
        <f>IF(COUNTIF(C74,L69&amp;"*")=0,"","所在地②欄には都道府県名を除いて入力していますか。")</f>
        <v/>
      </c>
      <c r="D75" s="893"/>
      <c r="E75" s="893"/>
      <c r="F75" s="893"/>
      <c r="G75" s="893"/>
      <c r="H75" s="893"/>
      <c r="I75" s="893"/>
      <c r="J75" s="893"/>
      <c r="K75" s="893"/>
      <c r="L75" s="893"/>
      <c r="M75" s="893"/>
      <c r="N75" s="893"/>
      <c r="O75" s="893"/>
      <c r="P75" s="893"/>
      <c r="Q75" s="894" t="str">
        <f>IF(OR(COUNTIF(C74,"*丁目*")&gt;=1,COUNTIF(C74,"*番*")&gt;=1,COUNTIF(C74,"*号*")&gt;=1),"「丁目、番、号」や「番地」については「－（ハイフン）」で入力していますか？","")</f>
        <v/>
      </c>
      <c r="R75" s="894"/>
      <c r="S75" s="894"/>
      <c r="T75" s="894"/>
      <c r="U75" s="894"/>
      <c r="V75" s="894"/>
      <c r="W75" s="894"/>
      <c r="X75" s="894"/>
      <c r="Y75" s="894"/>
      <c r="Z75" s="894"/>
      <c r="AA75" s="894"/>
      <c r="AB75" s="894"/>
      <c r="AC75" s="894"/>
      <c r="AD75" s="894"/>
      <c r="AE75" s="894"/>
      <c r="AF75" s="894"/>
      <c r="AG75" s="894"/>
      <c r="AH75" s="894"/>
      <c r="AI75" s="894"/>
      <c r="AJ75" s="894"/>
      <c r="AK75" s="894"/>
      <c r="AL75" s="894"/>
      <c r="AM75" s="216"/>
      <c r="AO75" s="213"/>
      <c r="AP75" s="213"/>
      <c r="AQ75" s="214"/>
      <c r="AR75" s="215"/>
      <c r="AS75" s="208"/>
      <c r="AT75" s="209"/>
      <c r="AU75" s="210"/>
      <c r="AV75" s="211"/>
      <c r="AW75" s="212"/>
    </row>
    <row r="76" spans="1:49" s="256" customFormat="1" ht="28.2" customHeight="1">
      <c r="A76" s="255"/>
      <c r="B76" s="725" t="s">
        <v>648</v>
      </c>
      <c r="C76" s="726"/>
      <c r="D76" s="726"/>
      <c r="E76" s="726"/>
      <c r="F76" s="726"/>
      <c r="G76" s="726"/>
      <c r="H76" s="726"/>
      <c r="I76" s="726"/>
      <c r="J76" s="726"/>
      <c r="K76" s="726"/>
      <c r="L76" s="755" t="str">
        <f>様式３!A37</f>
        <v>⑴法人
⑵個人事業主</v>
      </c>
      <c r="M76" s="756"/>
      <c r="N76" s="756"/>
      <c r="O76" s="756"/>
      <c r="P76" s="756"/>
      <c r="Q76" s="756" t="str">
        <f>SUBSTITUTE(様式３!G37,"記入","入力")</f>
        <v>→　履歴（現在）事項全部証明書どおりに入力
→　「代表者」と入力</v>
      </c>
      <c r="R76" s="756"/>
      <c r="S76" s="756"/>
      <c r="T76" s="756"/>
      <c r="U76" s="756"/>
      <c r="V76" s="756"/>
      <c r="W76" s="756"/>
      <c r="X76" s="756"/>
      <c r="Y76" s="756"/>
      <c r="Z76" s="756"/>
      <c r="AA76" s="756"/>
      <c r="AB76" s="756"/>
      <c r="AC76" s="756"/>
      <c r="AD76" s="756"/>
      <c r="AE76" s="756"/>
      <c r="AF76" s="756"/>
      <c r="AG76" s="756"/>
      <c r="AH76" s="756"/>
      <c r="AI76" s="756"/>
      <c r="AJ76" s="756"/>
      <c r="AK76" s="756"/>
      <c r="AL76" s="757"/>
      <c r="AM76" s="255"/>
      <c r="AN76" s="255"/>
      <c r="AO76" s="249"/>
      <c r="AP76" s="249"/>
      <c r="AQ76" s="252"/>
      <c r="AR76" s="253"/>
      <c r="AS76" s="208"/>
      <c r="AT76" s="209"/>
      <c r="AU76" s="210"/>
      <c r="AV76" s="211"/>
      <c r="AW76" s="212"/>
    </row>
    <row r="77" spans="1:49" s="256" customFormat="1" ht="28.2" customHeight="1" thickBot="1">
      <c r="A77" s="255"/>
      <c r="B77" s="746" t="s">
        <v>444</v>
      </c>
      <c r="C77" s="747"/>
      <c r="D77" s="747"/>
      <c r="E77" s="747"/>
      <c r="F77" s="747"/>
      <c r="G77" s="747"/>
      <c r="H77" s="747"/>
      <c r="I77" s="747"/>
      <c r="J77" s="747"/>
      <c r="K77" s="747"/>
      <c r="L77" s="886"/>
      <c r="M77" s="887"/>
      <c r="N77" s="887"/>
      <c r="O77" s="887"/>
      <c r="P77" s="887"/>
      <c r="Q77" s="887"/>
      <c r="R77" s="887"/>
      <c r="S77" s="887"/>
      <c r="T77" s="887"/>
      <c r="U77" s="887"/>
      <c r="V77" s="887"/>
      <c r="W77" s="887"/>
      <c r="X77" s="887"/>
      <c r="Y77" s="887"/>
      <c r="Z77" s="887"/>
      <c r="AA77" s="887"/>
      <c r="AB77" s="887"/>
      <c r="AC77" s="887"/>
      <c r="AD77" s="887"/>
      <c r="AE77" s="887"/>
      <c r="AF77" s="887"/>
      <c r="AG77" s="887"/>
      <c r="AH77" s="887"/>
      <c r="AI77" s="887"/>
      <c r="AJ77" s="887"/>
      <c r="AK77" s="887"/>
      <c r="AL77" s="888"/>
      <c r="AM77" s="255"/>
      <c r="AN77" s="255"/>
      <c r="AO77" s="249"/>
      <c r="AP77" s="249"/>
      <c r="AQ77" s="252"/>
      <c r="AR77" s="253"/>
      <c r="AS77" s="272" t="str">
        <f>IF(LEN(AT77)&gt;18,"1","0")</f>
        <v>0</v>
      </c>
      <c r="AT77" s="209" t="str">
        <f>IF(AT112=2,"代表者",SUBSTITUTE(SUBSTITUTE(AU77," ",""),"　",""))</f>
        <v/>
      </c>
      <c r="AU77" s="449" t="str">
        <f>DBCS(L77)</f>
        <v/>
      </c>
      <c r="AV77" s="211"/>
      <c r="AW77" s="212" t="s">
        <v>419</v>
      </c>
    </row>
    <row r="78" spans="1:49" s="254" customFormat="1" ht="28.2" customHeight="1" thickBot="1">
      <c r="A78" s="249"/>
      <c r="B78" s="284"/>
      <c r="C78" s="284"/>
      <c r="D78" s="284"/>
      <c r="E78" s="284"/>
      <c r="F78" s="284"/>
      <c r="G78" s="285"/>
      <c r="H78" s="284"/>
      <c r="I78" s="284"/>
      <c r="J78" s="284"/>
      <c r="K78" s="284"/>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52"/>
      <c r="AR78" s="253"/>
      <c r="AS78" s="208"/>
      <c r="AT78" s="209"/>
      <c r="AU78" s="210"/>
      <c r="AV78" s="211"/>
      <c r="AW78" s="212"/>
    </row>
    <row r="79" spans="1:49" s="256" customFormat="1" ht="28.2" customHeight="1">
      <c r="A79" s="255"/>
      <c r="B79" s="725" t="s">
        <v>649</v>
      </c>
      <c r="C79" s="726"/>
      <c r="D79" s="726"/>
      <c r="E79" s="726"/>
      <c r="F79" s="726"/>
      <c r="G79" s="726"/>
      <c r="H79" s="726"/>
      <c r="I79" s="726"/>
      <c r="J79" s="726"/>
      <c r="K79" s="726"/>
      <c r="L79" s="851" t="str">
        <f>SUBSTITUTE(様式３!Q41,"記入","入力")&amp;"。間を空けて入力しても、様式には詰めて反映されます。"</f>
        <v>※姓と名の間は空けずに入力。間を空けて入力しても、様式には詰めて反映されます。</v>
      </c>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3"/>
      <c r="AM79" s="249"/>
      <c r="AN79" s="249"/>
      <c r="AO79" s="249"/>
      <c r="AP79" s="249"/>
      <c r="AQ79" s="252"/>
      <c r="AR79" s="253"/>
      <c r="AS79" s="208"/>
      <c r="AT79" s="209"/>
      <c r="AU79" s="210"/>
      <c r="AV79" s="211"/>
      <c r="AW79" s="212"/>
    </row>
    <row r="80" spans="1:49" s="256" customFormat="1" ht="28.2" customHeight="1" thickBot="1">
      <c r="A80" s="255"/>
      <c r="B80" s="889" t="str">
        <f>SUBSTITUTE(様式３!A41,"記入","入力")</f>
        <v>≪入力例≫さいたま太郎</v>
      </c>
      <c r="C80" s="890"/>
      <c r="D80" s="890"/>
      <c r="E80" s="890"/>
      <c r="F80" s="890"/>
      <c r="G80" s="890"/>
      <c r="H80" s="890"/>
      <c r="I80" s="890"/>
      <c r="J80" s="890"/>
      <c r="K80" s="890"/>
      <c r="L80" s="891"/>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c r="AK80" s="865"/>
      <c r="AL80" s="866"/>
      <c r="AM80" s="255"/>
      <c r="AN80" s="255"/>
      <c r="AO80" s="249"/>
      <c r="AP80" s="249"/>
      <c r="AQ80" s="252"/>
      <c r="AR80" s="253"/>
      <c r="AS80" s="272" t="str">
        <f>IF(LEN(AT80)&gt;18,"1","0")</f>
        <v>0</v>
      </c>
      <c r="AT80" s="209" t="str">
        <f>SUBSTITUTE(SUBSTITUTE(AU80," ",""),"　","")</f>
        <v/>
      </c>
      <c r="AU80" s="449" t="str">
        <f>DBCS(L80)</f>
        <v/>
      </c>
      <c r="AV80" s="211"/>
      <c r="AW80" s="212">
        <v>3</v>
      </c>
    </row>
    <row r="81" spans="1:49" s="204" customFormat="1" ht="28.2" customHeight="1">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O81" s="213"/>
      <c r="AP81" s="213"/>
      <c r="AQ81" s="214"/>
      <c r="AR81" s="215"/>
      <c r="AS81" s="208"/>
      <c r="AT81" s="209"/>
      <c r="AU81" s="210"/>
      <c r="AV81" s="211"/>
      <c r="AW81" s="212"/>
    </row>
    <row r="82" spans="1:49" s="254" customFormat="1" ht="28.2" customHeight="1">
      <c r="A82" s="286" t="s">
        <v>445</v>
      </c>
      <c r="L82" s="813" t="s">
        <v>650</v>
      </c>
      <c r="M82" s="813"/>
      <c r="N82" s="813"/>
      <c r="P82" s="814">
        <f>A87</f>
        <v>3</v>
      </c>
      <c r="Q82" s="814"/>
      <c r="R82" s="885" t="str">
        <f>C87</f>
        <v>【物品様式２】（委任状）欄</v>
      </c>
      <c r="S82" s="885"/>
      <c r="T82" s="885"/>
      <c r="U82" s="885"/>
      <c r="V82" s="885"/>
      <c r="W82" s="885"/>
      <c r="X82" s="885"/>
      <c r="Y82" s="885"/>
      <c r="Z82" s="885"/>
      <c r="AA82" s="885"/>
      <c r="AB82" s="885"/>
      <c r="AC82" s="885"/>
      <c r="AD82" s="816" t="s">
        <v>651</v>
      </c>
      <c r="AE82" s="816"/>
      <c r="AO82" s="249"/>
      <c r="AP82" s="249"/>
      <c r="AQ82" s="252"/>
      <c r="AR82" s="253"/>
      <c r="AS82" s="208"/>
      <c r="AT82" s="209"/>
      <c r="AU82" s="210"/>
      <c r="AV82" s="211"/>
      <c r="AW82" s="212"/>
    </row>
    <row r="83" spans="1:49" s="254" customFormat="1" ht="28.2" customHeight="1" thickBot="1">
      <c r="A83" s="287"/>
      <c r="AO83" s="249"/>
      <c r="AP83" s="249"/>
      <c r="AQ83" s="252"/>
      <c r="AR83" s="253"/>
      <c r="AS83" s="208"/>
      <c r="AT83" s="209"/>
      <c r="AU83" s="210"/>
      <c r="AV83" s="211"/>
      <c r="AW83" s="212"/>
    </row>
    <row r="84" spans="1:49" s="254" customFormat="1" ht="28.2" customHeight="1" thickBot="1">
      <c r="A84" s="286" t="s">
        <v>446</v>
      </c>
      <c r="L84" s="813" t="s">
        <v>652</v>
      </c>
      <c r="M84" s="813"/>
      <c r="N84" s="813"/>
      <c r="P84" s="883"/>
      <c r="Q84" s="884"/>
      <c r="R84" s="254" t="s">
        <v>447</v>
      </c>
      <c r="AO84" s="249"/>
      <c r="AP84" s="249"/>
      <c r="AQ84" s="252"/>
      <c r="AR84" s="253" t="s">
        <v>794</v>
      </c>
      <c r="AS84" s="208"/>
      <c r="AT84" s="209"/>
      <c r="AU84" s="210"/>
      <c r="AV84" s="211"/>
      <c r="AW84" s="212"/>
    </row>
    <row r="85" spans="1:49" s="254" customFormat="1" ht="28.2" customHeight="1">
      <c r="A85" s="286"/>
      <c r="L85" s="288"/>
      <c r="M85" s="288"/>
      <c r="N85" s="288"/>
      <c r="P85" s="814">
        <f>A110</f>
        <v>4</v>
      </c>
      <c r="Q85" s="814"/>
      <c r="R85" s="881" t="str">
        <f>C110</f>
        <v>【物品様式３】</v>
      </c>
      <c r="S85" s="882"/>
      <c r="T85" s="882"/>
      <c r="U85" s="882"/>
      <c r="V85" s="882"/>
      <c r="W85" s="882"/>
      <c r="X85" s="882"/>
      <c r="Y85" s="816" t="s">
        <v>653</v>
      </c>
      <c r="Z85" s="816"/>
      <c r="AO85" s="249"/>
      <c r="AP85" s="249"/>
      <c r="AQ85" s="252"/>
      <c r="AR85" s="253"/>
      <c r="AS85" s="208"/>
      <c r="AT85" s="209"/>
      <c r="AU85" s="210"/>
      <c r="AV85" s="211"/>
      <c r="AW85" s="212"/>
    </row>
    <row r="86" spans="1:49" s="254" customFormat="1" ht="28.2" customHeight="1">
      <c r="AO86" s="249"/>
      <c r="AP86" s="249"/>
      <c r="AQ86" s="252"/>
      <c r="AR86" s="253"/>
      <c r="AS86" s="208"/>
      <c r="AT86" s="209"/>
      <c r="AU86" s="210"/>
      <c r="AV86" s="211"/>
      <c r="AW86" s="212"/>
    </row>
    <row r="87" spans="1:49" s="225" customFormat="1" ht="28.2" customHeight="1">
      <c r="A87" s="780">
        <f>A49</f>
        <v>3</v>
      </c>
      <c r="B87" s="780"/>
      <c r="C87" s="781" t="str">
        <f>"【"&amp;様式２!AC1&amp;"】"&amp;"（委任状）欄"</f>
        <v>【物品様式２】（委任状）欄</v>
      </c>
      <c r="D87" s="781"/>
      <c r="E87" s="781"/>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217"/>
      <c r="AQ87" s="218"/>
      <c r="AR87" s="435" t="s">
        <v>793</v>
      </c>
      <c r="AS87" s="220"/>
      <c r="AT87" s="221"/>
      <c r="AU87" s="222"/>
      <c r="AV87" s="223"/>
      <c r="AW87" s="224"/>
    </row>
    <row r="88" spans="1:49" s="204" customFormat="1" ht="28.2" customHeight="1" thickBot="1">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O88" s="213"/>
      <c r="AP88" s="213"/>
      <c r="AQ88" s="214"/>
      <c r="AR88" s="253" t="s">
        <v>793</v>
      </c>
      <c r="AS88" s="208"/>
      <c r="AT88" s="209"/>
      <c r="AU88" s="210"/>
      <c r="AV88" s="211"/>
      <c r="AW88" s="212"/>
    </row>
    <row r="89" spans="1:49" s="254" customFormat="1" ht="28.2" customHeight="1">
      <c r="A89" s="868" t="s">
        <v>795</v>
      </c>
      <c r="B89" s="869"/>
      <c r="C89" s="869"/>
      <c r="D89" s="869"/>
      <c r="E89" s="869"/>
      <c r="F89" s="869"/>
      <c r="G89" s="869"/>
      <c r="H89" s="869"/>
      <c r="I89" s="869"/>
      <c r="J89" s="869"/>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70"/>
      <c r="AP89" s="249"/>
      <c r="AQ89" s="252"/>
      <c r="AR89" s="253" t="s">
        <v>793</v>
      </c>
      <c r="AS89" s="208"/>
      <c r="AT89" s="209"/>
      <c r="AU89" s="210"/>
      <c r="AV89" s="211"/>
      <c r="AW89" s="212"/>
    </row>
    <row r="90" spans="1:49" s="256" customFormat="1" ht="28.2" customHeight="1" thickBot="1">
      <c r="A90" s="871" t="s">
        <v>756</v>
      </c>
      <c r="B90" s="872"/>
      <c r="C90" s="872"/>
      <c r="D90" s="872"/>
      <c r="E90" s="872"/>
      <c r="F90" s="872"/>
      <c r="G90" s="872"/>
      <c r="H90" s="872"/>
      <c r="I90" s="872"/>
      <c r="J90" s="872"/>
      <c r="K90" s="872"/>
      <c r="L90" s="872"/>
      <c r="M90" s="872"/>
      <c r="N90" s="872"/>
      <c r="O90" s="872"/>
      <c r="P90" s="872"/>
      <c r="Q90" s="872"/>
      <c r="R90" s="872"/>
      <c r="S90" s="872"/>
      <c r="T90" s="872"/>
      <c r="U90" s="872"/>
      <c r="V90" s="872"/>
      <c r="W90" s="872"/>
      <c r="X90" s="872"/>
      <c r="Y90" s="872"/>
      <c r="Z90" s="872"/>
      <c r="AA90" s="872"/>
      <c r="AB90" s="872"/>
      <c r="AC90" s="872"/>
      <c r="AD90" s="872"/>
      <c r="AE90" s="872"/>
      <c r="AF90" s="872"/>
      <c r="AG90" s="872"/>
      <c r="AH90" s="872"/>
      <c r="AI90" s="872"/>
      <c r="AJ90" s="872"/>
      <c r="AK90" s="872"/>
      <c r="AL90" s="872"/>
      <c r="AM90" s="872"/>
      <c r="AN90" s="872"/>
      <c r="AO90" s="873"/>
      <c r="AP90" s="249"/>
      <c r="AQ90" s="252"/>
      <c r="AR90" s="253" t="s">
        <v>793</v>
      </c>
      <c r="AS90" s="208"/>
      <c r="AT90" s="209"/>
      <c r="AU90" s="210"/>
      <c r="AV90" s="211"/>
      <c r="AW90" s="212"/>
    </row>
    <row r="91" spans="1:49" s="204" customFormat="1" ht="28.2" customHeight="1" thickBot="1">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O91" s="213"/>
      <c r="AP91" s="213"/>
      <c r="AQ91" s="214"/>
      <c r="AR91" s="253" t="s">
        <v>793</v>
      </c>
      <c r="AS91" s="208"/>
      <c r="AT91" s="209"/>
      <c r="AU91" s="210"/>
      <c r="AV91" s="211"/>
      <c r="AW91" s="212"/>
    </row>
    <row r="92" spans="1:49" s="254" customFormat="1" ht="28.2" customHeight="1" thickBot="1">
      <c r="A92" s="249"/>
      <c r="B92" s="874" t="str">
        <f>様式２!C61</f>
        <v>代理人を置く
営業所等の所在地</v>
      </c>
      <c r="C92" s="875"/>
      <c r="D92" s="875"/>
      <c r="E92" s="875"/>
      <c r="F92" s="875"/>
      <c r="G92" s="875"/>
      <c r="H92" s="875"/>
      <c r="I92" s="875"/>
      <c r="J92" s="875"/>
      <c r="K92" s="875"/>
      <c r="L92" s="876" t="s">
        <v>718</v>
      </c>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745"/>
      <c r="AM92" s="249"/>
      <c r="AN92" s="249"/>
      <c r="AO92" s="249"/>
      <c r="AP92" s="249"/>
      <c r="AQ92" s="252"/>
      <c r="AR92" s="253" t="s">
        <v>793</v>
      </c>
      <c r="AS92" s="208"/>
      <c r="AT92" s="209"/>
      <c r="AU92" s="210"/>
      <c r="AV92" s="211"/>
      <c r="AW92" s="212"/>
    </row>
    <row r="93" spans="1:49" s="254" customFormat="1" ht="28.2" customHeight="1" thickBot="1">
      <c r="A93" s="249"/>
      <c r="B93" s="250"/>
      <c r="C93" s="250"/>
      <c r="D93" s="250"/>
      <c r="E93" s="250"/>
      <c r="F93" s="250"/>
      <c r="G93" s="250"/>
      <c r="H93" s="250"/>
      <c r="I93" s="250"/>
      <c r="J93" s="250"/>
      <c r="K93" s="250"/>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52"/>
      <c r="AR93" s="253" t="s">
        <v>793</v>
      </c>
      <c r="AS93" s="208"/>
      <c r="AT93" s="209"/>
      <c r="AU93" s="210"/>
      <c r="AV93" s="211"/>
      <c r="AW93" s="212"/>
    </row>
    <row r="94" spans="1:49" s="254" customFormat="1" ht="28.2" customHeight="1" thickBot="1">
      <c r="A94" s="249"/>
      <c r="B94" s="266"/>
      <c r="C94" s="877" t="s">
        <v>434</v>
      </c>
      <c r="D94" s="878"/>
      <c r="E94" s="878"/>
      <c r="F94" s="878"/>
      <c r="G94" s="878"/>
      <c r="H94" s="878"/>
      <c r="I94" s="878"/>
      <c r="J94" s="878"/>
      <c r="K94" s="878"/>
      <c r="L94" s="879"/>
      <c r="M94" s="879"/>
      <c r="N94" s="879"/>
      <c r="O94" s="879"/>
      <c r="P94" s="880"/>
      <c r="Q94" s="249"/>
      <c r="R94" s="267"/>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52" t="s">
        <v>654</v>
      </c>
      <c r="AR94" s="253" t="s">
        <v>793</v>
      </c>
      <c r="AS94" s="208"/>
      <c r="AT94" s="209"/>
      <c r="AU94" s="210"/>
      <c r="AV94" s="211"/>
      <c r="AW94" s="212"/>
    </row>
    <row r="95" spans="1:49" s="254" customFormat="1" ht="28.2" customHeight="1" thickBot="1">
      <c r="A95" s="249"/>
      <c r="B95" s="250"/>
      <c r="C95" s="436"/>
      <c r="D95" s="436"/>
      <c r="E95" s="436"/>
      <c r="F95" s="436"/>
      <c r="G95" s="436"/>
      <c r="H95" s="436"/>
      <c r="I95" s="436"/>
      <c r="J95" s="436"/>
      <c r="K95" s="436"/>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52"/>
      <c r="AR95" s="253" t="s">
        <v>793</v>
      </c>
      <c r="AS95" s="208"/>
      <c r="AT95" s="209"/>
      <c r="AU95" s="210"/>
      <c r="AV95" s="211"/>
      <c r="AW95" s="212"/>
    </row>
    <row r="96" spans="1:49" s="256" customFormat="1" ht="28.2" customHeight="1">
      <c r="A96" s="255"/>
      <c r="B96" s="269"/>
      <c r="C96" s="635" t="s">
        <v>436</v>
      </c>
      <c r="D96" s="636"/>
      <c r="E96" s="636"/>
      <c r="F96" s="636"/>
      <c r="G96" s="636"/>
      <c r="H96" s="636"/>
      <c r="I96" s="636"/>
      <c r="J96" s="636"/>
      <c r="K96" s="637"/>
      <c r="L96" s="743" t="s">
        <v>761</v>
      </c>
      <c r="M96" s="743"/>
      <c r="N96" s="743"/>
      <c r="O96" s="743"/>
      <c r="P96" s="743"/>
      <c r="Q96" s="743"/>
      <c r="R96" s="743"/>
      <c r="S96" s="743"/>
      <c r="T96" s="743"/>
      <c r="U96" s="743"/>
      <c r="V96" s="743"/>
      <c r="W96" s="743"/>
      <c r="X96" s="743"/>
      <c r="Y96" s="743"/>
      <c r="Z96" s="743"/>
      <c r="AA96" s="743"/>
      <c r="AB96" s="743"/>
      <c r="AC96" s="743"/>
      <c r="AD96" s="743"/>
      <c r="AE96" s="743"/>
      <c r="AF96" s="743"/>
      <c r="AG96" s="743"/>
      <c r="AH96" s="743"/>
      <c r="AI96" s="743"/>
      <c r="AJ96" s="743"/>
      <c r="AK96" s="743"/>
      <c r="AL96" s="858"/>
      <c r="AM96" s="255"/>
      <c r="AN96" s="255"/>
      <c r="AO96" s="249"/>
      <c r="AP96" s="249"/>
      <c r="AQ96" s="252"/>
      <c r="AR96" s="253" t="s">
        <v>793</v>
      </c>
      <c r="AS96" s="208"/>
      <c r="AT96" s="209"/>
      <c r="AU96" s="210"/>
      <c r="AV96" s="211"/>
      <c r="AW96" s="212"/>
    </row>
    <row r="97" spans="1:49" s="256" customFormat="1" ht="28.2" customHeight="1">
      <c r="A97" s="255"/>
      <c r="B97" s="269"/>
      <c r="C97" s="855"/>
      <c r="D97" s="856"/>
      <c r="E97" s="856"/>
      <c r="F97" s="856"/>
      <c r="G97" s="856"/>
      <c r="H97" s="856"/>
      <c r="I97" s="856"/>
      <c r="J97" s="856"/>
      <c r="K97" s="857"/>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60"/>
      <c r="AM97" s="255"/>
      <c r="AN97" s="255"/>
      <c r="AO97" s="249"/>
      <c r="AP97" s="249"/>
      <c r="AQ97" s="252"/>
      <c r="AR97" s="253" t="s">
        <v>793</v>
      </c>
      <c r="AS97" s="208"/>
      <c r="AT97" s="209"/>
      <c r="AU97" s="210"/>
      <c r="AV97" s="211"/>
      <c r="AW97" s="212"/>
    </row>
    <row r="98" spans="1:49" s="256" customFormat="1" ht="28.2" customHeight="1">
      <c r="A98" s="255"/>
      <c r="B98" s="270"/>
      <c r="C98" s="861" t="str">
        <f>SUBSTITUTE(SUBSTITUTE(様式４!A9,"埼玉県",""),"記入","入力")</f>
        <v>≪入力例≫さいたま市大宮区吉敷町１－１２４－１</v>
      </c>
      <c r="D98" s="862"/>
      <c r="E98" s="862"/>
      <c r="F98" s="862"/>
      <c r="G98" s="862"/>
      <c r="H98" s="862"/>
      <c r="I98" s="862"/>
      <c r="J98" s="862"/>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c r="AI98" s="862"/>
      <c r="AJ98" s="862"/>
      <c r="AK98" s="862"/>
      <c r="AL98" s="863"/>
      <c r="AM98" s="255"/>
      <c r="AN98" s="255"/>
      <c r="AO98" s="249"/>
      <c r="AP98" s="249"/>
      <c r="AQ98" s="252"/>
      <c r="AR98" s="253" t="s">
        <v>793</v>
      </c>
      <c r="AS98" s="208"/>
      <c r="AT98" s="209"/>
      <c r="AU98" s="210"/>
      <c r="AV98" s="211"/>
      <c r="AW98" s="212"/>
    </row>
    <row r="99" spans="1:49" s="256" customFormat="1" ht="28.2" customHeight="1" thickBot="1">
      <c r="A99" s="255"/>
      <c r="B99" s="270"/>
      <c r="C99" s="864"/>
      <c r="D99" s="865"/>
      <c r="E99" s="865"/>
      <c r="F99" s="865"/>
      <c r="G99" s="865"/>
      <c r="H99" s="865"/>
      <c r="I99" s="865"/>
      <c r="J99" s="865"/>
      <c r="K99" s="865"/>
      <c r="L99" s="865"/>
      <c r="M99" s="865"/>
      <c r="N99" s="865"/>
      <c r="O99" s="865"/>
      <c r="P99" s="865"/>
      <c r="Q99" s="865"/>
      <c r="R99" s="865"/>
      <c r="S99" s="865"/>
      <c r="T99" s="865"/>
      <c r="U99" s="865"/>
      <c r="V99" s="865"/>
      <c r="W99" s="865"/>
      <c r="X99" s="865"/>
      <c r="Y99" s="865"/>
      <c r="Z99" s="865"/>
      <c r="AA99" s="865"/>
      <c r="AB99" s="865"/>
      <c r="AC99" s="865"/>
      <c r="AD99" s="865"/>
      <c r="AE99" s="865"/>
      <c r="AF99" s="865"/>
      <c r="AG99" s="865"/>
      <c r="AH99" s="865"/>
      <c r="AI99" s="865"/>
      <c r="AJ99" s="865"/>
      <c r="AK99" s="865"/>
      <c r="AL99" s="866"/>
      <c r="AM99" s="255"/>
      <c r="AN99" s="255"/>
      <c r="AO99" s="249"/>
      <c r="AP99" s="249"/>
      <c r="AQ99" s="252"/>
      <c r="AR99" s="253" t="s">
        <v>793</v>
      </c>
      <c r="AS99" s="272" t="str">
        <f>IF(LEN(AT99)&gt;53,"1","0")</f>
        <v>0</v>
      </c>
      <c r="AT99" s="209" t="str">
        <f>SUBSTITUTE(SUBSTITUTE(AU99," ",CHAR(10)),"　",CHAR(10))</f>
        <v/>
      </c>
      <c r="AU99" s="449" t="str">
        <f>IF(COUNTIF(C99,L94&amp;"*"),DBCS(C99),DBCS(L94&amp;C99))</f>
        <v/>
      </c>
      <c r="AV99" s="211"/>
      <c r="AW99" s="212" t="s">
        <v>419</v>
      </c>
    </row>
    <row r="100" spans="1:49" s="254" customFormat="1" ht="28.2" customHeight="1" thickBot="1">
      <c r="A100" s="255"/>
      <c r="B100" s="270"/>
      <c r="C100" s="867" t="str">
        <f>IF(COUNTIF(C99,L94&amp;"*")=0,"","所在地②欄には都道府県名を除いて入力していますか。")</f>
        <v/>
      </c>
      <c r="D100" s="867"/>
      <c r="E100" s="867"/>
      <c r="F100" s="867"/>
      <c r="G100" s="867"/>
      <c r="H100" s="867"/>
      <c r="I100" s="867"/>
      <c r="J100" s="867"/>
      <c r="K100" s="867"/>
      <c r="L100" s="867"/>
      <c r="M100" s="867"/>
      <c r="N100" s="867"/>
      <c r="O100" s="867"/>
      <c r="P100" s="867"/>
      <c r="Q100" s="867" t="str">
        <f>IF(OR(COUNTIF(C99,"*丁目*")&gt;=1,COUNTIF(C99,"*番*")&gt;=1,COUNTIF(C99,"*号*")&gt;=1),"「丁目、番、号」や「番地」については「－（ハイフン）」で入力していますか？","")</f>
        <v/>
      </c>
      <c r="R100" s="867"/>
      <c r="S100" s="867"/>
      <c r="T100" s="867"/>
      <c r="U100" s="867"/>
      <c r="V100" s="867"/>
      <c r="W100" s="867"/>
      <c r="X100" s="867"/>
      <c r="Y100" s="867"/>
      <c r="Z100" s="867"/>
      <c r="AA100" s="867"/>
      <c r="AB100" s="867"/>
      <c r="AC100" s="867"/>
      <c r="AD100" s="867"/>
      <c r="AE100" s="867"/>
      <c r="AF100" s="867"/>
      <c r="AG100" s="867"/>
      <c r="AH100" s="867"/>
      <c r="AI100" s="867"/>
      <c r="AJ100" s="867"/>
      <c r="AK100" s="867"/>
      <c r="AL100" s="867"/>
      <c r="AM100" s="255"/>
      <c r="AN100" s="255"/>
      <c r="AO100" s="249"/>
      <c r="AP100" s="249"/>
      <c r="AQ100" s="252"/>
      <c r="AR100" s="253" t="s">
        <v>793</v>
      </c>
      <c r="AS100" s="208"/>
      <c r="AT100" s="209"/>
      <c r="AU100" s="210"/>
      <c r="AV100" s="211"/>
      <c r="AW100" s="212"/>
    </row>
    <row r="101" spans="1:49" s="256" customFormat="1" ht="28.2" customHeight="1">
      <c r="A101" s="255"/>
      <c r="B101" s="725" t="str">
        <f>様式２!C64</f>
        <v>代理人を置く
営業所等の名称</v>
      </c>
      <c r="C101" s="726"/>
      <c r="D101" s="726"/>
      <c r="E101" s="726"/>
      <c r="F101" s="726"/>
      <c r="G101" s="726"/>
      <c r="H101" s="726"/>
      <c r="I101" s="726"/>
      <c r="J101" s="726"/>
      <c r="K101" s="726"/>
      <c r="L101" s="755" t="s">
        <v>762</v>
      </c>
      <c r="M101" s="756"/>
      <c r="N101" s="756"/>
      <c r="O101" s="756"/>
      <c r="P101" s="756"/>
      <c r="Q101" s="756"/>
      <c r="R101" s="756"/>
      <c r="S101" s="756"/>
      <c r="T101" s="756"/>
      <c r="U101" s="756"/>
      <c r="V101" s="756"/>
      <c r="W101" s="756"/>
      <c r="X101" s="756"/>
      <c r="Y101" s="756"/>
      <c r="Z101" s="756"/>
      <c r="AA101" s="756"/>
      <c r="AB101" s="756"/>
      <c r="AC101" s="756"/>
      <c r="AD101" s="756"/>
      <c r="AE101" s="756"/>
      <c r="AF101" s="756"/>
      <c r="AG101" s="756"/>
      <c r="AH101" s="756"/>
      <c r="AI101" s="756"/>
      <c r="AJ101" s="756"/>
      <c r="AK101" s="756"/>
      <c r="AL101" s="757"/>
      <c r="AM101" s="255"/>
      <c r="AN101" s="255"/>
      <c r="AO101" s="249"/>
      <c r="AP101" s="249"/>
      <c r="AQ101" s="252"/>
      <c r="AR101" s="253" t="s">
        <v>793</v>
      </c>
      <c r="AS101" s="208"/>
      <c r="AT101" s="209"/>
      <c r="AU101" s="210"/>
      <c r="AV101" s="211"/>
      <c r="AW101" s="212"/>
    </row>
    <row r="102" spans="1:49" s="256" customFormat="1" ht="28.2" customHeight="1" thickBot="1">
      <c r="A102" s="255"/>
      <c r="B102" s="746" t="s">
        <v>683</v>
      </c>
      <c r="C102" s="747"/>
      <c r="D102" s="747"/>
      <c r="E102" s="747"/>
      <c r="F102" s="747"/>
      <c r="G102" s="747"/>
      <c r="H102" s="747"/>
      <c r="I102" s="747"/>
      <c r="J102" s="747"/>
      <c r="K102" s="747"/>
      <c r="L102" s="848"/>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849"/>
      <c r="AL102" s="850"/>
      <c r="AM102" s="255"/>
      <c r="AN102" s="255"/>
      <c r="AO102" s="249"/>
      <c r="AP102" s="249"/>
      <c r="AQ102" s="252"/>
      <c r="AR102" s="253" t="s">
        <v>793</v>
      </c>
      <c r="AS102" s="272" t="str">
        <f>IF(LEN(AT102)&gt;30,"1","0")</f>
        <v>0</v>
      </c>
      <c r="AT102" s="209" t="str">
        <f>IF(L102="","",AT18&amp;SUBSTITUTE(SUBSTITUTE(AU102," ",""),"　",""))</f>
        <v/>
      </c>
      <c r="AU102" s="449" t="str">
        <f>SUBSTITUTE(DBCS(L102),"　","")</f>
        <v/>
      </c>
      <c r="AV102" s="211"/>
      <c r="AW102" s="212" t="s">
        <v>419</v>
      </c>
    </row>
    <row r="103" spans="1:49" s="204" customFormat="1" ht="28.2" customHeight="1" thickBot="1">
      <c r="B103" s="854" t="str">
        <f>IF(COUNTIF(L102,"*"&amp;L18&amp;"*")&gt;0,"「商号又は名称」は入力せずに、営業所や支店名等のみ入力してください。","")</f>
        <v/>
      </c>
      <c r="C103" s="854"/>
      <c r="D103" s="854"/>
      <c r="E103" s="854"/>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854"/>
      <c r="AK103" s="854"/>
      <c r="AL103" s="854"/>
      <c r="AM103" s="216"/>
      <c r="AO103" s="213"/>
      <c r="AP103" s="213"/>
      <c r="AQ103" s="214"/>
      <c r="AR103" s="253" t="s">
        <v>793</v>
      </c>
      <c r="AS103" s="208"/>
      <c r="AT103" s="209"/>
      <c r="AU103" s="210"/>
      <c r="AV103" s="211"/>
      <c r="AW103" s="212" t="s">
        <v>448</v>
      </c>
    </row>
    <row r="104" spans="1:49" s="256" customFormat="1" ht="28.2" customHeight="1">
      <c r="A104" s="255"/>
      <c r="B104" s="725" t="str">
        <f>様式２!C67</f>
        <v>代理人役職名</v>
      </c>
      <c r="C104" s="726"/>
      <c r="D104" s="726"/>
      <c r="E104" s="726"/>
      <c r="F104" s="726"/>
      <c r="G104" s="726"/>
      <c r="H104" s="726"/>
      <c r="I104" s="726"/>
      <c r="J104" s="726"/>
      <c r="K104" s="726"/>
      <c r="L104" s="755" t="str">
        <f>SUBSTITUTE(様式４!A35,"記入","入力")</f>
        <v>「支店長」、「営業所長」等、代理人となる者の役職名を入力</v>
      </c>
      <c r="M104" s="756"/>
      <c r="N104" s="756"/>
      <c r="O104" s="756"/>
      <c r="P104" s="756"/>
      <c r="Q104" s="756"/>
      <c r="R104" s="756"/>
      <c r="S104" s="756"/>
      <c r="T104" s="756"/>
      <c r="U104" s="756"/>
      <c r="V104" s="756"/>
      <c r="W104" s="756"/>
      <c r="X104" s="756"/>
      <c r="Y104" s="756"/>
      <c r="Z104" s="756"/>
      <c r="AA104" s="756"/>
      <c r="AB104" s="756"/>
      <c r="AC104" s="756"/>
      <c r="AD104" s="756"/>
      <c r="AE104" s="756"/>
      <c r="AF104" s="756"/>
      <c r="AG104" s="756"/>
      <c r="AH104" s="756"/>
      <c r="AI104" s="756"/>
      <c r="AJ104" s="756"/>
      <c r="AK104" s="756"/>
      <c r="AL104" s="757"/>
      <c r="AM104" s="255"/>
      <c r="AN104" s="255"/>
      <c r="AO104" s="249"/>
      <c r="AP104" s="249"/>
      <c r="AQ104" s="252"/>
      <c r="AR104" s="253" t="s">
        <v>793</v>
      </c>
      <c r="AS104" s="208"/>
      <c r="AT104" s="209"/>
      <c r="AU104" s="210"/>
      <c r="AV104" s="211"/>
      <c r="AW104" s="212"/>
    </row>
    <row r="105" spans="1:49" s="256" customFormat="1" ht="28.2" customHeight="1" thickBot="1">
      <c r="A105" s="255"/>
      <c r="B105" s="746" t="s">
        <v>449</v>
      </c>
      <c r="C105" s="747"/>
      <c r="D105" s="747"/>
      <c r="E105" s="747"/>
      <c r="F105" s="747"/>
      <c r="G105" s="747"/>
      <c r="H105" s="747"/>
      <c r="I105" s="747"/>
      <c r="J105" s="747"/>
      <c r="K105" s="747"/>
      <c r="L105" s="848"/>
      <c r="M105" s="849"/>
      <c r="N105" s="849"/>
      <c r="O105" s="849"/>
      <c r="P105" s="849"/>
      <c r="Q105" s="849"/>
      <c r="R105" s="849"/>
      <c r="S105" s="849"/>
      <c r="T105" s="849"/>
      <c r="U105" s="849"/>
      <c r="V105" s="849"/>
      <c r="W105" s="849"/>
      <c r="X105" s="849"/>
      <c r="Y105" s="849"/>
      <c r="Z105" s="849"/>
      <c r="AA105" s="849"/>
      <c r="AB105" s="849"/>
      <c r="AC105" s="849"/>
      <c r="AD105" s="849"/>
      <c r="AE105" s="849"/>
      <c r="AF105" s="849"/>
      <c r="AG105" s="849"/>
      <c r="AH105" s="849"/>
      <c r="AI105" s="849"/>
      <c r="AJ105" s="849"/>
      <c r="AK105" s="849"/>
      <c r="AL105" s="850"/>
      <c r="AM105" s="255"/>
      <c r="AN105" s="255"/>
      <c r="AO105" s="249"/>
      <c r="AP105" s="249"/>
      <c r="AQ105" s="252"/>
      <c r="AR105" s="253" t="s">
        <v>793</v>
      </c>
      <c r="AS105" s="272" t="str">
        <f>IF(LEN(AT105)&gt;18,"1","0")</f>
        <v>0</v>
      </c>
      <c r="AT105" s="209" t="str">
        <f>SUBSTITUTE(SUBSTITUTE(AU105," ",""),"　","")</f>
        <v/>
      </c>
      <c r="AU105" s="449" t="str">
        <f>DBCS(L105)</f>
        <v/>
      </c>
      <c r="AV105" s="211"/>
      <c r="AW105" s="212" t="s">
        <v>419</v>
      </c>
    </row>
    <row r="106" spans="1:49" s="254" customFormat="1" ht="28.2" customHeight="1" thickBot="1">
      <c r="A106" s="249"/>
      <c r="B106" s="284"/>
      <c r="C106" s="284"/>
      <c r="D106" s="284"/>
      <c r="E106" s="284"/>
      <c r="F106" s="284"/>
      <c r="G106" s="285"/>
      <c r="H106" s="284"/>
      <c r="I106" s="284"/>
      <c r="J106" s="284"/>
      <c r="K106" s="284"/>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52"/>
      <c r="AR106" s="253" t="s">
        <v>793</v>
      </c>
      <c r="AS106" s="208"/>
      <c r="AT106" s="209"/>
      <c r="AU106" s="210"/>
      <c r="AV106" s="211"/>
      <c r="AW106" s="212"/>
    </row>
    <row r="107" spans="1:49" s="256" customFormat="1" ht="28.2" customHeight="1">
      <c r="A107" s="255"/>
      <c r="B107" s="725" t="str">
        <f>様式２!C70</f>
        <v>代理人氏名</v>
      </c>
      <c r="C107" s="726"/>
      <c r="D107" s="726"/>
      <c r="E107" s="726"/>
      <c r="F107" s="726"/>
      <c r="G107" s="726"/>
      <c r="H107" s="726"/>
      <c r="I107" s="726"/>
      <c r="J107" s="726"/>
      <c r="K107" s="726"/>
      <c r="L107" s="851" t="str">
        <f>SUBSTITUTE(様式４!Q39,"記入","入力")&amp;"。間を空けて入力しても、様式には詰めて反映されます。"</f>
        <v>※姓と名の間は空けずに入力。間を空けて入力しても、様式には詰めて反映されます。</v>
      </c>
      <c r="M107" s="852"/>
      <c r="N107" s="852"/>
      <c r="O107" s="852"/>
      <c r="P107" s="852"/>
      <c r="Q107" s="852"/>
      <c r="R107" s="852"/>
      <c r="S107" s="852"/>
      <c r="T107" s="852"/>
      <c r="U107" s="852"/>
      <c r="V107" s="852"/>
      <c r="W107" s="852"/>
      <c r="X107" s="852"/>
      <c r="Y107" s="852"/>
      <c r="Z107" s="852"/>
      <c r="AA107" s="852"/>
      <c r="AB107" s="852"/>
      <c r="AC107" s="852"/>
      <c r="AD107" s="852"/>
      <c r="AE107" s="852"/>
      <c r="AF107" s="852"/>
      <c r="AG107" s="852"/>
      <c r="AH107" s="852"/>
      <c r="AI107" s="852"/>
      <c r="AJ107" s="852"/>
      <c r="AK107" s="852"/>
      <c r="AL107" s="853"/>
      <c r="AM107" s="249"/>
      <c r="AN107" s="249"/>
      <c r="AO107" s="249"/>
      <c r="AP107" s="249"/>
      <c r="AQ107" s="252"/>
      <c r="AR107" s="253" t="s">
        <v>793</v>
      </c>
      <c r="AS107" s="208"/>
      <c r="AT107" s="209"/>
      <c r="AU107" s="210"/>
      <c r="AV107" s="211"/>
      <c r="AW107" s="212"/>
    </row>
    <row r="108" spans="1:49" s="256" customFormat="1" ht="28.2" customHeight="1" thickBot="1">
      <c r="A108" s="255"/>
      <c r="B108" s="746" t="str">
        <f>SUBSTITUTE(様式４!A39,"記入","入力")</f>
        <v>≪入力例≫さいたま次郎</v>
      </c>
      <c r="C108" s="747"/>
      <c r="D108" s="747"/>
      <c r="E108" s="747"/>
      <c r="F108" s="747"/>
      <c r="G108" s="747"/>
      <c r="H108" s="747"/>
      <c r="I108" s="747"/>
      <c r="J108" s="747"/>
      <c r="K108" s="747"/>
      <c r="L108" s="848"/>
      <c r="M108" s="849"/>
      <c r="N108" s="849"/>
      <c r="O108" s="849"/>
      <c r="P108" s="849"/>
      <c r="Q108" s="849"/>
      <c r="R108" s="849"/>
      <c r="S108" s="849"/>
      <c r="T108" s="849"/>
      <c r="U108" s="849"/>
      <c r="V108" s="849"/>
      <c r="W108" s="849"/>
      <c r="X108" s="849"/>
      <c r="Y108" s="849"/>
      <c r="Z108" s="849"/>
      <c r="AA108" s="849"/>
      <c r="AB108" s="849"/>
      <c r="AC108" s="849"/>
      <c r="AD108" s="849"/>
      <c r="AE108" s="849"/>
      <c r="AF108" s="849"/>
      <c r="AG108" s="849"/>
      <c r="AH108" s="849"/>
      <c r="AI108" s="849"/>
      <c r="AJ108" s="849"/>
      <c r="AK108" s="849"/>
      <c r="AL108" s="850"/>
      <c r="AM108" s="255"/>
      <c r="AN108" s="255"/>
      <c r="AO108" s="249"/>
      <c r="AP108" s="249"/>
      <c r="AQ108" s="252"/>
      <c r="AR108" s="253" t="s">
        <v>793</v>
      </c>
      <c r="AS108" s="272" t="str">
        <f>IF(LEN(AT108)&gt;18,"1","0")</f>
        <v>0</v>
      </c>
      <c r="AT108" s="209" t="str">
        <f>SUBSTITUTE(SUBSTITUTE(AU108," ",""),"　","")</f>
        <v/>
      </c>
      <c r="AU108" s="449" t="str">
        <f>DBCS(L108)</f>
        <v/>
      </c>
      <c r="AV108" s="211"/>
      <c r="AW108" s="212" t="s">
        <v>419</v>
      </c>
    </row>
    <row r="109" spans="1:49" s="254" customFormat="1" ht="28.2" customHeight="1">
      <c r="A109" s="255"/>
      <c r="B109" s="270"/>
      <c r="C109" s="290"/>
      <c r="D109" s="290"/>
      <c r="E109" s="290"/>
      <c r="F109" s="290"/>
      <c r="G109" s="290"/>
      <c r="H109" s="290"/>
      <c r="I109" s="290"/>
      <c r="J109" s="290"/>
      <c r="K109" s="290"/>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55"/>
      <c r="AN109" s="255"/>
      <c r="AO109" s="249"/>
      <c r="AP109" s="249"/>
      <c r="AQ109" s="252"/>
      <c r="AR109" s="253"/>
      <c r="AS109" s="208"/>
      <c r="AT109" s="209"/>
      <c r="AU109" s="210"/>
      <c r="AV109" s="211"/>
      <c r="AW109" s="212"/>
    </row>
    <row r="110" spans="1:49" s="225" customFormat="1" ht="28.2" customHeight="1">
      <c r="A110" s="780">
        <f>A87+1</f>
        <v>4</v>
      </c>
      <c r="B110" s="780"/>
      <c r="C110" s="780" t="str">
        <f>"【"&amp;様式３!BH1&amp;"】"</f>
        <v>【物品様式３】</v>
      </c>
      <c r="D110" s="546"/>
      <c r="E110" s="546"/>
      <c r="F110" s="546"/>
      <c r="G110" s="546"/>
      <c r="H110" s="546"/>
      <c r="I110" s="546"/>
      <c r="J110" s="781" t="str">
        <f>様式３!M1</f>
        <v>業者情報調書（本店等情報）</v>
      </c>
      <c r="K110" s="781"/>
      <c r="L110" s="781"/>
      <c r="M110" s="781"/>
      <c r="N110" s="781"/>
      <c r="O110" s="781"/>
      <c r="P110" s="781"/>
      <c r="Q110" s="781"/>
      <c r="R110" s="781"/>
      <c r="S110" s="781"/>
      <c r="T110" s="781"/>
      <c r="U110" s="781"/>
      <c r="V110" s="781"/>
      <c r="W110" s="781"/>
      <c r="X110" s="781"/>
      <c r="Y110" s="781"/>
      <c r="Z110" s="781"/>
      <c r="AA110" s="781"/>
      <c r="AB110" s="781"/>
      <c r="AC110" s="781"/>
      <c r="AD110" s="781"/>
      <c r="AE110" s="781"/>
      <c r="AF110" s="781"/>
      <c r="AG110" s="781"/>
      <c r="AH110" s="781"/>
      <c r="AI110" s="781"/>
      <c r="AJ110" s="781"/>
      <c r="AK110" s="781"/>
      <c r="AL110" s="781"/>
      <c r="AM110" s="781"/>
      <c r="AN110" s="781"/>
      <c r="AO110" s="781"/>
      <c r="AP110" s="217"/>
      <c r="AQ110" s="218"/>
      <c r="AR110" s="219"/>
      <c r="AS110" s="220"/>
      <c r="AT110" s="221"/>
      <c r="AU110" s="222"/>
      <c r="AV110" s="223"/>
      <c r="AW110" s="224"/>
    </row>
    <row r="111" spans="1:49" s="254" customFormat="1" ht="28.2" customHeight="1" thickBot="1">
      <c r="A111" s="255"/>
      <c r="B111" s="270"/>
      <c r="C111" s="290"/>
      <c r="D111" s="290"/>
      <c r="E111" s="290"/>
      <c r="F111" s="290"/>
      <c r="G111" s="290"/>
      <c r="H111" s="290"/>
      <c r="I111" s="290"/>
      <c r="J111" s="290"/>
      <c r="K111" s="290"/>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55"/>
      <c r="AN111" s="255"/>
      <c r="AO111" s="249"/>
      <c r="AP111" s="249"/>
      <c r="AQ111" s="252"/>
      <c r="AR111" s="253"/>
      <c r="AS111" s="208"/>
      <c r="AT111" s="209"/>
      <c r="AU111" s="210"/>
      <c r="AV111" s="211"/>
      <c r="AW111" s="212"/>
    </row>
    <row r="112" spans="1:49" s="256" customFormat="1" ht="28.2" customHeight="1" thickBot="1">
      <c r="A112" s="255"/>
      <c r="B112" s="782" t="str">
        <f>様式３!A5</f>
        <v>①法人・個人の別</v>
      </c>
      <c r="C112" s="783"/>
      <c r="D112" s="783"/>
      <c r="E112" s="783"/>
      <c r="F112" s="783"/>
      <c r="G112" s="783"/>
      <c r="H112" s="783"/>
      <c r="I112" s="783"/>
      <c r="J112" s="783"/>
      <c r="K112" s="784"/>
      <c r="L112" s="842"/>
      <c r="M112" s="843"/>
      <c r="N112" s="844"/>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49"/>
      <c r="AP112" s="249"/>
      <c r="AQ112" s="252" t="s">
        <v>451</v>
      </c>
      <c r="AR112" s="253"/>
      <c r="AS112" s="208"/>
      <c r="AT112" s="209" t="str">
        <f>IF(L112=E298,1,IF(L112=E299,2,""))</f>
        <v/>
      </c>
      <c r="AU112" s="210"/>
      <c r="AV112" s="211"/>
      <c r="AW112" s="212"/>
    </row>
    <row r="113" spans="1:49" s="254" customFormat="1" ht="28.2" customHeight="1" thickBo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52"/>
      <c r="AR113" s="253"/>
      <c r="AS113" s="208"/>
      <c r="AT113" s="209"/>
      <c r="AU113" s="210"/>
      <c r="AV113" s="211"/>
      <c r="AW113" s="212"/>
    </row>
    <row r="114" spans="1:49" s="256" customFormat="1" ht="28.2" customHeight="1" thickBot="1">
      <c r="A114" s="255"/>
      <c r="B114" s="782" t="str">
        <f>様式３!AI5</f>
        <v>②法人番号  ※『法人番号確認書類』のとおり記入</v>
      </c>
      <c r="C114" s="783"/>
      <c r="D114" s="783"/>
      <c r="E114" s="783"/>
      <c r="F114" s="783"/>
      <c r="G114" s="783"/>
      <c r="H114" s="783"/>
      <c r="I114" s="783"/>
      <c r="J114" s="783"/>
      <c r="K114" s="783"/>
      <c r="L114" s="845" t="s">
        <v>655</v>
      </c>
      <c r="M114" s="846"/>
      <c r="N114" s="846"/>
      <c r="O114" s="846"/>
      <c r="P114" s="846"/>
      <c r="Q114" s="846"/>
      <c r="R114" s="846"/>
      <c r="S114" s="846"/>
      <c r="T114" s="846"/>
      <c r="U114" s="846"/>
      <c r="V114" s="846"/>
      <c r="W114" s="846"/>
      <c r="X114" s="846"/>
      <c r="Y114" s="846"/>
      <c r="Z114" s="846"/>
      <c r="AA114" s="846"/>
      <c r="AB114" s="846"/>
      <c r="AC114" s="846"/>
      <c r="AD114" s="846"/>
      <c r="AE114" s="846"/>
      <c r="AF114" s="846"/>
      <c r="AG114" s="846"/>
      <c r="AH114" s="846"/>
      <c r="AI114" s="846"/>
      <c r="AJ114" s="846"/>
      <c r="AK114" s="846"/>
      <c r="AL114" s="847"/>
      <c r="AM114" s="255"/>
      <c r="AN114" s="255"/>
      <c r="AO114" s="249"/>
      <c r="AP114" s="249"/>
      <c r="AQ114" s="252"/>
      <c r="AR114" s="253"/>
      <c r="AS114" s="208"/>
      <c r="AT114" s="209"/>
      <c r="AU114" s="210"/>
      <c r="AV114" s="211"/>
      <c r="AW114" s="212"/>
    </row>
    <row r="115" spans="1:49" s="256" customFormat="1" ht="28.2" customHeight="1" thickBot="1">
      <c r="A115" s="255"/>
      <c r="B115" s="836" t="s">
        <v>452</v>
      </c>
      <c r="C115" s="837"/>
      <c r="D115" s="837"/>
      <c r="E115" s="837"/>
      <c r="F115" s="837"/>
      <c r="G115" s="837"/>
      <c r="H115" s="837"/>
      <c r="I115" s="837"/>
      <c r="J115" s="837"/>
      <c r="K115" s="837"/>
      <c r="L115" s="838"/>
      <c r="M115" s="839"/>
      <c r="N115" s="839"/>
      <c r="O115" s="839"/>
      <c r="P115" s="839"/>
      <c r="Q115" s="839"/>
      <c r="R115" s="839"/>
      <c r="S115" s="839"/>
      <c r="T115" s="839"/>
      <c r="U115" s="839"/>
      <c r="V115" s="839"/>
      <c r="W115" s="839"/>
      <c r="X115" s="839"/>
      <c r="Y115" s="839"/>
      <c r="Z115" s="839"/>
      <c r="AA115" s="839"/>
      <c r="AB115" s="839"/>
      <c r="AC115" s="839"/>
      <c r="AD115" s="839"/>
      <c r="AE115" s="839"/>
      <c r="AF115" s="839"/>
      <c r="AG115" s="839"/>
      <c r="AH115" s="839"/>
      <c r="AI115" s="839"/>
      <c r="AJ115" s="839"/>
      <c r="AK115" s="839"/>
      <c r="AL115" s="840"/>
      <c r="AM115" s="255"/>
      <c r="AN115" s="255"/>
      <c r="AO115" s="249"/>
      <c r="AP115" s="249"/>
      <c r="AQ115" s="252" t="s">
        <v>453</v>
      </c>
      <c r="AR115" s="253"/>
      <c r="AS115" s="208"/>
      <c r="AT115" s="209">
        <f>LEN(L115)</f>
        <v>0</v>
      </c>
      <c r="AU115" s="210"/>
      <c r="AV115" s="211"/>
      <c r="AW115" s="212" t="s">
        <v>656</v>
      </c>
    </row>
    <row r="116" spans="1:49" s="254" customFormat="1" ht="28.2" customHeight="1" thickBot="1">
      <c r="A116" s="249"/>
      <c r="B116" s="284"/>
      <c r="C116" s="284"/>
      <c r="D116" s="284"/>
      <c r="E116" s="284"/>
      <c r="F116" s="284"/>
      <c r="G116" s="284"/>
      <c r="H116" s="284"/>
      <c r="I116" s="284"/>
      <c r="J116" s="284"/>
      <c r="K116" s="284"/>
      <c r="L116" s="291"/>
      <c r="M116" s="249"/>
      <c r="N116" s="249"/>
      <c r="O116" s="249"/>
      <c r="P116" s="249"/>
      <c r="Q116" s="249"/>
      <c r="R116" s="249"/>
      <c r="S116" s="249"/>
      <c r="T116" s="249"/>
      <c r="U116" s="249"/>
      <c r="V116" s="249"/>
      <c r="W116" s="249"/>
      <c r="X116" s="841" t="str">
        <f>IF(AND(AT115&lt;&gt;13,L115&gt;0),"法人番号は13桁です。桁数を確認してください。","")</f>
        <v/>
      </c>
      <c r="Y116" s="841"/>
      <c r="Z116" s="841"/>
      <c r="AA116" s="841"/>
      <c r="AB116" s="841"/>
      <c r="AC116" s="841"/>
      <c r="AD116" s="841"/>
      <c r="AE116" s="841"/>
      <c r="AF116" s="841"/>
      <c r="AG116" s="841"/>
      <c r="AH116" s="841"/>
      <c r="AI116" s="841"/>
      <c r="AJ116" s="841"/>
      <c r="AK116" s="841"/>
      <c r="AL116" s="841"/>
      <c r="AM116" s="249"/>
      <c r="AN116" s="249"/>
      <c r="AO116" s="249"/>
      <c r="AP116" s="249"/>
      <c r="AQ116" s="252"/>
      <c r="AR116" s="253"/>
      <c r="AS116" s="208"/>
      <c r="AT116" s="209"/>
      <c r="AU116" s="210"/>
      <c r="AV116" s="211"/>
      <c r="AW116" s="212"/>
    </row>
    <row r="117" spans="1:49" s="256" customFormat="1" ht="28.2" customHeight="1" thickBot="1">
      <c r="A117" s="255"/>
      <c r="B117" s="782" t="str">
        <f>様式３!A8</f>
        <v>③本店郵便番号</v>
      </c>
      <c r="C117" s="783"/>
      <c r="D117" s="783"/>
      <c r="E117" s="783"/>
      <c r="F117" s="783"/>
      <c r="G117" s="783"/>
      <c r="H117" s="783"/>
      <c r="I117" s="783"/>
      <c r="J117" s="783"/>
      <c r="K117" s="784"/>
      <c r="L117" s="790"/>
      <c r="M117" s="791"/>
      <c r="N117" s="792"/>
      <c r="O117" s="788" t="s">
        <v>657</v>
      </c>
      <c r="P117" s="789"/>
      <c r="Q117" s="790"/>
      <c r="R117" s="791"/>
      <c r="S117" s="791"/>
      <c r="T117" s="791"/>
      <c r="U117" s="792"/>
      <c r="V117" s="249"/>
      <c r="W117" s="249"/>
      <c r="X117" s="249"/>
      <c r="Y117" s="249"/>
      <c r="Z117" s="249"/>
      <c r="AA117" s="249"/>
      <c r="AB117" s="249"/>
      <c r="AC117" s="249"/>
      <c r="AD117" s="249"/>
      <c r="AE117" s="249"/>
      <c r="AF117" s="249"/>
      <c r="AG117" s="249"/>
      <c r="AH117" s="249"/>
      <c r="AI117" s="249"/>
      <c r="AJ117" s="249"/>
      <c r="AK117" s="249"/>
      <c r="AL117" s="249"/>
      <c r="AM117" s="255"/>
      <c r="AN117" s="255"/>
      <c r="AO117" s="249"/>
      <c r="AP117" s="249"/>
      <c r="AQ117" s="252" t="s">
        <v>454</v>
      </c>
      <c r="AR117" s="253"/>
      <c r="AS117" s="208"/>
      <c r="AT117" s="209"/>
      <c r="AU117" s="210"/>
      <c r="AV117" s="211"/>
      <c r="AW117" s="212"/>
    </row>
    <row r="118" spans="1:49" s="254" customFormat="1" ht="28.2" customHeight="1" thickBot="1">
      <c r="A118" s="249"/>
      <c r="B118" s="284"/>
      <c r="C118" s="284"/>
      <c r="D118" s="284"/>
      <c r="E118" s="284"/>
      <c r="F118" s="284"/>
      <c r="G118" s="284"/>
      <c r="H118" s="284"/>
      <c r="I118" s="284"/>
      <c r="J118" s="284"/>
      <c r="K118" s="284"/>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52"/>
      <c r="AR118" s="253"/>
      <c r="AS118" s="208"/>
      <c r="AT118" s="209"/>
      <c r="AU118" s="210"/>
      <c r="AV118" s="211"/>
      <c r="AW118" s="212"/>
    </row>
    <row r="119" spans="1:49" s="256" customFormat="1" ht="28.2" customHeight="1" thickBot="1">
      <c r="A119" s="255"/>
      <c r="B119" s="827" t="str">
        <f>様式３!A17</f>
        <v>⑤本店所在地又は住所の区分</v>
      </c>
      <c r="C119" s="828"/>
      <c r="D119" s="828"/>
      <c r="E119" s="828"/>
      <c r="F119" s="828"/>
      <c r="G119" s="828"/>
      <c r="H119" s="828"/>
      <c r="I119" s="828"/>
      <c r="J119" s="828"/>
      <c r="K119" s="829"/>
      <c r="L119" s="817" t="str">
        <f>IF(L55="","",IF(COUNTIF(AT60,"埼玉県さいたま市*")&gt;=1,"1",IF(COUNTIF(AT60,"埼玉県*")&gt;=1,"2",IF(OR(COUNTIF(AT60,"東京都*")&gt;=1,COUNTIF(AT60,"神奈川県*")&gt;=1,COUNTIF(AT60,"千葉県*")&gt;=1,COUNTIF(AT60,"群馬県*")&gt;=1,COUNTIF(AT60,"茨城県*")&gt;=1,COUNTIF(AT60,"栃木県*")&gt;=1),"3","4"))))</f>
        <v/>
      </c>
      <c r="M119" s="818"/>
      <c r="N119" s="819"/>
      <c r="O119" s="830" t="s">
        <v>668</v>
      </c>
      <c r="P119" s="812"/>
      <c r="Q119" s="812"/>
      <c r="R119" s="812"/>
      <c r="S119" s="812"/>
      <c r="T119" s="812"/>
      <c r="U119" s="812"/>
      <c r="V119" s="812"/>
      <c r="W119" s="812"/>
      <c r="X119" s="812"/>
      <c r="Y119" s="812"/>
      <c r="Z119" s="812"/>
      <c r="AA119" s="812"/>
      <c r="AB119" s="812"/>
      <c r="AC119" s="812"/>
      <c r="AD119" s="812"/>
      <c r="AE119" s="812"/>
      <c r="AF119" s="812"/>
      <c r="AG119" s="812"/>
      <c r="AH119" s="812"/>
      <c r="AI119" s="812"/>
      <c r="AJ119" s="812"/>
      <c r="AK119" s="812"/>
      <c r="AL119" s="812"/>
      <c r="AM119" s="812"/>
      <c r="AN119" s="812"/>
      <c r="AO119" s="812"/>
      <c r="AP119" s="249"/>
      <c r="AQ119" s="252"/>
      <c r="AR119" s="253"/>
      <c r="AS119" s="208"/>
      <c r="AT119" s="209"/>
      <c r="AU119" s="210"/>
      <c r="AV119" s="211"/>
      <c r="AW119" s="212" t="s">
        <v>455</v>
      </c>
    </row>
    <row r="120" spans="1:49" s="254" customFormat="1" ht="28.2" customHeight="1" thickBot="1">
      <c r="A120" s="249"/>
      <c r="B120" s="284"/>
      <c r="C120" s="284"/>
      <c r="D120" s="284"/>
      <c r="E120" s="284"/>
      <c r="F120" s="284"/>
      <c r="G120" s="284"/>
      <c r="H120" s="284"/>
      <c r="I120" s="284"/>
      <c r="J120" s="284"/>
      <c r="K120" s="284"/>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52"/>
      <c r="AR120" s="253"/>
      <c r="AS120" s="208"/>
      <c r="AT120" s="209"/>
      <c r="AU120" s="210"/>
      <c r="AV120" s="211"/>
      <c r="AW120" s="212"/>
    </row>
    <row r="121" spans="1:49" s="254" customFormat="1" ht="28.2" customHeight="1">
      <c r="A121" s="249"/>
      <c r="B121" s="763" t="str">
        <f>様式３!A21</f>
        <v>⑥事業所の形態</v>
      </c>
      <c r="C121" s="764"/>
      <c r="D121" s="764"/>
      <c r="E121" s="764"/>
      <c r="F121" s="764"/>
      <c r="G121" s="764"/>
      <c r="H121" s="764"/>
      <c r="I121" s="764"/>
      <c r="J121" s="764"/>
      <c r="K121" s="765"/>
      <c r="L121" s="831" t="str">
        <f>様式３!A22</f>
        <v>事業所等の形態</v>
      </c>
      <c r="M121" s="832"/>
      <c r="N121" s="832"/>
      <c r="O121" s="832"/>
      <c r="P121" s="832"/>
      <c r="Q121" s="832"/>
      <c r="R121" s="832"/>
      <c r="S121" s="832"/>
      <c r="T121" s="778" t="s">
        <v>299</v>
      </c>
      <c r="U121" s="779"/>
      <c r="V121" s="793" t="str">
        <f>"　　"&amp;様式３!K22</f>
        <v>　　独立</v>
      </c>
      <c r="W121" s="793"/>
      <c r="X121" s="793"/>
      <c r="Y121" s="793"/>
      <c r="Z121" s="793"/>
      <c r="AA121" s="793"/>
      <c r="AB121" s="793"/>
      <c r="AC121" s="793"/>
      <c r="AD121" s="793"/>
      <c r="AE121" s="793"/>
      <c r="AF121" s="793"/>
      <c r="AG121" s="793"/>
      <c r="AH121" s="793"/>
      <c r="AI121" s="793"/>
      <c r="AJ121" s="793"/>
      <c r="AK121" s="793"/>
      <c r="AL121" s="835"/>
      <c r="AO121" s="249"/>
      <c r="AP121" s="249"/>
      <c r="AQ121" s="252"/>
      <c r="AR121" s="253"/>
      <c r="AS121" s="208"/>
      <c r="AT121" s="209" t="str">
        <f>IF(T121="☑","☑","□")</f>
        <v>□</v>
      </c>
      <c r="AU121" s="210"/>
      <c r="AV121" s="211"/>
      <c r="AW121" s="212" t="s">
        <v>456</v>
      </c>
    </row>
    <row r="122" spans="1:49" s="254" customFormat="1" ht="28.2" customHeight="1">
      <c r="A122" s="249"/>
      <c r="B122" s="766"/>
      <c r="C122" s="767"/>
      <c r="D122" s="767"/>
      <c r="E122" s="767"/>
      <c r="F122" s="767"/>
      <c r="G122" s="767"/>
      <c r="H122" s="767"/>
      <c r="I122" s="767"/>
      <c r="J122" s="767"/>
      <c r="K122" s="768"/>
      <c r="L122" s="833"/>
      <c r="M122" s="834"/>
      <c r="N122" s="834"/>
      <c r="O122" s="834"/>
      <c r="P122" s="834"/>
      <c r="Q122" s="834"/>
      <c r="R122" s="834"/>
      <c r="S122" s="834"/>
      <c r="T122" s="795" t="s">
        <v>110</v>
      </c>
      <c r="U122" s="796"/>
      <c r="V122" s="797" t="str">
        <f>"　　"&amp;様式３!K23</f>
        <v>　　他の事業所と併設していて室内の独立性は有り</v>
      </c>
      <c r="W122" s="797"/>
      <c r="X122" s="797"/>
      <c r="Y122" s="797"/>
      <c r="Z122" s="797"/>
      <c r="AA122" s="797"/>
      <c r="AB122" s="797"/>
      <c r="AC122" s="797"/>
      <c r="AD122" s="797"/>
      <c r="AE122" s="797"/>
      <c r="AF122" s="797"/>
      <c r="AG122" s="797"/>
      <c r="AH122" s="797"/>
      <c r="AI122" s="797"/>
      <c r="AJ122" s="797"/>
      <c r="AK122" s="797"/>
      <c r="AL122" s="798"/>
      <c r="AO122" s="249"/>
      <c r="AP122" s="249"/>
      <c r="AQ122" s="252"/>
      <c r="AR122" s="253"/>
      <c r="AS122" s="208"/>
      <c r="AT122" s="209" t="str">
        <f t="shared" ref="AT122:AT124" si="0">IF(T122="☑","☑","□")</f>
        <v>□</v>
      </c>
      <c r="AU122" s="210"/>
      <c r="AV122" s="211"/>
      <c r="AW122" s="212" t="s">
        <v>456</v>
      </c>
    </row>
    <row r="123" spans="1:49" s="254" customFormat="1" ht="28.2" customHeight="1">
      <c r="A123" s="249"/>
      <c r="B123" s="766"/>
      <c r="C123" s="767"/>
      <c r="D123" s="767"/>
      <c r="E123" s="767"/>
      <c r="F123" s="767"/>
      <c r="G123" s="767"/>
      <c r="H123" s="767"/>
      <c r="I123" s="767"/>
      <c r="J123" s="767"/>
      <c r="K123" s="768"/>
      <c r="L123" s="833"/>
      <c r="M123" s="834"/>
      <c r="N123" s="834"/>
      <c r="O123" s="834"/>
      <c r="P123" s="834"/>
      <c r="Q123" s="834"/>
      <c r="R123" s="834"/>
      <c r="S123" s="834"/>
      <c r="T123" s="800" t="s">
        <v>658</v>
      </c>
      <c r="U123" s="801"/>
      <c r="V123" s="802" t="str">
        <f>"　　"&amp;様式３!K24</f>
        <v>　　他の事業所と併設していて室内の独立性は無し</v>
      </c>
      <c r="W123" s="802"/>
      <c r="X123" s="802"/>
      <c r="Y123" s="802"/>
      <c r="Z123" s="802"/>
      <c r="AA123" s="802"/>
      <c r="AB123" s="802"/>
      <c r="AC123" s="802"/>
      <c r="AD123" s="802"/>
      <c r="AE123" s="802"/>
      <c r="AF123" s="802"/>
      <c r="AG123" s="802"/>
      <c r="AH123" s="802"/>
      <c r="AI123" s="802"/>
      <c r="AJ123" s="802"/>
      <c r="AK123" s="802"/>
      <c r="AL123" s="824"/>
      <c r="AO123" s="249"/>
      <c r="AP123" s="249"/>
      <c r="AQ123" s="252"/>
      <c r="AR123" s="253"/>
      <c r="AS123" s="208"/>
      <c r="AT123" s="209" t="str">
        <f t="shared" si="0"/>
        <v>□</v>
      </c>
      <c r="AU123" s="210"/>
      <c r="AV123" s="211"/>
      <c r="AW123" s="212" t="s">
        <v>456</v>
      </c>
    </row>
    <row r="124" spans="1:49" s="254" customFormat="1" ht="28.2" customHeight="1" thickBot="1">
      <c r="A124" s="249"/>
      <c r="B124" s="769"/>
      <c r="C124" s="770"/>
      <c r="D124" s="770"/>
      <c r="E124" s="770"/>
      <c r="F124" s="770"/>
      <c r="G124" s="770"/>
      <c r="H124" s="770"/>
      <c r="I124" s="770"/>
      <c r="J124" s="770"/>
      <c r="K124" s="771"/>
      <c r="L124" s="825" t="str">
        <f>様式３!A25</f>
        <v>看板・表札等
の有無</v>
      </c>
      <c r="M124" s="826"/>
      <c r="N124" s="826"/>
      <c r="O124" s="826"/>
      <c r="P124" s="826"/>
      <c r="Q124" s="826"/>
      <c r="R124" s="826"/>
      <c r="S124" s="826"/>
      <c r="T124" s="807" t="s">
        <v>110</v>
      </c>
      <c r="U124" s="808"/>
      <c r="V124" s="809" t="s">
        <v>457</v>
      </c>
      <c r="W124" s="809"/>
      <c r="X124" s="809"/>
      <c r="Y124" s="809"/>
      <c r="Z124" s="809"/>
      <c r="AA124" s="809"/>
      <c r="AB124" s="809"/>
      <c r="AC124" s="808" t="s">
        <v>110</v>
      </c>
      <c r="AD124" s="808"/>
      <c r="AE124" s="809" t="s">
        <v>458</v>
      </c>
      <c r="AF124" s="809"/>
      <c r="AG124" s="809"/>
      <c r="AH124" s="809"/>
      <c r="AI124" s="809"/>
      <c r="AJ124" s="809"/>
      <c r="AK124" s="809"/>
      <c r="AL124" s="810"/>
      <c r="AO124" s="249"/>
      <c r="AP124" s="249"/>
      <c r="AQ124" s="252"/>
      <c r="AR124" s="253"/>
      <c r="AS124" s="208"/>
      <c r="AT124" s="209" t="str">
        <f t="shared" si="0"/>
        <v>□</v>
      </c>
      <c r="AU124" s="210" t="str">
        <f>IF(AC124="☑","☑","□")</f>
        <v>□</v>
      </c>
      <c r="AV124" s="211"/>
      <c r="AW124" s="212" t="s">
        <v>456</v>
      </c>
    </row>
    <row r="125" spans="1:49" s="254" customFormat="1" ht="28.2" customHeight="1" thickBot="1">
      <c r="A125" s="249"/>
      <c r="B125" s="284"/>
      <c r="C125" s="292"/>
      <c r="D125" s="292"/>
      <c r="E125" s="292"/>
      <c r="F125" s="292"/>
      <c r="G125" s="292"/>
      <c r="H125" s="292"/>
      <c r="I125" s="292"/>
      <c r="J125" s="292"/>
      <c r="K125" s="292"/>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49"/>
      <c r="AN125" s="249"/>
      <c r="AO125" s="249"/>
      <c r="AP125" s="249"/>
      <c r="AQ125" s="252"/>
      <c r="AR125" s="253"/>
      <c r="AS125" s="208"/>
      <c r="AT125" s="209"/>
      <c r="AU125" s="210"/>
      <c r="AV125" s="211"/>
      <c r="AW125" s="212"/>
    </row>
    <row r="126" spans="1:49" s="256" customFormat="1" ht="28.2" customHeight="1" thickBot="1">
      <c r="A126" s="255"/>
      <c r="B126" s="725" t="str">
        <f>様式３!AG17</f>
        <v>⑦本店電話番号</v>
      </c>
      <c r="C126" s="726"/>
      <c r="D126" s="726"/>
      <c r="E126" s="726"/>
      <c r="F126" s="726"/>
      <c r="G126" s="726"/>
      <c r="H126" s="726"/>
      <c r="I126" s="726"/>
      <c r="J126" s="726"/>
      <c r="K126" s="726"/>
      <c r="L126" s="742" t="s">
        <v>425</v>
      </c>
      <c r="M126" s="743"/>
      <c r="N126" s="743"/>
      <c r="O126" s="743"/>
      <c r="P126" s="743"/>
      <c r="Q126" s="743"/>
      <c r="R126" s="743"/>
      <c r="S126" s="743"/>
      <c r="T126" s="743"/>
      <c r="U126" s="743"/>
      <c r="V126" s="743"/>
      <c r="W126" s="743"/>
      <c r="X126" s="743"/>
      <c r="Y126" s="743"/>
      <c r="Z126" s="743"/>
      <c r="AA126" s="743"/>
      <c r="AB126" s="744"/>
      <c r="AC126" s="744"/>
      <c r="AD126" s="744"/>
      <c r="AE126" s="744"/>
      <c r="AF126" s="744"/>
      <c r="AG126" s="744"/>
      <c r="AH126" s="744"/>
      <c r="AI126" s="744"/>
      <c r="AJ126" s="744"/>
      <c r="AK126" s="744"/>
      <c r="AL126" s="745"/>
      <c r="AM126" s="255"/>
      <c r="AN126" s="255"/>
      <c r="AO126" s="249"/>
      <c r="AP126" s="249"/>
      <c r="AQ126" s="252"/>
      <c r="AR126" s="253"/>
      <c r="AS126" s="208"/>
      <c r="AT126" s="209"/>
      <c r="AU126" s="210"/>
      <c r="AV126" s="211"/>
      <c r="AW126" s="212"/>
    </row>
    <row r="127" spans="1:49" s="256" customFormat="1" ht="28.2" customHeight="1" thickBot="1">
      <c r="A127" s="255"/>
      <c r="B127" s="746" t="s">
        <v>644</v>
      </c>
      <c r="C127" s="747"/>
      <c r="D127" s="747"/>
      <c r="E127" s="747"/>
      <c r="F127" s="747"/>
      <c r="G127" s="747"/>
      <c r="H127" s="747"/>
      <c r="I127" s="747"/>
      <c r="J127" s="747"/>
      <c r="K127" s="747"/>
      <c r="L127" s="748"/>
      <c r="M127" s="749"/>
      <c r="N127" s="749"/>
      <c r="O127" s="750"/>
      <c r="P127" s="537" t="s">
        <v>803</v>
      </c>
      <c r="Q127" s="748"/>
      <c r="R127" s="749"/>
      <c r="S127" s="749"/>
      <c r="T127" s="749"/>
      <c r="U127" s="750"/>
      <c r="V127" s="537" t="s">
        <v>803</v>
      </c>
      <c r="W127" s="748"/>
      <c r="X127" s="749"/>
      <c r="Y127" s="749"/>
      <c r="Z127" s="749"/>
      <c r="AA127" s="751"/>
      <c r="AB127" s="753" t="str">
        <f>IF((LEN(L127)+LEN(Q127)+LEN(W127))&gt;11,"桁数が１１桁を超えています。確認してください。",IF(AND((LEN(L127)+LEN(Q127)+LEN(W127))&lt;10,W127&lt;&gt;""),"桁数が不足しています。確認してください。",""))</f>
        <v/>
      </c>
      <c r="AC127" s="754"/>
      <c r="AD127" s="754"/>
      <c r="AE127" s="754"/>
      <c r="AF127" s="754"/>
      <c r="AG127" s="754"/>
      <c r="AH127" s="754"/>
      <c r="AI127" s="754"/>
      <c r="AJ127" s="754"/>
      <c r="AK127" s="754"/>
      <c r="AL127" s="754"/>
      <c r="AM127" s="754"/>
      <c r="AN127" s="754"/>
      <c r="AO127" s="754"/>
      <c r="AP127" s="249"/>
      <c r="AQ127" s="252" t="s">
        <v>427</v>
      </c>
      <c r="AR127" s="253"/>
      <c r="AS127" s="208"/>
      <c r="AT127" s="209" t="str">
        <f>L127&amp;IF(Q127&lt;&gt;"","-","")&amp;Q127&amp;IF(W127&lt;&gt;"","-","")&amp;W127</f>
        <v/>
      </c>
      <c r="AU127" s="210"/>
      <c r="AV127" s="211"/>
      <c r="AW127" s="212" t="s">
        <v>426</v>
      </c>
    </row>
    <row r="128" spans="1:49" s="254" customFormat="1" ht="28.2" customHeight="1" thickBot="1">
      <c r="A128" s="249"/>
      <c r="B128" s="250"/>
      <c r="C128" s="250"/>
      <c r="D128" s="250"/>
      <c r="E128" s="250"/>
      <c r="F128" s="250"/>
      <c r="G128" s="250"/>
      <c r="H128" s="250"/>
      <c r="I128" s="250"/>
      <c r="J128" s="250"/>
      <c r="K128" s="250"/>
      <c r="L128" s="256"/>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52"/>
      <c r="AR128" s="253"/>
      <c r="AS128" s="208"/>
      <c r="AT128" s="209" t="s">
        <v>432</v>
      </c>
      <c r="AU128" s="210"/>
      <c r="AV128" s="211"/>
      <c r="AW128" s="212"/>
    </row>
    <row r="129" spans="1:49" s="256" customFormat="1" ht="28.2" customHeight="1" thickBot="1">
      <c r="A129" s="255"/>
      <c r="B129" s="725" t="str">
        <f>様式３!AG21</f>
        <v>⑧本店ＦＡＸ番号</v>
      </c>
      <c r="C129" s="726"/>
      <c r="D129" s="726"/>
      <c r="E129" s="726"/>
      <c r="F129" s="726"/>
      <c r="G129" s="726"/>
      <c r="H129" s="726"/>
      <c r="I129" s="726"/>
      <c r="J129" s="726"/>
      <c r="K129" s="726"/>
      <c r="L129" s="742" t="s">
        <v>425</v>
      </c>
      <c r="M129" s="743"/>
      <c r="N129" s="743"/>
      <c r="O129" s="743"/>
      <c r="P129" s="743"/>
      <c r="Q129" s="743"/>
      <c r="R129" s="743"/>
      <c r="S129" s="743"/>
      <c r="T129" s="743"/>
      <c r="U129" s="743"/>
      <c r="V129" s="743"/>
      <c r="W129" s="743"/>
      <c r="X129" s="743"/>
      <c r="Y129" s="743"/>
      <c r="Z129" s="743"/>
      <c r="AA129" s="743"/>
      <c r="AB129" s="744"/>
      <c r="AC129" s="744"/>
      <c r="AD129" s="744"/>
      <c r="AE129" s="744"/>
      <c r="AF129" s="744"/>
      <c r="AG129" s="744"/>
      <c r="AH129" s="744"/>
      <c r="AI129" s="744"/>
      <c r="AJ129" s="744"/>
      <c r="AK129" s="744"/>
      <c r="AL129" s="745"/>
      <c r="AM129" s="255"/>
      <c r="AN129" s="255"/>
      <c r="AO129" s="249"/>
      <c r="AP129" s="249"/>
      <c r="AQ129" s="252"/>
      <c r="AR129" s="253"/>
      <c r="AS129" s="208"/>
      <c r="AT129" s="209"/>
      <c r="AU129" s="210"/>
      <c r="AV129" s="211"/>
      <c r="AW129" s="212"/>
    </row>
    <row r="130" spans="1:49" s="256" customFormat="1" ht="28.2" customHeight="1" thickBot="1">
      <c r="A130" s="255"/>
      <c r="B130" s="746" t="s">
        <v>659</v>
      </c>
      <c r="C130" s="747"/>
      <c r="D130" s="747"/>
      <c r="E130" s="747"/>
      <c r="F130" s="747"/>
      <c r="G130" s="747"/>
      <c r="H130" s="747"/>
      <c r="I130" s="747"/>
      <c r="J130" s="747"/>
      <c r="K130" s="747"/>
      <c r="L130" s="748"/>
      <c r="M130" s="749"/>
      <c r="N130" s="749"/>
      <c r="O130" s="750"/>
      <c r="P130" s="537" t="s">
        <v>803</v>
      </c>
      <c r="Q130" s="748"/>
      <c r="R130" s="749"/>
      <c r="S130" s="749"/>
      <c r="T130" s="749"/>
      <c r="U130" s="750"/>
      <c r="V130" s="537" t="s">
        <v>803</v>
      </c>
      <c r="W130" s="748"/>
      <c r="X130" s="749"/>
      <c r="Y130" s="749"/>
      <c r="Z130" s="749"/>
      <c r="AA130" s="751"/>
      <c r="AB130" s="753" t="str">
        <f>IF((LEN(L130)+LEN(Q130)+LEN(W130))&gt;11,"桁数が１１桁を超えています。確認してください。",IF(AND((LEN(L130)+LEN(Q130)+LEN(W130))&lt;10,W130&lt;&gt;""),"桁数が不足しています。確認してください。",""))</f>
        <v/>
      </c>
      <c r="AC130" s="823"/>
      <c r="AD130" s="823"/>
      <c r="AE130" s="823"/>
      <c r="AF130" s="823"/>
      <c r="AG130" s="823"/>
      <c r="AH130" s="823"/>
      <c r="AI130" s="823"/>
      <c r="AJ130" s="823"/>
      <c r="AK130" s="823"/>
      <c r="AL130" s="823"/>
      <c r="AM130" s="823"/>
      <c r="AN130" s="823"/>
      <c r="AO130" s="823"/>
      <c r="AP130" s="249"/>
      <c r="AQ130" s="252" t="s">
        <v>427</v>
      </c>
      <c r="AR130" s="253"/>
      <c r="AS130" s="208"/>
      <c r="AT130" s="209" t="str">
        <f>L130&amp;IF(Q130&lt;&gt;"","-","")&amp;Q130&amp;IF(W130&lt;&gt;"","-","")&amp;W130</f>
        <v/>
      </c>
      <c r="AU130" s="210"/>
      <c r="AV130" s="211"/>
      <c r="AW130" s="212" t="s">
        <v>426</v>
      </c>
    </row>
    <row r="131" spans="1:49" s="254" customFormat="1" ht="28.2" customHeight="1" thickBot="1">
      <c r="A131" s="249"/>
      <c r="B131" s="259"/>
      <c r="C131" s="259"/>
      <c r="D131" s="259"/>
      <c r="E131" s="259"/>
      <c r="F131" s="259"/>
      <c r="G131" s="259"/>
      <c r="H131" s="259"/>
      <c r="I131" s="259"/>
      <c r="J131" s="259"/>
      <c r="K131" s="259"/>
      <c r="L131" s="256"/>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52"/>
      <c r="AR131" s="253"/>
      <c r="AS131" s="208"/>
      <c r="AT131" s="209" t="s">
        <v>656</v>
      </c>
      <c r="AU131" s="210"/>
      <c r="AV131" s="211"/>
      <c r="AW131" s="212"/>
    </row>
    <row r="132" spans="1:49" s="256" customFormat="1" ht="28.2" customHeight="1">
      <c r="A132" s="255"/>
      <c r="B132" s="725" t="str">
        <f>様式３!A27</f>
        <v>⑨商号又は名称（カタカナ）</v>
      </c>
      <c r="C132" s="726"/>
      <c r="D132" s="726"/>
      <c r="E132" s="726"/>
      <c r="F132" s="726"/>
      <c r="G132" s="726"/>
      <c r="H132" s="726"/>
      <c r="I132" s="726"/>
      <c r="J132" s="726"/>
      <c r="K132" s="726"/>
      <c r="L132" s="755" t="s">
        <v>721</v>
      </c>
      <c r="M132" s="756"/>
      <c r="N132" s="756"/>
      <c r="O132" s="756"/>
      <c r="P132" s="756"/>
      <c r="Q132" s="756"/>
      <c r="R132" s="756"/>
      <c r="S132" s="756"/>
      <c r="T132" s="756"/>
      <c r="U132" s="756"/>
      <c r="V132" s="756"/>
      <c r="W132" s="756"/>
      <c r="X132" s="756"/>
      <c r="Y132" s="756"/>
      <c r="Z132" s="756"/>
      <c r="AA132" s="756"/>
      <c r="AB132" s="756"/>
      <c r="AC132" s="756"/>
      <c r="AD132" s="756"/>
      <c r="AE132" s="756"/>
      <c r="AF132" s="756"/>
      <c r="AG132" s="756"/>
      <c r="AH132" s="756"/>
      <c r="AI132" s="756"/>
      <c r="AJ132" s="756"/>
      <c r="AK132" s="756"/>
      <c r="AL132" s="757"/>
      <c r="AM132" s="255"/>
      <c r="AN132" s="255"/>
      <c r="AO132" s="249"/>
      <c r="AP132" s="249"/>
      <c r="AQ132" s="252"/>
      <c r="AR132" s="253"/>
      <c r="AS132" s="208"/>
      <c r="AT132" s="209"/>
      <c r="AU132" s="210"/>
      <c r="AV132" s="211"/>
      <c r="AW132" s="212"/>
    </row>
    <row r="133" spans="1:49" s="256" customFormat="1" ht="28.2" customHeight="1" thickBot="1">
      <c r="A133" s="255"/>
      <c r="B133" s="746" t="s">
        <v>660</v>
      </c>
      <c r="C133" s="747"/>
      <c r="D133" s="747"/>
      <c r="E133" s="747"/>
      <c r="F133" s="747"/>
      <c r="G133" s="747"/>
      <c r="H133" s="747"/>
      <c r="I133" s="747"/>
      <c r="J133" s="747"/>
      <c r="K133" s="747"/>
      <c r="L133" s="820"/>
      <c r="M133" s="821"/>
      <c r="N133" s="821"/>
      <c r="O133" s="821"/>
      <c r="P133" s="821"/>
      <c r="Q133" s="821"/>
      <c r="R133" s="821"/>
      <c r="S133" s="821"/>
      <c r="T133" s="821"/>
      <c r="U133" s="821"/>
      <c r="V133" s="821"/>
      <c r="W133" s="821"/>
      <c r="X133" s="821"/>
      <c r="Y133" s="821"/>
      <c r="Z133" s="821"/>
      <c r="AA133" s="821"/>
      <c r="AB133" s="821"/>
      <c r="AC133" s="821"/>
      <c r="AD133" s="821"/>
      <c r="AE133" s="821"/>
      <c r="AF133" s="821"/>
      <c r="AG133" s="821"/>
      <c r="AH133" s="821"/>
      <c r="AI133" s="821"/>
      <c r="AJ133" s="821"/>
      <c r="AK133" s="821"/>
      <c r="AL133" s="822"/>
      <c r="AM133" s="255"/>
      <c r="AN133" s="255"/>
      <c r="AO133" s="249"/>
      <c r="AP133" s="249"/>
      <c r="AQ133" s="252" t="s">
        <v>459</v>
      </c>
      <c r="AR133" s="253"/>
      <c r="AS133" s="272" t="str">
        <f>IF(LEN(AT133)&gt;60,"1","0")</f>
        <v>0</v>
      </c>
      <c r="AT133" s="209" t="str">
        <f>SUBSTITUTE(SUBSTITUTE(SUBSTITUTE(SUBSTITUTE(SUBSTITUTE(SUBSTITUTE(SUBSTITUTE(SUBSTITUTE(SUBSTITUTE(AU133,"ｧ","ｱ"),"ｨ","ｲ"),"ｩ","ｳ"),"ｪ","ｴ"),"ｫ","ｵ"),"ｯ","ﾂ"),"ｬ","ﾔ"),"ｭ","ﾕ"),"ｮ","ﾖ")</f>
        <v/>
      </c>
      <c r="AU133" s="449" t="str">
        <f>SUBSTITUTE(SUBSTITUTE(SUBSTITUTE(SUBSTITUTE(SUBSTITUTE(ASC(L133),"ｧ","ｱ"),"ｨ","ｲ"),"ｩ","ｳ"),"ｪ","ｴ"),"ｫ","ｵ")</f>
        <v/>
      </c>
      <c r="AV133" s="211"/>
      <c r="AW133" s="212"/>
    </row>
    <row r="134" spans="1:49" s="254" customFormat="1" ht="28.2" customHeight="1" thickBot="1">
      <c r="A134" s="249"/>
      <c r="B134" s="250"/>
      <c r="C134" s="250"/>
      <c r="D134" s="250"/>
      <c r="E134" s="250"/>
      <c r="F134" s="250"/>
      <c r="G134" s="250"/>
      <c r="H134" s="250"/>
      <c r="I134" s="250"/>
      <c r="J134" s="250"/>
      <c r="K134" s="250"/>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52"/>
      <c r="AR134" s="253"/>
      <c r="AS134" s="208"/>
      <c r="AT134" s="209">
        <f>LEN(L133)</f>
        <v>0</v>
      </c>
      <c r="AU134" s="210"/>
      <c r="AV134" s="211"/>
      <c r="AW134" s="212" t="s">
        <v>420</v>
      </c>
    </row>
    <row r="135" spans="1:49" s="256" customFormat="1" ht="28.2" customHeight="1">
      <c r="A135" s="255"/>
      <c r="B135" s="725" t="str">
        <f>様式３!A44</f>
        <v>⑬備考</v>
      </c>
      <c r="C135" s="726"/>
      <c r="D135" s="726"/>
      <c r="E135" s="726"/>
      <c r="F135" s="726"/>
      <c r="G135" s="726"/>
      <c r="H135" s="726"/>
      <c r="I135" s="726"/>
      <c r="J135" s="726"/>
      <c r="K135" s="726"/>
      <c r="L135" s="731" t="s">
        <v>758</v>
      </c>
      <c r="M135" s="731"/>
      <c r="N135" s="731"/>
      <c r="O135" s="731"/>
      <c r="P135" s="731"/>
      <c r="Q135" s="731"/>
      <c r="R135" s="731"/>
      <c r="S135" s="731"/>
      <c r="T135" s="731"/>
      <c r="U135" s="731"/>
      <c r="V135" s="731"/>
      <c r="W135" s="731"/>
      <c r="X135" s="731"/>
      <c r="Y135" s="731"/>
      <c r="Z135" s="731"/>
      <c r="AA135" s="731"/>
      <c r="AB135" s="731"/>
      <c r="AC135" s="731"/>
      <c r="AD135" s="731"/>
      <c r="AE135" s="731"/>
      <c r="AF135" s="731"/>
      <c r="AG135" s="731"/>
      <c r="AH135" s="731"/>
      <c r="AI135" s="731"/>
      <c r="AJ135" s="731"/>
      <c r="AK135" s="731"/>
      <c r="AL135" s="732"/>
      <c r="AM135" s="255"/>
      <c r="AN135" s="255"/>
      <c r="AO135" s="249"/>
      <c r="AP135" s="249"/>
      <c r="AQ135" s="252"/>
      <c r="AR135" s="253"/>
      <c r="AS135" s="208"/>
      <c r="AT135" s="209"/>
      <c r="AU135" s="210"/>
      <c r="AV135" s="211"/>
      <c r="AW135" s="212"/>
    </row>
    <row r="136" spans="1:49" s="256" customFormat="1" ht="28.2" customHeight="1">
      <c r="A136" s="255"/>
      <c r="B136" s="727"/>
      <c r="C136" s="728"/>
      <c r="D136" s="728"/>
      <c r="E136" s="728"/>
      <c r="F136" s="728"/>
      <c r="G136" s="728"/>
      <c r="H136" s="728"/>
      <c r="I136" s="728"/>
      <c r="J136" s="728"/>
      <c r="K136" s="728"/>
      <c r="L136" s="733" t="str">
        <f>CONCATENATE(IF(AS60="1","④"&amp;SUBSTITUTE(AT60,CHAR(10),"　")&amp;CHAR(10),""),IF(AS133="1","⑨"&amp;AT133&amp;CHAR(10),""),IF(AS18="1","⑩"&amp;AT18&amp;CHAR(10),""),IF(AS77="1","⑪"&amp;AT77&amp;CHAR(10),""),IF(AS80="1","⑫"&amp;AT80&amp;CHAR(10),""))</f>
        <v/>
      </c>
      <c r="M136" s="733"/>
      <c r="N136" s="733"/>
      <c r="O136" s="733"/>
      <c r="P136" s="733"/>
      <c r="Q136" s="733"/>
      <c r="R136" s="733"/>
      <c r="S136" s="733"/>
      <c r="T136" s="733"/>
      <c r="U136" s="733"/>
      <c r="V136" s="733"/>
      <c r="W136" s="733"/>
      <c r="X136" s="733"/>
      <c r="Y136" s="733"/>
      <c r="Z136" s="733"/>
      <c r="AA136" s="733"/>
      <c r="AB136" s="733"/>
      <c r="AC136" s="733"/>
      <c r="AD136" s="733"/>
      <c r="AE136" s="733"/>
      <c r="AF136" s="733"/>
      <c r="AG136" s="733"/>
      <c r="AH136" s="733"/>
      <c r="AI136" s="733"/>
      <c r="AJ136" s="733"/>
      <c r="AK136" s="733"/>
      <c r="AL136" s="734"/>
      <c r="AM136" s="737" t="s">
        <v>661</v>
      </c>
      <c r="AN136" s="738"/>
      <c r="AO136" s="738"/>
      <c r="AP136" s="249"/>
      <c r="AQ136" s="252"/>
      <c r="AR136" s="253"/>
      <c r="AS136" s="208" t="s">
        <v>460</v>
      </c>
      <c r="AT136" s="209" t="str">
        <f>SUBSTITUTE(SUBSTITUTE(SUBSTITUTE(SUBSTITUTE(SUBSTITUTE(SUBSTITUTE(SUBSTITUTE(SUBSTITUTE(SUBSTITUTE(L136,"ｧ","ｱ"),"ｨ","ｲ"),"ｩ","ｳ"),"ｪ","ｴ"),"ｫ","ｵ"),"ｯ","ﾂ"),"ｬ","ﾔ"),"ｭ","ﾕ"),"ｮ","ﾖ")</f>
        <v/>
      </c>
      <c r="AU136" s="210"/>
      <c r="AV136" s="211"/>
      <c r="AW136" s="212"/>
    </row>
    <row r="137" spans="1:49" s="256" customFormat="1" ht="28.2" customHeight="1" thickBot="1">
      <c r="A137" s="255"/>
      <c r="B137" s="729"/>
      <c r="C137" s="730"/>
      <c r="D137" s="730"/>
      <c r="E137" s="730"/>
      <c r="F137" s="730"/>
      <c r="G137" s="730"/>
      <c r="H137" s="730"/>
      <c r="I137" s="730"/>
      <c r="J137" s="730"/>
      <c r="K137" s="730"/>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c r="AL137" s="736"/>
      <c r="AM137" s="255"/>
      <c r="AN137" s="255"/>
      <c r="AO137" s="249"/>
      <c r="AP137" s="249"/>
      <c r="AQ137" s="252"/>
      <c r="AR137" s="253"/>
      <c r="AS137" s="208"/>
      <c r="AT137" s="209"/>
      <c r="AU137" s="210"/>
      <c r="AV137" s="211"/>
      <c r="AW137" s="212"/>
    </row>
    <row r="138" spans="1:49" s="256" customFormat="1" ht="28.2" customHeight="1">
      <c r="A138" s="255"/>
      <c r="B138" s="290"/>
      <c r="C138" s="290"/>
      <c r="D138" s="290"/>
      <c r="E138" s="290"/>
      <c r="F138" s="290"/>
      <c r="G138" s="290"/>
      <c r="H138" s="290"/>
      <c r="I138" s="290"/>
      <c r="J138" s="290"/>
      <c r="K138" s="290"/>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55"/>
      <c r="AN138" s="255"/>
      <c r="AO138" s="249"/>
      <c r="AP138" s="249"/>
      <c r="AQ138" s="252"/>
      <c r="AR138" s="253"/>
      <c r="AS138" s="208"/>
      <c r="AT138" s="209"/>
      <c r="AU138" s="210"/>
      <c r="AV138" s="211"/>
      <c r="AW138" s="212"/>
    </row>
    <row r="139" spans="1:49" s="254" customFormat="1" ht="28.2" customHeight="1">
      <c r="A139" s="286" t="s">
        <v>445</v>
      </c>
      <c r="L139" s="813" t="s">
        <v>662</v>
      </c>
      <c r="M139" s="813"/>
      <c r="N139" s="813"/>
      <c r="P139" s="814">
        <f>A143</f>
        <v>5</v>
      </c>
      <c r="Q139" s="814"/>
      <c r="R139" s="814" t="str">
        <f>C143</f>
        <v>【物品様式４】</v>
      </c>
      <c r="S139" s="815"/>
      <c r="T139" s="815"/>
      <c r="U139" s="815"/>
      <c r="V139" s="815"/>
      <c r="W139" s="815"/>
      <c r="X139" s="815"/>
      <c r="Y139" s="816" t="s">
        <v>663</v>
      </c>
      <c r="Z139" s="816"/>
      <c r="AO139" s="249"/>
      <c r="AP139" s="249"/>
      <c r="AQ139" s="252"/>
      <c r="AR139" s="253"/>
      <c r="AS139" s="208"/>
      <c r="AT139" s="209"/>
      <c r="AU139" s="210"/>
      <c r="AV139" s="211"/>
      <c r="AW139" s="212"/>
    </row>
    <row r="140" spans="1:49" s="254" customFormat="1" ht="28.2" customHeight="1">
      <c r="A140" s="287"/>
      <c r="AO140" s="249"/>
      <c r="AP140" s="249"/>
      <c r="AQ140" s="252"/>
      <c r="AR140" s="253"/>
      <c r="AS140" s="208"/>
      <c r="AT140" s="209"/>
      <c r="AU140" s="210"/>
      <c r="AV140" s="211"/>
      <c r="AW140" s="212"/>
    </row>
    <row r="141" spans="1:49" s="254" customFormat="1" ht="28.2" customHeight="1">
      <c r="A141" s="286" t="s">
        <v>446</v>
      </c>
      <c r="L141" s="813" t="s">
        <v>662</v>
      </c>
      <c r="M141" s="813"/>
      <c r="N141" s="813"/>
      <c r="P141" s="814">
        <f>A167</f>
        <v>6</v>
      </c>
      <c r="Q141" s="814"/>
      <c r="R141" s="814" t="str">
        <f>C167</f>
        <v>【物品様式５】</v>
      </c>
      <c r="S141" s="815"/>
      <c r="T141" s="815"/>
      <c r="U141" s="815"/>
      <c r="V141" s="815"/>
      <c r="W141" s="815"/>
      <c r="X141" s="815"/>
      <c r="Y141" s="816" t="s">
        <v>663</v>
      </c>
      <c r="Z141" s="816"/>
      <c r="AO141" s="249"/>
      <c r="AP141" s="249"/>
      <c r="AQ141" s="252"/>
      <c r="AR141" s="253"/>
      <c r="AS141" s="208"/>
      <c r="AT141" s="209"/>
      <c r="AU141" s="210"/>
      <c r="AV141" s="211"/>
      <c r="AW141" s="212"/>
    </row>
    <row r="142" spans="1:49" s="254" customFormat="1" ht="28.2" customHeight="1">
      <c r="AO142" s="249"/>
      <c r="AP142" s="249"/>
      <c r="AQ142" s="252"/>
      <c r="AR142" s="253"/>
      <c r="AS142" s="208"/>
      <c r="AT142" s="209"/>
      <c r="AU142" s="210"/>
      <c r="AV142" s="211"/>
      <c r="AW142" s="212"/>
    </row>
    <row r="143" spans="1:49" s="225" customFormat="1" ht="28.2" customHeight="1">
      <c r="A143" s="780">
        <f>A110+1</f>
        <v>5</v>
      </c>
      <c r="B143" s="780"/>
      <c r="C143" s="780" t="str">
        <f>"【"&amp;様式４!BH1&amp;"】"</f>
        <v>【物品様式４】</v>
      </c>
      <c r="D143" s="546"/>
      <c r="E143" s="546"/>
      <c r="F143" s="546"/>
      <c r="G143" s="546"/>
      <c r="H143" s="546"/>
      <c r="I143" s="546"/>
      <c r="J143" s="781" t="str">
        <f>様式４!M1</f>
        <v>業者情報調書（代理人情報）</v>
      </c>
      <c r="K143" s="781"/>
      <c r="L143" s="781"/>
      <c r="M143" s="781"/>
      <c r="N143" s="781"/>
      <c r="O143" s="781"/>
      <c r="P143" s="781"/>
      <c r="Q143" s="781"/>
      <c r="R143" s="781"/>
      <c r="S143" s="781"/>
      <c r="T143" s="781"/>
      <c r="U143" s="781"/>
      <c r="V143" s="781"/>
      <c r="W143" s="781"/>
      <c r="X143" s="781"/>
      <c r="Y143" s="781"/>
      <c r="Z143" s="781"/>
      <c r="AA143" s="781"/>
      <c r="AB143" s="781"/>
      <c r="AC143" s="781"/>
      <c r="AD143" s="781"/>
      <c r="AE143" s="781"/>
      <c r="AF143" s="781"/>
      <c r="AG143" s="781"/>
      <c r="AH143" s="781"/>
      <c r="AI143" s="781"/>
      <c r="AJ143" s="781"/>
      <c r="AK143" s="781"/>
      <c r="AL143" s="781"/>
      <c r="AM143" s="781"/>
      <c r="AN143" s="781"/>
      <c r="AO143" s="781"/>
      <c r="AP143" s="217"/>
      <c r="AQ143" s="218"/>
      <c r="AR143" s="289" t="s">
        <v>793</v>
      </c>
      <c r="AS143" s="220"/>
      <c r="AT143" s="221"/>
      <c r="AU143" s="222"/>
      <c r="AV143" s="223"/>
      <c r="AW143" s="224"/>
    </row>
    <row r="144" spans="1:49" s="254" customFormat="1" ht="28.2" customHeight="1" thickBot="1">
      <c r="AO144" s="249"/>
      <c r="AP144" s="249"/>
      <c r="AQ144" s="252"/>
      <c r="AR144" s="253" t="s">
        <v>793</v>
      </c>
      <c r="AS144" s="208"/>
      <c r="AT144" s="209"/>
      <c r="AU144" s="210"/>
      <c r="AV144" s="211"/>
      <c r="AW144" s="212"/>
    </row>
    <row r="145" spans="1:49" s="254" customFormat="1" ht="28.2" customHeight="1" thickBot="1">
      <c r="A145" s="256"/>
      <c r="B145" s="782" t="str">
        <f>様式４!A5</f>
        <v>①営業所等郵便番号</v>
      </c>
      <c r="C145" s="783"/>
      <c r="D145" s="783"/>
      <c r="E145" s="783"/>
      <c r="F145" s="783"/>
      <c r="G145" s="783"/>
      <c r="H145" s="783"/>
      <c r="I145" s="783"/>
      <c r="J145" s="783"/>
      <c r="K145" s="784"/>
      <c r="L145" s="785"/>
      <c r="M145" s="786"/>
      <c r="N145" s="787"/>
      <c r="O145" s="788" t="s">
        <v>664</v>
      </c>
      <c r="P145" s="789"/>
      <c r="Q145" s="790"/>
      <c r="R145" s="791"/>
      <c r="S145" s="791"/>
      <c r="T145" s="791"/>
      <c r="U145" s="792"/>
      <c r="V145" s="293"/>
      <c r="W145" s="249"/>
      <c r="X145" s="249"/>
      <c r="Y145" s="249"/>
      <c r="Z145" s="249"/>
      <c r="AA145" s="249"/>
      <c r="AB145" s="249"/>
      <c r="AC145" s="249"/>
      <c r="AD145" s="249"/>
      <c r="AE145" s="249"/>
      <c r="AF145" s="249"/>
      <c r="AG145" s="249"/>
      <c r="AH145" s="249"/>
      <c r="AI145" s="249"/>
      <c r="AJ145" s="249"/>
      <c r="AK145" s="249"/>
      <c r="AL145" s="249"/>
      <c r="AM145" s="256"/>
      <c r="AN145" s="256"/>
      <c r="AO145" s="249"/>
      <c r="AP145" s="249"/>
      <c r="AQ145" s="252" t="s">
        <v>427</v>
      </c>
      <c r="AR145" s="253" t="s">
        <v>793</v>
      </c>
      <c r="AS145" s="208"/>
      <c r="AT145" s="209"/>
      <c r="AU145" s="210"/>
      <c r="AV145" s="211"/>
      <c r="AW145" s="212"/>
    </row>
    <row r="146" spans="1:49" s="204" customFormat="1" ht="28.2" customHeight="1" thickBot="1">
      <c r="B146" s="294"/>
      <c r="C146" s="269"/>
      <c r="D146" s="269"/>
      <c r="E146" s="269"/>
      <c r="F146" s="269"/>
      <c r="G146" s="295"/>
      <c r="H146" s="295"/>
      <c r="I146" s="295"/>
      <c r="J146" s="295"/>
      <c r="K146" s="295"/>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9"/>
      <c r="AR146" s="253" t="s">
        <v>793</v>
      </c>
      <c r="AS146" s="208"/>
      <c r="AT146" s="209"/>
      <c r="AU146" s="210"/>
      <c r="AV146" s="211"/>
      <c r="AW146" s="212"/>
    </row>
    <row r="147" spans="1:49" s="256" customFormat="1" ht="28.2" customHeight="1" thickBot="1">
      <c r="A147" s="255"/>
      <c r="B147" s="782" t="str">
        <f>様式４!A14</f>
        <v>③代理人を置く営業所等の所在地区分</v>
      </c>
      <c r="C147" s="783"/>
      <c r="D147" s="783"/>
      <c r="E147" s="783"/>
      <c r="F147" s="783"/>
      <c r="G147" s="783"/>
      <c r="H147" s="783"/>
      <c r="I147" s="783"/>
      <c r="J147" s="783"/>
      <c r="K147" s="784"/>
      <c r="L147" s="817" t="str">
        <f>IF(L94="","",IF(COUNTIF(AT99,"埼玉県さいたま市*")&gt;=1,"1",IF(COUNTIF(AT99,"埼玉県*")&gt;=1,"2",IF(OR(COUNTIF(AT99,"東京都*")&gt;=1,COUNTIF(AT99,"神奈川県*")&gt;=1,COUNTIF(AT99,"千葉県*")&gt;=1,COUNTIF(AT99,"群馬県*")&gt;=1,COUNTIF(AT99,"茨城県*")&gt;=1,COUNTIF(AT99,"栃木県*")&gt;=1),"3","4"))))</f>
        <v/>
      </c>
      <c r="M147" s="818"/>
      <c r="N147" s="819"/>
      <c r="O147" s="811" t="s">
        <v>796</v>
      </c>
      <c r="P147" s="812"/>
      <c r="Q147" s="812"/>
      <c r="R147" s="812"/>
      <c r="S147" s="812"/>
      <c r="T147" s="812"/>
      <c r="U147" s="812"/>
      <c r="V147" s="812"/>
      <c r="W147" s="812"/>
      <c r="X147" s="812"/>
      <c r="Y147" s="812"/>
      <c r="Z147" s="812"/>
      <c r="AA147" s="812"/>
      <c r="AB147" s="812"/>
      <c r="AC147" s="812"/>
      <c r="AD147" s="812"/>
      <c r="AE147" s="812"/>
      <c r="AF147" s="812"/>
      <c r="AG147" s="812"/>
      <c r="AH147" s="812"/>
      <c r="AI147" s="812"/>
      <c r="AJ147" s="812"/>
      <c r="AK147" s="812"/>
      <c r="AL147" s="812"/>
      <c r="AM147" s="812"/>
      <c r="AN147" s="812"/>
      <c r="AO147" s="812"/>
      <c r="AP147" s="249"/>
      <c r="AQ147" s="252"/>
      <c r="AR147" s="253" t="s">
        <v>793</v>
      </c>
      <c r="AS147" s="208"/>
      <c r="AT147" s="209"/>
      <c r="AU147" s="210"/>
      <c r="AV147" s="211"/>
      <c r="AW147" s="212" t="s">
        <v>455</v>
      </c>
    </row>
    <row r="148" spans="1:49" s="254" customFormat="1" ht="28.2" customHeight="1" thickBot="1">
      <c r="A148" s="249"/>
      <c r="B148" s="761"/>
      <c r="C148" s="761"/>
      <c r="D148" s="761"/>
      <c r="E148" s="761"/>
      <c r="F148" s="761"/>
      <c r="G148" s="761"/>
      <c r="H148" s="761"/>
      <c r="I148" s="761"/>
      <c r="J148" s="761"/>
      <c r="K148" s="761"/>
      <c r="L148" s="762"/>
      <c r="M148" s="762"/>
      <c r="N148" s="762"/>
      <c r="O148" s="762"/>
      <c r="P148" s="762"/>
      <c r="Q148" s="762"/>
      <c r="R148" s="762"/>
      <c r="S148" s="762"/>
      <c r="T148" s="762"/>
      <c r="U148" s="762"/>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52"/>
      <c r="AR148" s="253" t="s">
        <v>793</v>
      </c>
      <c r="AS148" s="208"/>
      <c r="AT148" s="209"/>
      <c r="AU148" s="210"/>
      <c r="AV148" s="211"/>
      <c r="AW148" s="212"/>
    </row>
    <row r="149" spans="1:49" s="254" customFormat="1" ht="28.2" customHeight="1">
      <c r="A149" s="249"/>
      <c r="B149" s="763" t="str">
        <f>様式４!A18</f>
        <v>④事業所の形態</v>
      </c>
      <c r="C149" s="764"/>
      <c r="D149" s="764"/>
      <c r="E149" s="764"/>
      <c r="F149" s="764"/>
      <c r="G149" s="764"/>
      <c r="H149" s="764"/>
      <c r="I149" s="764"/>
      <c r="J149" s="764"/>
      <c r="K149" s="765"/>
      <c r="L149" s="772" t="str">
        <f>様式４!A19</f>
        <v>事業所等の形態</v>
      </c>
      <c r="M149" s="773"/>
      <c r="N149" s="773"/>
      <c r="O149" s="773"/>
      <c r="P149" s="773"/>
      <c r="Q149" s="773"/>
      <c r="R149" s="773"/>
      <c r="S149" s="774"/>
      <c r="T149" s="778" t="s">
        <v>110</v>
      </c>
      <c r="U149" s="779"/>
      <c r="V149" s="793" t="str">
        <f>"　　"&amp;様式４!K19</f>
        <v>　　独立</v>
      </c>
      <c r="W149" s="793"/>
      <c r="X149" s="793"/>
      <c r="Y149" s="793"/>
      <c r="Z149" s="793"/>
      <c r="AA149" s="793"/>
      <c r="AB149" s="793"/>
      <c r="AC149" s="793"/>
      <c r="AD149" s="793"/>
      <c r="AE149" s="793"/>
      <c r="AF149" s="793"/>
      <c r="AG149" s="793"/>
      <c r="AH149" s="793"/>
      <c r="AI149" s="793"/>
      <c r="AJ149" s="793"/>
      <c r="AK149" s="793"/>
      <c r="AL149" s="794"/>
      <c r="AO149" s="249"/>
      <c r="AP149" s="249"/>
      <c r="AQ149" s="252"/>
      <c r="AR149" s="253" t="s">
        <v>793</v>
      </c>
      <c r="AS149" s="208"/>
      <c r="AT149" s="209" t="str">
        <f>IF(T149="☑","☑","□")</f>
        <v>□</v>
      </c>
      <c r="AU149" s="210"/>
      <c r="AV149" s="211"/>
      <c r="AW149" s="212" t="s">
        <v>456</v>
      </c>
    </row>
    <row r="150" spans="1:49" s="254" customFormat="1" ht="28.2" customHeight="1">
      <c r="A150" s="249"/>
      <c r="B150" s="766"/>
      <c r="C150" s="767"/>
      <c r="D150" s="767"/>
      <c r="E150" s="767"/>
      <c r="F150" s="767"/>
      <c r="G150" s="767"/>
      <c r="H150" s="767"/>
      <c r="I150" s="767"/>
      <c r="J150" s="767"/>
      <c r="K150" s="768"/>
      <c r="L150" s="775"/>
      <c r="M150" s="776"/>
      <c r="N150" s="776"/>
      <c r="O150" s="776"/>
      <c r="P150" s="776"/>
      <c r="Q150" s="776"/>
      <c r="R150" s="776"/>
      <c r="S150" s="777"/>
      <c r="T150" s="795" t="s">
        <v>110</v>
      </c>
      <c r="U150" s="796"/>
      <c r="V150" s="797" t="str">
        <f>"　　"&amp;様式４!K20</f>
        <v>　　他の事業所と併設していて室内の独立性は有り</v>
      </c>
      <c r="W150" s="797"/>
      <c r="X150" s="797"/>
      <c r="Y150" s="797"/>
      <c r="Z150" s="797"/>
      <c r="AA150" s="797"/>
      <c r="AB150" s="797"/>
      <c r="AC150" s="797"/>
      <c r="AD150" s="797"/>
      <c r="AE150" s="797"/>
      <c r="AF150" s="797"/>
      <c r="AG150" s="797"/>
      <c r="AH150" s="797"/>
      <c r="AI150" s="797"/>
      <c r="AJ150" s="797"/>
      <c r="AK150" s="798"/>
      <c r="AL150" s="799"/>
      <c r="AO150" s="249"/>
      <c r="AP150" s="249"/>
      <c r="AQ150" s="252"/>
      <c r="AR150" s="253" t="s">
        <v>793</v>
      </c>
      <c r="AS150" s="208"/>
      <c r="AT150" s="209" t="str">
        <f t="shared" ref="AT150:AT152" si="1">IF(T150="☑","☑","□")</f>
        <v>□</v>
      </c>
      <c r="AU150" s="210"/>
      <c r="AV150" s="211"/>
      <c r="AW150" s="212" t="s">
        <v>456</v>
      </c>
    </row>
    <row r="151" spans="1:49" s="254" customFormat="1" ht="28.2" customHeight="1">
      <c r="A151" s="249"/>
      <c r="B151" s="766"/>
      <c r="C151" s="767"/>
      <c r="D151" s="767"/>
      <c r="E151" s="767"/>
      <c r="F151" s="767"/>
      <c r="G151" s="767"/>
      <c r="H151" s="767"/>
      <c r="I151" s="767"/>
      <c r="J151" s="767"/>
      <c r="K151" s="768"/>
      <c r="L151" s="775"/>
      <c r="M151" s="776"/>
      <c r="N151" s="776"/>
      <c r="O151" s="776"/>
      <c r="P151" s="776"/>
      <c r="Q151" s="776"/>
      <c r="R151" s="776"/>
      <c r="S151" s="777"/>
      <c r="T151" s="800" t="s">
        <v>665</v>
      </c>
      <c r="U151" s="801"/>
      <c r="V151" s="802" t="str">
        <f>"　　"&amp;様式４!K21</f>
        <v>　　他の事業所と併設していて室内の独立性は無し</v>
      </c>
      <c r="W151" s="802"/>
      <c r="X151" s="802"/>
      <c r="Y151" s="802"/>
      <c r="Z151" s="802"/>
      <c r="AA151" s="802"/>
      <c r="AB151" s="802"/>
      <c r="AC151" s="802"/>
      <c r="AD151" s="802"/>
      <c r="AE151" s="802"/>
      <c r="AF151" s="802"/>
      <c r="AG151" s="802"/>
      <c r="AH151" s="802"/>
      <c r="AI151" s="802"/>
      <c r="AJ151" s="802"/>
      <c r="AK151" s="802"/>
      <c r="AL151" s="803"/>
      <c r="AO151" s="249"/>
      <c r="AP151" s="249"/>
      <c r="AQ151" s="252"/>
      <c r="AR151" s="253" t="s">
        <v>793</v>
      </c>
      <c r="AS151" s="208"/>
      <c r="AT151" s="209" t="str">
        <f t="shared" si="1"/>
        <v>□</v>
      </c>
      <c r="AU151" s="210"/>
      <c r="AV151" s="211"/>
      <c r="AW151" s="212" t="s">
        <v>456</v>
      </c>
    </row>
    <row r="152" spans="1:49" s="254" customFormat="1" ht="28.2" customHeight="1" thickBot="1">
      <c r="A152" s="249"/>
      <c r="B152" s="769"/>
      <c r="C152" s="770"/>
      <c r="D152" s="770"/>
      <c r="E152" s="770"/>
      <c r="F152" s="770"/>
      <c r="G152" s="770"/>
      <c r="H152" s="770"/>
      <c r="I152" s="770"/>
      <c r="J152" s="770"/>
      <c r="K152" s="771"/>
      <c r="L152" s="804" t="str">
        <f>様式４!A22</f>
        <v>看板・表札等
の有無</v>
      </c>
      <c r="M152" s="805"/>
      <c r="N152" s="805"/>
      <c r="O152" s="805"/>
      <c r="P152" s="805"/>
      <c r="Q152" s="805"/>
      <c r="R152" s="805"/>
      <c r="S152" s="806"/>
      <c r="T152" s="807" t="s">
        <v>110</v>
      </c>
      <c r="U152" s="808"/>
      <c r="V152" s="809" t="s">
        <v>457</v>
      </c>
      <c r="W152" s="809"/>
      <c r="X152" s="809"/>
      <c r="Y152" s="809"/>
      <c r="Z152" s="809"/>
      <c r="AA152" s="809"/>
      <c r="AB152" s="809"/>
      <c r="AC152" s="808" t="s">
        <v>110</v>
      </c>
      <c r="AD152" s="808"/>
      <c r="AE152" s="809" t="s">
        <v>458</v>
      </c>
      <c r="AF152" s="809"/>
      <c r="AG152" s="809"/>
      <c r="AH152" s="809"/>
      <c r="AI152" s="809"/>
      <c r="AJ152" s="809"/>
      <c r="AK152" s="809"/>
      <c r="AL152" s="810"/>
      <c r="AO152" s="249"/>
      <c r="AP152" s="249"/>
      <c r="AQ152" s="252"/>
      <c r="AR152" s="253" t="s">
        <v>793</v>
      </c>
      <c r="AS152" s="208"/>
      <c r="AT152" s="209" t="str">
        <f t="shared" si="1"/>
        <v>□</v>
      </c>
      <c r="AU152" s="210" t="str">
        <f>IF(AC152="☑","☑","□")</f>
        <v>□</v>
      </c>
      <c r="AV152" s="211"/>
      <c r="AW152" s="212" t="s">
        <v>456</v>
      </c>
    </row>
    <row r="153" spans="1:49" s="254" customFormat="1" ht="28.2" customHeight="1" thickBot="1">
      <c r="A153" s="249"/>
      <c r="B153" s="752"/>
      <c r="C153" s="752"/>
      <c r="D153" s="752"/>
      <c r="E153" s="752"/>
      <c r="F153" s="752"/>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c r="AI153" s="752"/>
      <c r="AJ153" s="752"/>
      <c r="AK153" s="752"/>
      <c r="AL153" s="752"/>
      <c r="AM153" s="249"/>
      <c r="AN153" s="249"/>
      <c r="AO153" s="249"/>
      <c r="AP153" s="249"/>
      <c r="AQ153" s="252"/>
      <c r="AR153" s="253" t="s">
        <v>793</v>
      </c>
      <c r="AS153" s="208"/>
      <c r="AT153" s="209"/>
      <c r="AU153" s="210"/>
      <c r="AV153" s="211"/>
      <c r="AW153" s="212"/>
    </row>
    <row r="154" spans="1:49" s="256" customFormat="1" ht="28.2" customHeight="1">
      <c r="A154" s="255"/>
      <c r="B154" s="725" t="s">
        <v>688</v>
      </c>
      <c r="C154" s="726"/>
      <c r="D154" s="726"/>
      <c r="E154" s="726"/>
      <c r="F154" s="726"/>
      <c r="G154" s="726"/>
      <c r="H154" s="726"/>
      <c r="I154" s="726"/>
      <c r="J154" s="726"/>
      <c r="K154" s="726"/>
      <c r="L154" s="755" t="s">
        <v>689</v>
      </c>
      <c r="M154" s="756"/>
      <c r="N154" s="756"/>
      <c r="O154" s="756"/>
      <c r="P154" s="756"/>
      <c r="Q154" s="756"/>
      <c r="R154" s="756"/>
      <c r="S154" s="756"/>
      <c r="T154" s="756"/>
      <c r="U154" s="756"/>
      <c r="V154" s="756"/>
      <c r="W154" s="756"/>
      <c r="X154" s="756"/>
      <c r="Y154" s="756"/>
      <c r="Z154" s="756"/>
      <c r="AA154" s="756"/>
      <c r="AB154" s="756"/>
      <c r="AC154" s="756"/>
      <c r="AD154" s="756"/>
      <c r="AE154" s="756"/>
      <c r="AF154" s="756"/>
      <c r="AG154" s="756"/>
      <c r="AH154" s="756"/>
      <c r="AI154" s="756"/>
      <c r="AJ154" s="756"/>
      <c r="AK154" s="756"/>
      <c r="AL154" s="757"/>
      <c r="AM154" s="255"/>
      <c r="AN154" s="255"/>
      <c r="AO154" s="249"/>
      <c r="AP154" s="249"/>
      <c r="AQ154" s="252"/>
      <c r="AR154" s="253"/>
      <c r="AS154" s="208"/>
      <c r="AT154" s="209"/>
      <c r="AU154" s="210"/>
      <c r="AV154" s="211"/>
      <c r="AW154" s="212"/>
    </row>
    <row r="155" spans="1:49" s="256" customFormat="1" ht="28.2" customHeight="1" thickBot="1">
      <c r="A155" s="255"/>
      <c r="B155" s="746" t="s">
        <v>690</v>
      </c>
      <c r="C155" s="747"/>
      <c r="D155" s="747"/>
      <c r="E155" s="747"/>
      <c r="F155" s="747"/>
      <c r="G155" s="747"/>
      <c r="H155" s="747"/>
      <c r="I155" s="747"/>
      <c r="J155" s="747"/>
      <c r="K155" s="747"/>
      <c r="L155" s="758"/>
      <c r="M155" s="759"/>
      <c r="N155" s="759"/>
      <c r="O155" s="759"/>
      <c r="P155" s="759"/>
      <c r="Q155" s="759"/>
      <c r="R155" s="759"/>
      <c r="S155" s="759"/>
      <c r="T155" s="759"/>
      <c r="U155" s="759"/>
      <c r="V155" s="759"/>
      <c r="W155" s="759"/>
      <c r="X155" s="759"/>
      <c r="Y155" s="759"/>
      <c r="Z155" s="759"/>
      <c r="AA155" s="759"/>
      <c r="AB155" s="759"/>
      <c r="AC155" s="759"/>
      <c r="AD155" s="759"/>
      <c r="AE155" s="759"/>
      <c r="AF155" s="759"/>
      <c r="AG155" s="759"/>
      <c r="AH155" s="759"/>
      <c r="AI155" s="759"/>
      <c r="AJ155" s="759"/>
      <c r="AK155" s="759"/>
      <c r="AL155" s="760"/>
      <c r="AM155" s="255"/>
      <c r="AN155" s="255"/>
      <c r="AO155" s="249"/>
      <c r="AP155" s="249"/>
      <c r="AQ155" s="252" t="s">
        <v>459</v>
      </c>
      <c r="AR155" s="253"/>
      <c r="AS155" s="272" t="str">
        <f>IF(LEN(AT155)&gt;60,"1","0")</f>
        <v>0</v>
      </c>
      <c r="AT155" s="209" t="str">
        <f>IF(L155="","",AT133&amp;" "&amp;SUBSTITUTE(SUBSTITUTE(SUBSTITUTE(SUBSTITUTE(SUBSTITUTE(SUBSTITUTE(SUBSTITUTE(SUBSTITUTE(SUBSTITUTE(AU155,"ｧ","ｱ"),"ｨ","ｲ"),"ｩ","ｳ"),"ｪ","ｴ"),"ｫ","ｵ"),"ｯ","ﾂ"),"ｬ","ﾔ"),"ｭ","ﾕ"),"ｮ","ﾖ"))</f>
        <v/>
      </c>
      <c r="AU155" s="449" t="str">
        <f>ASC(L155)</f>
        <v/>
      </c>
      <c r="AV155" s="211"/>
      <c r="AW155" s="212"/>
    </row>
    <row r="156" spans="1:49" s="254" customFormat="1" ht="28.2" customHeight="1" thickBot="1">
      <c r="A156" s="249"/>
      <c r="B156" s="250"/>
      <c r="C156" s="250"/>
      <c r="D156" s="250"/>
      <c r="E156" s="250"/>
      <c r="F156" s="250"/>
      <c r="G156" s="250"/>
      <c r="H156" s="250"/>
      <c r="I156" s="250"/>
      <c r="J156" s="250"/>
      <c r="K156" s="250"/>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52"/>
      <c r="AR156" s="253"/>
      <c r="AS156" s="208"/>
      <c r="AT156" s="209">
        <f>LEN(L155)</f>
        <v>0</v>
      </c>
      <c r="AU156" s="210"/>
      <c r="AV156" s="211"/>
      <c r="AW156" s="212" t="s">
        <v>420</v>
      </c>
    </row>
    <row r="157" spans="1:49" s="204" customFormat="1" ht="28.2" customHeight="1" thickBot="1">
      <c r="A157" s="256"/>
      <c r="B157" s="725" t="str">
        <f>様式４!AG14</f>
        <v>⑤営業所等電話番号</v>
      </c>
      <c r="C157" s="726"/>
      <c r="D157" s="726"/>
      <c r="E157" s="726"/>
      <c r="F157" s="726"/>
      <c r="G157" s="726"/>
      <c r="H157" s="726"/>
      <c r="I157" s="726"/>
      <c r="J157" s="726"/>
      <c r="K157" s="726"/>
      <c r="L157" s="742" t="s">
        <v>425</v>
      </c>
      <c r="M157" s="743"/>
      <c r="N157" s="743"/>
      <c r="O157" s="743"/>
      <c r="P157" s="743"/>
      <c r="Q157" s="743"/>
      <c r="R157" s="743"/>
      <c r="S157" s="743"/>
      <c r="T157" s="743"/>
      <c r="U157" s="743"/>
      <c r="V157" s="743"/>
      <c r="W157" s="743"/>
      <c r="X157" s="743"/>
      <c r="Y157" s="743"/>
      <c r="Z157" s="743"/>
      <c r="AA157" s="743"/>
      <c r="AB157" s="744"/>
      <c r="AC157" s="744"/>
      <c r="AD157" s="744"/>
      <c r="AE157" s="744"/>
      <c r="AF157" s="744"/>
      <c r="AG157" s="744"/>
      <c r="AH157" s="744"/>
      <c r="AI157" s="744"/>
      <c r="AJ157" s="744"/>
      <c r="AK157" s="744"/>
      <c r="AL157" s="745"/>
      <c r="AM157" s="255"/>
      <c r="AN157" s="255"/>
      <c r="AO157" s="249"/>
      <c r="AP157" s="249"/>
      <c r="AQ157" s="252"/>
      <c r="AR157" s="253" t="s">
        <v>793</v>
      </c>
      <c r="AS157" s="208"/>
      <c r="AT157" s="209"/>
      <c r="AU157" s="210"/>
      <c r="AV157" s="211"/>
      <c r="AW157" s="212"/>
    </row>
    <row r="158" spans="1:49" s="204" customFormat="1" ht="28.2" customHeight="1" thickBot="1">
      <c r="A158" s="254"/>
      <c r="B158" s="746" t="s">
        <v>666</v>
      </c>
      <c r="C158" s="747"/>
      <c r="D158" s="747"/>
      <c r="E158" s="747"/>
      <c r="F158" s="747"/>
      <c r="G158" s="747"/>
      <c r="H158" s="747"/>
      <c r="I158" s="747"/>
      <c r="J158" s="747"/>
      <c r="K158" s="747"/>
      <c r="L158" s="748"/>
      <c r="M158" s="749"/>
      <c r="N158" s="749"/>
      <c r="O158" s="750"/>
      <c r="P158" s="537" t="s">
        <v>803</v>
      </c>
      <c r="Q158" s="748"/>
      <c r="R158" s="749"/>
      <c r="S158" s="749"/>
      <c r="T158" s="749"/>
      <c r="U158" s="750"/>
      <c r="V158" s="537" t="s">
        <v>803</v>
      </c>
      <c r="W158" s="748"/>
      <c r="X158" s="749"/>
      <c r="Y158" s="749"/>
      <c r="Z158" s="749"/>
      <c r="AA158" s="751"/>
      <c r="AB158" s="753" t="str">
        <f>IF((LEN(L158)+LEN(Q158)+LEN(W158))&gt;11,"桁数が１１桁を超えています。確認してください。",IF(AND((LEN(L158)+LEN(Q158)+LEN(W158))&lt;10,W158&lt;&gt;""),"桁数が不足しています。確認してください。",""))</f>
        <v/>
      </c>
      <c r="AC158" s="754"/>
      <c r="AD158" s="754"/>
      <c r="AE158" s="754"/>
      <c r="AF158" s="754"/>
      <c r="AG158" s="754"/>
      <c r="AH158" s="754"/>
      <c r="AI158" s="754"/>
      <c r="AJ158" s="754"/>
      <c r="AK158" s="754"/>
      <c r="AL158" s="754"/>
      <c r="AM158" s="754"/>
      <c r="AN158" s="754"/>
      <c r="AO158" s="754"/>
      <c r="AP158" s="249"/>
      <c r="AQ158" s="252" t="s">
        <v>427</v>
      </c>
      <c r="AR158" s="253" t="s">
        <v>793</v>
      </c>
      <c r="AS158" s="208"/>
      <c r="AT158" s="209" t="str">
        <f>L158&amp;IF(Q158&lt;&gt;"","-","")&amp;Q158&amp;IF(W158&lt;&gt;"","-","")&amp;W158</f>
        <v/>
      </c>
      <c r="AU158" s="210"/>
      <c r="AV158" s="211"/>
      <c r="AW158" s="212" t="s">
        <v>426</v>
      </c>
    </row>
    <row r="159" spans="1:49" s="254" customFormat="1" ht="28.2" customHeight="1" thickBot="1">
      <c r="A159" s="249"/>
      <c r="B159" s="284"/>
      <c r="C159" s="292"/>
      <c r="D159" s="292"/>
      <c r="E159" s="292"/>
      <c r="F159" s="292"/>
      <c r="G159" s="292"/>
      <c r="H159" s="292"/>
      <c r="I159" s="292"/>
      <c r="J159" s="292"/>
      <c r="K159" s="292"/>
      <c r="L159" s="256"/>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52"/>
      <c r="AR159" s="253" t="s">
        <v>793</v>
      </c>
      <c r="AS159" s="208"/>
      <c r="AT159" s="209" t="s">
        <v>667</v>
      </c>
      <c r="AU159" s="210"/>
      <c r="AV159" s="211"/>
      <c r="AW159" s="212"/>
    </row>
    <row r="160" spans="1:49" s="204" customFormat="1" ht="28.2" customHeight="1" thickBot="1">
      <c r="A160" s="256"/>
      <c r="B160" s="725" t="str">
        <f>様式４!AG18</f>
        <v>⑥営業所等FAX番号</v>
      </c>
      <c r="C160" s="726"/>
      <c r="D160" s="726"/>
      <c r="E160" s="726"/>
      <c r="F160" s="726"/>
      <c r="G160" s="726"/>
      <c r="H160" s="726"/>
      <c r="I160" s="726"/>
      <c r="J160" s="726"/>
      <c r="K160" s="726"/>
      <c r="L160" s="742" t="s">
        <v>425</v>
      </c>
      <c r="M160" s="743"/>
      <c r="N160" s="743"/>
      <c r="O160" s="743"/>
      <c r="P160" s="743"/>
      <c r="Q160" s="743"/>
      <c r="R160" s="743"/>
      <c r="S160" s="743"/>
      <c r="T160" s="743"/>
      <c r="U160" s="743"/>
      <c r="V160" s="743"/>
      <c r="W160" s="743"/>
      <c r="X160" s="743"/>
      <c r="Y160" s="743"/>
      <c r="Z160" s="743"/>
      <c r="AA160" s="743"/>
      <c r="AB160" s="744"/>
      <c r="AC160" s="744"/>
      <c r="AD160" s="744"/>
      <c r="AE160" s="744"/>
      <c r="AF160" s="744"/>
      <c r="AG160" s="744"/>
      <c r="AH160" s="744"/>
      <c r="AI160" s="744"/>
      <c r="AJ160" s="744"/>
      <c r="AK160" s="744"/>
      <c r="AL160" s="745"/>
      <c r="AM160" s="255"/>
      <c r="AN160" s="255"/>
      <c r="AO160" s="249"/>
      <c r="AP160" s="249"/>
      <c r="AQ160" s="252" t="s">
        <v>427</v>
      </c>
      <c r="AR160" s="253" t="s">
        <v>793</v>
      </c>
      <c r="AS160" s="208"/>
      <c r="AT160" s="209"/>
      <c r="AU160" s="210"/>
      <c r="AV160" s="211"/>
      <c r="AW160" s="212"/>
    </row>
    <row r="161" spans="1:49" s="204" customFormat="1" ht="28.2" customHeight="1" thickBot="1">
      <c r="A161" s="254"/>
      <c r="B161" s="746" t="s">
        <v>666</v>
      </c>
      <c r="C161" s="747"/>
      <c r="D161" s="747"/>
      <c r="E161" s="747"/>
      <c r="F161" s="747"/>
      <c r="G161" s="747"/>
      <c r="H161" s="747"/>
      <c r="I161" s="747"/>
      <c r="J161" s="747"/>
      <c r="K161" s="747"/>
      <c r="L161" s="748"/>
      <c r="M161" s="749"/>
      <c r="N161" s="749"/>
      <c r="O161" s="750"/>
      <c r="P161" s="537" t="s">
        <v>803</v>
      </c>
      <c r="Q161" s="748"/>
      <c r="R161" s="749"/>
      <c r="S161" s="749"/>
      <c r="T161" s="749"/>
      <c r="U161" s="750"/>
      <c r="V161" s="537" t="s">
        <v>803</v>
      </c>
      <c r="W161" s="748"/>
      <c r="X161" s="749"/>
      <c r="Y161" s="749"/>
      <c r="Z161" s="749"/>
      <c r="AA161" s="751"/>
      <c r="AB161" s="753" t="str">
        <f>IF((LEN(L161)+LEN(Q161)+LEN(W161))&gt;11,"桁数が１１桁を超えています。確認してください。",IF(AND((LEN(L161)+LEN(Q161)+LEN(W161))&lt;10,W161&lt;&gt;""),"桁数が不足しています。確認してください。",""))</f>
        <v/>
      </c>
      <c r="AC161" s="754"/>
      <c r="AD161" s="754"/>
      <c r="AE161" s="754"/>
      <c r="AF161" s="754"/>
      <c r="AG161" s="754"/>
      <c r="AH161" s="754"/>
      <c r="AI161" s="754"/>
      <c r="AJ161" s="754"/>
      <c r="AK161" s="754"/>
      <c r="AL161" s="754"/>
      <c r="AM161" s="754"/>
      <c r="AN161" s="754"/>
      <c r="AO161" s="754"/>
      <c r="AP161" s="249"/>
      <c r="AQ161" s="252"/>
      <c r="AR161" s="253" t="s">
        <v>793</v>
      </c>
      <c r="AS161" s="208"/>
      <c r="AT161" s="209" t="str">
        <f>L161&amp;IF(Q161&lt;&gt;"","-","")&amp;Q161&amp;IF(W161&lt;&gt;"","-","")&amp;W161</f>
        <v/>
      </c>
      <c r="AU161" s="210"/>
      <c r="AV161" s="211"/>
      <c r="AW161" s="212" t="s">
        <v>426</v>
      </c>
    </row>
    <row r="162" spans="1:49" s="204" customFormat="1" ht="28.2" customHeight="1" thickBot="1">
      <c r="A162" s="254"/>
      <c r="B162" s="296"/>
      <c r="C162" s="296"/>
      <c r="D162" s="296"/>
      <c r="E162" s="296"/>
      <c r="F162" s="296"/>
      <c r="G162" s="296"/>
      <c r="H162" s="296"/>
      <c r="I162" s="296"/>
      <c r="J162" s="296"/>
      <c r="K162" s="296"/>
      <c r="L162" s="256"/>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52"/>
      <c r="AR162" s="253" t="s">
        <v>793</v>
      </c>
      <c r="AS162" s="208"/>
      <c r="AT162" s="209" t="s">
        <v>667</v>
      </c>
      <c r="AU162" s="210"/>
      <c r="AV162" s="211"/>
      <c r="AW162" s="212"/>
    </row>
    <row r="163" spans="1:49" s="256" customFormat="1" ht="28.2" customHeight="1">
      <c r="A163" s="255"/>
      <c r="B163" s="725" t="str">
        <f>様式４!A42</f>
        <v>⑪備考</v>
      </c>
      <c r="C163" s="726"/>
      <c r="D163" s="726"/>
      <c r="E163" s="726"/>
      <c r="F163" s="726"/>
      <c r="G163" s="726"/>
      <c r="H163" s="726"/>
      <c r="I163" s="726"/>
      <c r="J163" s="726"/>
      <c r="K163" s="726"/>
      <c r="L163" s="731" t="s">
        <v>704</v>
      </c>
      <c r="M163" s="731"/>
      <c r="N163" s="731"/>
      <c r="O163" s="731"/>
      <c r="P163" s="731"/>
      <c r="Q163" s="731"/>
      <c r="R163" s="731"/>
      <c r="S163" s="731"/>
      <c r="T163" s="731"/>
      <c r="U163" s="731"/>
      <c r="V163" s="731"/>
      <c r="W163" s="731"/>
      <c r="X163" s="731"/>
      <c r="Y163" s="731"/>
      <c r="Z163" s="731"/>
      <c r="AA163" s="731"/>
      <c r="AB163" s="731"/>
      <c r="AC163" s="731"/>
      <c r="AD163" s="731"/>
      <c r="AE163" s="731"/>
      <c r="AF163" s="731"/>
      <c r="AG163" s="731"/>
      <c r="AH163" s="731"/>
      <c r="AI163" s="731"/>
      <c r="AJ163" s="731"/>
      <c r="AK163" s="731"/>
      <c r="AL163" s="732"/>
      <c r="AM163" s="255"/>
      <c r="AN163" s="255"/>
      <c r="AO163" s="249"/>
      <c r="AP163" s="249"/>
      <c r="AQ163" s="252"/>
      <c r="AR163" s="253" t="s">
        <v>793</v>
      </c>
      <c r="AS163" s="208"/>
      <c r="AT163" s="209"/>
      <c r="AU163" s="210"/>
      <c r="AV163" s="211"/>
      <c r="AW163" s="212"/>
    </row>
    <row r="164" spans="1:49" s="256" customFormat="1" ht="28.2" customHeight="1">
      <c r="A164" s="255"/>
      <c r="B164" s="727"/>
      <c r="C164" s="728"/>
      <c r="D164" s="728"/>
      <c r="E164" s="728"/>
      <c r="F164" s="728"/>
      <c r="G164" s="728"/>
      <c r="H164" s="728"/>
      <c r="I164" s="728"/>
      <c r="J164" s="728"/>
      <c r="K164" s="728"/>
      <c r="L164" s="733" t="str">
        <f>CONCATENATE(IF(AS99="1","②"&amp;SUBSTITUTE(AT99,CHAR(10),"　")&amp;CHAR(10),""),IF(AS155="1","⑦"&amp;AT155&amp;CHAR(10),""),IF(AS102="1","⑧"&amp;AT102&amp;CHAR(10),""),IF(AS105="1","⑨"&amp;AT105&amp;CHAR(10),""),IF(AS108="1","⑩"&amp;AT108&amp;CHAR(10),""))</f>
        <v/>
      </c>
      <c r="M164" s="733"/>
      <c r="N164" s="733"/>
      <c r="O164" s="733"/>
      <c r="P164" s="733"/>
      <c r="Q164" s="733"/>
      <c r="R164" s="733"/>
      <c r="S164" s="733"/>
      <c r="T164" s="733"/>
      <c r="U164" s="733"/>
      <c r="V164" s="733"/>
      <c r="W164" s="733"/>
      <c r="X164" s="733"/>
      <c r="Y164" s="733"/>
      <c r="Z164" s="733"/>
      <c r="AA164" s="733"/>
      <c r="AB164" s="733"/>
      <c r="AC164" s="733"/>
      <c r="AD164" s="733"/>
      <c r="AE164" s="733"/>
      <c r="AF164" s="733"/>
      <c r="AG164" s="733"/>
      <c r="AH164" s="733"/>
      <c r="AI164" s="733"/>
      <c r="AJ164" s="733"/>
      <c r="AK164" s="733"/>
      <c r="AL164" s="734"/>
      <c r="AM164" s="737" t="s">
        <v>661</v>
      </c>
      <c r="AN164" s="738"/>
      <c r="AO164" s="738"/>
      <c r="AP164" s="249"/>
      <c r="AQ164" s="252"/>
      <c r="AR164" s="253" t="s">
        <v>793</v>
      </c>
      <c r="AS164" s="208" t="s">
        <v>460</v>
      </c>
      <c r="AT164" s="209" t="str">
        <f>SUBSTITUTE(SUBSTITUTE(SUBSTITUTE(SUBSTITUTE(SUBSTITUTE(SUBSTITUTE(SUBSTITUTE(SUBSTITUTE(SUBSTITUTE(L164,"ｧ","ｱ"),"ｨ","ｲ"),"ｩ","ｳ"),"ｪ","ｴ"),"ｫ","ｵ"),"ｯ","ﾂ"),"ｬ","ﾔ"),"ｭ","ﾕ"),"ｮ","ﾖ")</f>
        <v/>
      </c>
      <c r="AU164" s="210"/>
      <c r="AV164" s="211"/>
      <c r="AW164" s="212"/>
    </row>
    <row r="165" spans="1:49" s="256" customFormat="1" ht="28.2" customHeight="1" thickBot="1">
      <c r="A165" s="255"/>
      <c r="B165" s="729"/>
      <c r="C165" s="730"/>
      <c r="D165" s="730"/>
      <c r="E165" s="730"/>
      <c r="F165" s="730"/>
      <c r="G165" s="730"/>
      <c r="H165" s="730"/>
      <c r="I165" s="730"/>
      <c r="J165" s="730"/>
      <c r="K165" s="730"/>
      <c r="L165" s="735"/>
      <c r="M165" s="735"/>
      <c r="N165" s="735"/>
      <c r="O165" s="735"/>
      <c r="P165" s="735"/>
      <c r="Q165" s="735"/>
      <c r="R165" s="735"/>
      <c r="S165" s="735"/>
      <c r="T165" s="735"/>
      <c r="U165" s="735"/>
      <c r="V165" s="735"/>
      <c r="W165" s="735"/>
      <c r="X165" s="735"/>
      <c r="Y165" s="735"/>
      <c r="Z165" s="735"/>
      <c r="AA165" s="735"/>
      <c r="AB165" s="735"/>
      <c r="AC165" s="735"/>
      <c r="AD165" s="735"/>
      <c r="AE165" s="735"/>
      <c r="AF165" s="735"/>
      <c r="AG165" s="735"/>
      <c r="AH165" s="735"/>
      <c r="AI165" s="735"/>
      <c r="AJ165" s="735"/>
      <c r="AK165" s="735"/>
      <c r="AL165" s="736"/>
      <c r="AM165" s="255"/>
      <c r="AN165" s="255"/>
      <c r="AO165" s="249"/>
      <c r="AP165" s="249"/>
      <c r="AQ165" s="252"/>
      <c r="AR165" s="253" t="s">
        <v>793</v>
      </c>
      <c r="AS165" s="208"/>
      <c r="AT165" s="209"/>
      <c r="AU165" s="210"/>
      <c r="AV165" s="211"/>
      <c r="AW165" s="212"/>
    </row>
    <row r="166" spans="1:49" s="254" customFormat="1" ht="28.2" customHeight="1">
      <c r="AO166" s="249"/>
      <c r="AP166" s="249"/>
      <c r="AQ166" s="252"/>
      <c r="AR166" s="253"/>
      <c r="AS166" s="208"/>
      <c r="AT166" s="209"/>
      <c r="AU166" s="210"/>
      <c r="AV166" s="211"/>
      <c r="AW166" s="212"/>
    </row>
    <row r="167" spans="1:49" s="83" customFormat="1" ht="28.2" customHeight="1">
      <c r="A167" s="545">
        <f>A143+1</f>
        <v>6</v>
      </c>
      <c r="B167" s="545"/>
      <c r="C167" s="545" t="str">
        <f>"【"&amp;様式５!BD1&amp;"】"</f>
        <v>【物品様式５】</v>
      </c>
      <c r="D167" s="546"/>
      <c r="E167" s="546"/>
      <c r="F167" s="546"/>
      <c r="G167" s="546"/>
      <c r="H167" s="546"/>
      <c r="I167" s="546"/>
      <c r="J167" s="550" t="str">
        <f>様式５!K1</f>
        <v>業者情報調書（会社経営状況等情報・申請種目）</v>
      </c>
      <c r="K167" s="550"/>
      <c r="L167" s="550"/>
      <c r="M167" s="550"/>
      <c r="N167" s="550"/>
      <c r="O167" s="550"/>
      <c r="P167" s="550"/>
      <c r="Q167" s="550"/>
      <c r="R167" s="550"/>
      <c r="S167" s="550"/>
      <c r="T167" s="550"/>
      <c r="U167" s="550"/>
      <c r="V167" s="550"/>
      <c r="W167" s="550"/>
      <c r="X167" s="550"/>
      <c r="Y167" s="550"/>
      <c r="Z167" s="550"/>
      <c r="AA167" s="550"/>
      <c r="AB167" s="550"/>
      <c r="AC167" s="550"/>
      <c r="AD167" s="550"/>
      <c r="AE167" s="550"/>
      <c r="AF167" s="550"/>
      <c r="AG167" s="550"/>
      <c r="AH167" s="550"/>
      <c r="AI167" s="550"/>
      <c r="AJ167" s="550"/>
      <c r="AK167" s="550"/>
      <c r="AL167" s="550"/>
      <c r="AM167" s="550"/>
      <c r="AN167" s="550"/>
      <c r="AO167" s="550"/>
      <c r="AP167" s="75"/>
      <c r="AQ167" s="76"/>
      <c r="AR167" s="77"/>
      <c r="AS167" s="78"/>
      <c r="AT167" s="79"/>
      <c r="AU167" s="80"/>
      <c r="AV167" s="81"/>
      <c r="AW167" s="82"/>
    </row>
    <row r="168" spans="1:49" s="65" customFormat="1" ht="28.2" customHeight="1" thickBot="1">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O168" s="71"/>
      <c r="AP168" s="71"/>
      <c r="AQ168" s="72"/>
      <c r="AR168" s="73"/>
      <c r="AS168" s="66"/>
      <c r="AT168" s="67"/>
      <c r="AU168" s="68"/>
      <c r="AV168" s="69"/>
      <c r="AW168" s="70"/>
    </row>
    <row r="169" spans="1:49" s="90" customFormat="1" ht="28.35" customHeight="1">
      <c r="A169" s="718" t="str">
        <f>SUBSTITUTE(様式５!A2,"記入","入力")</f>
        <v>◆個人事業主や設立後間もない法人等で貸借対照表以外の決算書類等を作成していない場合は、作成していない項目についての入力を省略することができます。ただし、入力を省略した場合は該当項目については「０」として取り扱います。</v>
      </c>
      <c r="B169" s="719"/>
      <c r="C169" s="719"/>
      <c r="D169" s="719"/>
      <c r="E169" s="719"/>
      <c r="F169" s="719"/>
      <c r="G169" s="719"/>
      <c r="H169" s="719"/>
      <c r="I169" s="719"/>
      <c r="J169" s="719"/>
      <c r="K169" s="719"/>
      <c r="L169" s="719"/>
      <c r="M169" s="719"/>
      <c r="N169" s="719"/>
      <c r="O169" s="719"/>
      <c r="P169" s="719"/>
      <c r="Q169" s="719"/>
      <c r="R169" s="719"/>
      <c r="S169" s="719"/>
      <c r="T169" s="719"/>
      <c r="U169" s="719"/>
      <c r="V169" s="719"/>
      <c r="W169" s="719"/>
      <c r="X169" s="719"/>
      <c r="Y169" s="719"/>
      <c r="Z169" s="719"/>
      <c r="AA169" s="719"/>
      <c r="AB169" s="719"/>
      <c r="AC169" s="719"/>
      <c r="AD169" s="719"/>
      <c r="AE169" s="719"/>
      <c r="AF169" s="719"/>
      <c r="AG169" s="719"/>
      <c r="AH169" s="719"/>
      <c r="AI169" s="719"/>
      <c r="AJ169" s="719"/>
      <c r="AK169" s="719"/>
      <c r="AL169" s="719"/>
      <c r="AM169" s="719"/>
      <c r="AN169" s="719"/>
      <c r="AO169" s="720"/>
      <c r="AP169" s="87"/>
      <c r="AQ169" s="88"/>
      <c r="AR169" s="89"/>
      <c r="AS169" s="66"/>
      <c r="AT169" s="67"/>
      <c r="AU169" s="68"/>
      <c r="AV169" s="69"/>
      <c r="AW169" s="70"/>
    </row>
    <row r="170" spans="1:49" s="92" customFormat="1" ht="28.35" customHeight="1" thickBot="1">
      <c r="A170" s="721"/>
      <c r="B170" s="722"/>
      <c r="C170" s="722"/>
      <c r="D170" s="722"/>
      <c r="E170" s="722"/>
      <c r="F170" s="722"/>
      <c r="G170" s="722"/>
      <c r="H170" s="722"/>
      <c r="I170" s="722"/>
      <c r="J170" s="722"/>
      <c r="K170" s="722"/>
      <c r="L170" s="722"/>
      <c r="M170" s="722"/>
      <c r="N170" s="722"/>
      <c r="O170" s="722"/>
      <c r="P170" s="722"/>
      <c r="Q170" s="722"/>
      <c r="R170" s="722"/>
      <c r="S170" s="722"/>
      <c r="T170" s="722"/>
      <c r="U170" s="722"/>
      <c r="V170" s="722"/>
      <c r="W170" s="722"/>
      <c r="X170" s="722"/>
      <c r="Y170" s="722"/>
      <c r="Z170" s="722"/>
      <c r="AA170" s="722"/>
      <c r="AB170" s="722"/>
      <c r="AC170" s="722"/>
      <c r="AD170" s="722"/>
      <c r="AE170" s="722"/>
      <c r="AF170" s="722"/>
      <c r="AG170" s="722"/>
      <c r="AH170" s="722"/>
      <c r="AI170" s="722"/>
      <c r="AJ170" s="722"/>
      <c r="AK170" s="722"/>
      <c r="AL170" s="722"/>
      <c r="AM170" s="722"/>
      <c r="AN170" s="722"/>
      <c r="AO170" s="723"/>
      <c r="AP170" s="87"/>
      <c r="AQ170" s="88"/>
      <c r="AR170" s="89"/>
      <c r="AS170" s="66"/>
      <c r="AT170" s="67"/>
      <c r="AU170" s="68"/>
      <c r="AV170" s="69"/>
      <c r="AW170" s="70"/>
    </row>
    <row r="171" spans="1:49" s="90" customFormat="1" ht="28.2" customHeight="1" thickBot="1">
      <c r="AO171" s="87"/>
      <c r="AP171" s="87"/>
      <c r="AQ171" s="88"/>
      <c r="AR171" s="89"/>
      <c r="AS171" s="66"/>
      <c r="AT171" s="67"/>
      <c r="AU171" s="68"/>
      <c r="AV171" s="69"/>
      <c r="AW171" s="70"/>
    </row>
    <row r="172" spans="1:49" s="90" customFormat="1" ht="28.2" customHeight="1" thickBot="1">
      <c r="A172" s="91"/>
      <c r="B172" s="710" t="str">
        <f>様式５!A5</f>
        <v>①審査基準日（決算日）</v>
      </c>
      <c r="C172" s="711"/>
      <c r="D172" s="711"/>
      <c r="E172" s="711"/>
      <c r="F172" s="711"/>
      <c r="G172" s="711"/>
      <c r="H172" s="711"/>
      <c r="I172" s="711"/>
      <c r="J172" s="711"/>
      <c r="K172" s="712"/>
      <c r="L172" s="101" t="s">
        <v>462</v>
      </c>
      <c r="M172" s="739" t="s">
        <v>800</v>
      </c>
      <c r="N172" s="740"/>
      <c r="O172" s="741"/>
      <c r="P172" s="461"/>
      <c r="Q172" s="716"/>
      <c r="R172" s="717"/>
      <c r="S172" s="87" t="s">
        <v>7</v>
      </c>
      <c r="T172" s="716"/>
      <c r="U172" s="717"/>
      <c r="V172" s="87" t="s">
        <v>405</v>
      </c>
      <c r="W172" s="716"/>
      <c r="X172" s="717"/>
      <c r="Y172" s="87" t="s">
        <v>5</v>
      </c>
      <c r="Z172" s="724" t="s">
        <v>828</v>
      </c>
      <c r="AA172" s="724"/>
      <c r="AB172" s="724"/>
      <c r="AC172" s="724"/>
      <c r="AD172" s="724"/>
      <c r="AE172" s="724"/>
      <c r="AF172" s="724"/>
      <c r="AG172" s="724"/>
      <c r="AH172" s="724"/>
      <c r="AI172" s="724"/>
      <c r="AJ172" s="724"/>
      <c r="AK172" s="724"/>
      <c r="AL172" s="724"/>
      <c r="AM172" s="724"/>
      <c r="AN172" s="724"/>
      <c r="AO172" s="97"/>
      <c r="AP172" s="87"/>
      <c r="AQ172" s="94" t="s">
        <v>427</v>
      </c>
      <c r="AR172" s="93"/>
      <c r="AS172" s="66"/>
      <c r="AT172" s="67" t="str">
        <f>IF(M172="","",IFERROR(IF(DATEVALUE(M172&amp;IF(Q172="元",1,Q172)&amp;S172&amp;T172&amp;V172&amp;W172&amp;Y172)&gt;43585,"令和",IF(DATEVALUE(M172&amp;IF(Q172="元",1,Q172)&amp;S172&amp;T172&amp;V172&amp;W172&amp;Y172)&gt;32515,"平成")),""))</f>
        <v/>
      </c>
      <c r="AU172" s="447" t="e">
        <f>VALUE(MID(DATESTRING(DATEVALUE(M172&amp;IF(Q172="元",1,Q172)&amp;S172&amp;T172&amp;V172&amp;W172&amp;Y172)),3,SEARCH("年",DATESTRING(DATEVALUE(M172&amp;IF(Q172="元",1,Q172)&amp;S172&amp;T172&amp;V172&amp;W172&amp;Y172)))-3))</f>
        <v>#VALUE!</v>
      </c>
      <c r="AV172" s="69"/>
      <c r="AW172" s="70"/>
    </row>
    <row r="173" spans="1:49" s="92" customFormat="1" ht="28.2" customHeight="1" thickBot="1">
      <c r="A173" s="87"/>
      <c r="B173" s="178"/>
      <c r="C173" s="178"/>
      <c r="D173" s="178"/>
      <c r="E173" s="178"/>
      <c r="F173" s="178"/>
      <c r="G173" s="178"/>
      <c r="H173" s="178"/>
      <c r="I173" s="178"/>
      <c r="J173" s="178"/>
      <c r="K173" s="178"/>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8"/>
      <c r="AR173" s="89"/>
      <c r="AS173" s="66"/>
      <c r="AT173" s="67"/>
      <c r="AU173" s="68"/>
      <c r="AV173" s="69"/>
      <c r="AW173" s="70"/>
    </row>
    <row r="174" spans="1:49" s="90" customFormat="1" ht="28.2" customHeight="1">
      <c r="A174" s="91"/>
      <c r="B174" s="635" t="str">
        <f>様式５!X5</f>
        <v>②業態の別</v>
      </c>
      <c r="C174" s="636"/>
      <c r="D174" s="636"/>
      <c r="E174" s="636"/>
      <c r="F174" s="636"/>
      <c r="G174" s="636"/>
      <c r="H174" s="636"/>
      <c r="I174" s="636"/>
      <c r="J174" s="636"/>
      <c r="K174" s="637"/>
      <c r="L174" s="569" t="str">
        <f>SUBSTITUTE(様式５!X6,"記入","入力")</f>
        <v>●製造業・建設業・運輸業・その他→「１」　　　●卸売業→「２」　　　●サービス業→「３」
●小売業→「４」　　　●ゴム製品製造業→「５」　　　●ソフトウエア業・情報処理サービス業→「６」
●旅館業→「７」　　　●組合・連合会→「８」</v>
      </c>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69"/>
      <c r="AL174" s="570"/>
      <c r="AM174" s="98"/>
      <c r="AN174" s="97"/>
      <c r="AO174" s="97"/>
      <c r="AP174" s="87"/>
      <c r="AQ174" s="88"/>
      <c r="AR174" s="89"/>
      <c r="AS174" s="66"/>
      <c r="AT174" s="67"/>
      <c r="AU174" s="68"/>
      <c r="AV174" s="69"/>
      <c r="AW174" s="70"/>
    </row>
    <row r="175" spans="1:49" s="90" customFormat="1" ht="28.2" customHeight="1" thickBot="1">
      <c r="A175" s="91"/>
      <c r="B175" s="680"/>
      <c r="C175" s="681"/>
      <c r="D175" s="681"/>
      <c r="E175" s="681"/>
      <c r="F175" s="681"/>
      <c r="G175" s="681"/>
      <c r="H175" s="681"/>
      <c r="I175" s="681"/>
      <c r="J175" s="681"/>
      <c r="K175" s="682"/>
      <c r="L175" s="572"/>
      <c r="M175" s="572"/>
      <c r="N175" s="572"/>
      <c r="O175" s="572"/>
      <c r="P175" s="572"/>
      <c r="Q175" s="572"/>
      <c r="R175" s="572"/>
      <c r="S175" s="708"/>
      <c r="T175" s="708"/>
      <c r="U175" s="708"/>
      <c r="V175" s="708"/>
      <c r="W175" s="708"/>
      <c r="X175" s="708"/>
      <c r="Y175" s="708"/>
      <c r="Z175" s="708"/>
      <c r="AA175" s="708"/>
      <c r="AB175" s="708"/>
      <c r="AC175" s="708"/>
      <c r="AD175" s="708"/>
      <c r="AE175" s="708"/>
      <c r="AF175" s="708"/>
      <c r="AG175" s="708"/>
      <c r="AH175" s="708"/>
      <c r="AI175" s="708"/>
      <c r="AJ175" s="708"/>
      <c r="AK175" s="708"/>
      <c r="AL175" s="709"/>
      <c r="AM175" s="98"/>
      <c r="AN175" s="97"/>
      <c r="AO175" s="97"/>
      <c r="AP175" s="87"/>
      <c r="AQ175" s="88"/>
      <c r="AR175" s="89"/>
      <c r="AS175" s="66"/>
      <c r="AT175" s="67"/>
      <c r="AU175" s="68"/>
      <c r="AV175" s="69"/>
      <c r="AW175" s="70"/>
    </row>
    <row r="176" spans="1:49" s="90" customFormat="1" ht="28.2" customHeight="1" thickBot="1">
      <c r="A176" s="91"/>
      <c r="B176" s="705"/>
      <c r="C176" s="706"/>
      <c r="D176" s="706"/>
      <c r="E176" s="706"/>
      <c r="F176" s="706"/>
      <c r="G176" s="706"/>
      <c r="H176" s="706"/>
      <c r="I176" s="706"/>
      <c r="J176" s="706"/>
      <c r="K176" s="707"/>
      <c r="L176" s="961"/>
      <c r="M176" s="962"/>
      <c r="N176" s="963"/>
      <c r="O176" s="430"/>
      <c r="P176" s="430"/>
      <c r="Q176" s="430"/>
      <c r="R176" s="430"/>
      <c r="S176" s="431"/>
      <c r="T176" s="431"/>
      <c r="U176" s="431"/>
      <c r="V176" s="431"/>
      <c r="W176" s="431"/>
      <c r="X176" s="431"/>
      <c r="Y176" s="431"/>
      <c r="Z176" s="431"/>
      <c r="AA176" s="431"/>
      <c r="AB176" s="431"/>
      <c r="AC176" s="431"/>
      <c r="AD176" s="431"/>
      <c r="AE176" s="431"/>
      <c r="AF176" s="431"/>
      <c r="AG176" s="431"/>
      <c r="AH176" s="431"/>
      <c r="AI176" s="431"/>
      <c r="AJ176" s="431"/>
      <c r="AK176" s="431"/>
      <c r="AL176" s="431"/>
      <c r="AM176" s="431"/>
      <c r="AN176" s="97"/>
      <c r="AO176" s="97"/>
      <c r="AP176" s="87"/>
      <c r="AQ176" s="94" t="s">
        <v>695</v>
      </c>
      <c r="AR176" s="89"/>
      <c r="AS176" s="66"/>
      <c r="AT176" s="67"/>
      <c r="AU176" s="68"/>
      <c r="AV176" s="69"/>
      <c r="AW176" s="70"/>
    </row>
    <row r="177" spans="1:55" s="92" customFormat="1" ht="28.2" customHeight="1" thickBot="1">
      <c r="A177" s="91"/>
      <c r="B177" s="99"/>
      <c r="C177" s="99"/>
      <c r="D177" s="99"/>
      <c r="E177" s="99"/>
      <c r="F177" s="99"/>
      <c r="G177" s="99"/>
      <c r="H177" s="99"/>
      <c r="I177" s="99"/>
      <c r="J177" s="99"/>
      <c r="K177" s="99"/>
      <c r="L177" s="95"/>
      <c r="M177" s="95"/>
      <c r="N177" s="95"/>
      <c r="O177" s="95"/>
      <c r="P177" s="95"/>
      <c r="Q177" s="95"/>
      <c r="R177" s="97"/>
      <c r="S177" s="97"/>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97"/>
      <c r="AO177" s="97"/>
      <c r="AP177" s="87"/>
      <c r="AQ177" s="88"/>
      <c r="AR177" s="89"/>
      <c r="AS177" s="66"/>
      <c r="AT177" s="67"/>
      <c r="AU177" s="68"/>
      <c r="AV177" s="69"/>
      <c r="AW177" s="70"/>
    </row>
    <row r="178" spans="1:55" s="90" customFormat="1" ht="28.2" customHeight="1">
      <c r="A178" s="91"/>
      <c r="B178" s="635" t="str">
        <f>様式５!A9</f>
        <v>③総従業員数（人）</v>
      </c>
      <c r="C178" s="636"/>
      <c r="D178" s="636"/>
      <c r="E178" s="636"/>
      <c r="F178" s="636"/>
      <c r="G178" s="636"/>
      <c r="H178" s="636"/>
      <c r="I178" s="636"/>
      <c r="J178" s="636"/>
      <c r="K178" s="637"/>
      <c r="L178" s="569" t="s">
        <v>707</v>
      </c>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69"/>
      <c r="AL178" s="570"/>
      <c r="AM178" s="98"/>
      <c r="AN178" s="97"/>
      <c r="AO178" s="97"/>
      <c r="AP178" s="87"/>
      <c r="AQ178" s="88"/>
      <c r="AR178" s="89"/>
      <c r="AS178" s="66"/>
      <c r="AT178" s="67"/>
      <c r="AU178" s="68"/>
      <c r="AV178" s="69"/>
      <c r="AW178" s="70"/>
    </row>
    <row r="179" spans="1:55" s="90" customFormat="1" ht="28.2" customHeight="1" thickBot="1">
      <c r="A179" s="91"/>
      <c r="B179" s="680"/>
      <c r="C179" s="681"/>
      <c r="D179" s="681"/>
      <c r="E179" s="681"/>
      <c r="F179" s="681"/>
      <c r="G179" s="681"/>
      <c r="H179" s="681"/>
      <c r="I179" s="681"/>
      <c r="J179" s="681"/>
      <c r="K179" s="682"/>
      <c r="L179" s="572"/>
      <c r="M179" s="572"/>
      <c r="N179" s="572"/>
      <c r="O179" s="572"/>
      <c r="P179" s="572"/>
      <c r="Q179" s="572"/>
      <c r="R179" s="708"/>
      <c r="S179" s="708"/>
      <c r="T179" s="708"/>
      <c r="U179" s="708"/>
      <c r="V179" s="708"/>
      <c r="W179" s="708"/>
      <c r="X179" s="708"/>
      <c r="Y179" s="708"/>
      <c r="Z179" s="708"/>
      <c r="AA179" s="708"/>
      <c r="AB179" s="708"/>
      <c r="AC179" s="708"/>
      <c r="AD179" s="708"/>
      <c r="AE179" s="708"/>
      <c r="AF179" s="708"/>
      <c r="AG179" s="708"/>
      <c r="AH179" s="708"/>
      <c r="AI179" s="708"/>
      <c r="AJ179" s="708"/>
      <c r="AK179" s="708"/>
      <c r="AL179" s="709"/>
      <c r="AM179" s="98"/>
      <c r="AN179" s="97"/>
      <c r="AO179" s="97"/>
      <c r="AP179" s="87"/>
      <c r="AQ179" s="88"/>
      <c r="AR179" s="89"/>
      <c r="AS179" s="66"/>
      <c r="AT179" s="67"/>
      <c r="AU179" s="68"/>
      <c r="AV179" s="69"/>
      <c r="AW179" s="70"/>
    </row>
    <row r="180" spans="1:55" s="90" customFormat="1" ht="28.2" customHeight="1" thickBot="1">
      <c r="A180" s="91"/>
      <c r="B180" s="705"/>
      <c r="C180" s="706"/>
      <c r="D180" s="706"/>
      <c r="E180" s="706"/>
      <c r="F180" s="706"/>
      <c r="G180" s="706"/>
      <c r="H180" s="706"/>
      <c r="I180" s="706"/>
      <c r="J180" s="706"/>
      <c r="K180" s="707"/>
      <c r="L180" s="577"/>
      <c r="M180" s="578"/>
      <c r="N180" s="578"/>
      <c r="O180" s="578"/>
      <c r="P180" s="578"/>
      <c r="Q180" s="579"/>
      <c r="R180" s="97" t="s">
        <v>461</v>
      </c>
      <c r="S180" s="97"/>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97"/>
      <c r="AO180" s="97"/>
      <c r="AP180" s="87"/>
      <c r="AQ180" s="94" t="s">
        <v>427</v>
      </c>
      <c r="AR180" s="89"/>
      <c r="AS180" s="66"/>
      <c r="AT180" s="67"/>
      <c r="AU180" s="68"/>
      <c r="AV180" s="69"/>
      <c r="AW180" s="70"/>
    </row>
    <row r="181" spans="1:55" s="92" customFormat="1" ht="28.2" customHeight="1" thickBot="1">
      <c r="A181" s="91"/>
      <c r="B181" s="99"/>
      <c r="C181" s="99"/>
      <c r="D181" s="99"/>
      <c r="E181" s="99"/>
      <c r="F181" s="99"/>
      <c r="G181" s="99"/>
      <c r="H181" s="99"/>
      <c r="I181" s="99"/>
      <c r="J181" s="99"/>
      <c r="K181" s="99"/>
      <c r="L181" s="95"/>
      <c r="M181" s="95"/>
      <c r="N181" s="95"/>
      <c r="O181" s="95"/>
      <c r="P181" s="95"/>
      <c r="Q181" s="95"/>
      <c r="R181" s="97"/>
      <c r="S181" s="97"/>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97"/>
      <c r="AO181" s="97"/>
      <c r="AP181" s="87"/>
      <c r="AQ181" s="88"/>
      <c r="AR181" s="89"/>
      <c r="AS181" s="66"/>
      <c r="AT181" s="67"/>
      <c r="AU181" s="68"/>
      <c r="AV181" s="69"/>
      <c r="AW181" s="70"/>
    </row>
    <row r="182" spans="1:55" s="92" customFormat="1" ht="28.2" customHeight="1" thickBot="1">
      <c r="A182" s="91"/>
      <c r="B182" s="710" t="str">
        <f>様式５!X9</f>
        <v>④設立（創立）年月日</v>
      </c>
      <c r="C182" s="711"/>
      <c r="D182" s="711"/>
      <c r="E182" s="711"/>
      <c r="F182" s="711"/>
      <c r="G182" s="711"/>
      <c r="H182" s="711"/>
      <c r="I182" s="711"/>
      <c r="J182" s="711"/>
      <c r="K182" s="712"/>
      <c r="L182" s="101" t="s">
        <v>462</v>
      </c>
      <c r="M182" s="713"/>
      <c r="N182" s="714"/>
      <c r="O182" s="715"/>
      <c r="P182" s="87"/>
      <c r="Q182" s="716"/>
      <c r="R182" s="717"/>
      <c r="S182" s="87" t="s">
        <v>7</v>
      </c>
      <c r="T182" s="716"/>
      <c r="U182" s="717"/>
      <c r="V182" s="87" t="s">
        <v>405</v>
      </c>
      <c r="W182" s="716"/>
      <c r="X182" s="717"/>
      <c r="Y182" s="87" t="s">
        <v>5</v>
      </c>
      <c r="Z182" s="87" t="s">
        <v>464</v>
      </c>
      <c r="AA182" s="91"/>
      <c r="AB182" s="87"/>
      <c r="AC182" s="87"/>
      <c r="AD182" s="87"/>
      <c r="AE182" s="87"/>
      <c r="AF182" s="87"/>
      <c r="AG182" s="87"/>
      <c r="AH182" s="87"/>
      <c r="AI182" s="87"/>
      <c r="AJ182" s="87"/>
      <c r="AK182" s="87"/>
      <c r="AL182" s="87"/>
      <c r="AM182" s="87"/>
      <c r="AN182" s="87"/>
      <c r="AO182" s="90"/>
      <c r="AP182" s="90"/>
      <c r="AQ182" s="94" t="s">
        <v>465</v>
      </c>
      <c r="AR182" s="93"/>
      <c r="AS182" s="66"/>
      <c r="AT182" s="67" t="str">
        <f>IFERROR(VLOOKUP(M182,I292:J296,2,0),"")</f>
        <v/>
      </c>
      <c r="AU182" s="432" t="e">
        <f>DATEVALUE(CONCATENATE(M182,IF(Q182="元",1,VALUE(Q182)),"年",VALUE(T182),"月",VALUE(W182),"日"))</f>
        <v>#VALUE!</v>
      </c>
      <c r="AV182" s="69"/>
      <c r="AW182" s="70" t="s">
        <v>693</v>
      </c>
    </row>
    <row r="183" spans="1:55" s="90" customFormat="1" ht="28.2" customHeight="1" thickBot="1">
      <c r="A183" s="87"/>
      <c r="B183" s="178"/>
      <c r="C183" s="178"/>
      <c r="D183" s="178"/>
      <c r="E183" s="178"/>
      <c r="F183" s="178"/>
      <c r="G183" s="178"/>
      <c r="H183" s="178"/>
      <c r="I183" s="178"/>
      <c r="J183" s="178"/>
      <c r="K183" s="178"/>
      <c r="L183" s="102"/>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8"/>
      <c r="AR183" s="89"/>
      <c r="AS183" s="66"/>
      <c r="AT183" s="67"/>
      <c r="AU183" s="68"/>
      <c r="AV183" s="69"/>
      <c r="AW183" s="70"/>
    </row>
    <row r="184" spans="1:55" s="92" customFormat="1" ht="28.2" customHeight="1" thickBot="1">
      <c r="A184" s="91"/>
      <c r="B184" s="600" t="str">
        <f>様式５!AU9</f>
        <v>⑤休業期間</v>
      </c>
      <c r="C184" s="601"/>
      <c r="D184" s="601"/>
      <c r="E184" s="601"/>
      <c r="F184" s="601"/>
      <c r="G184" s="601"/>
      <c r="H184" s="601"/>
      <c r="I184" s="601"/>
      <c r="J184" s="601"/>
      <c r="K184" s="601"/>
      <c r="L184" s="694" t="s">
        <v>691</v>
      </c>
      <c r="M184" s="695"/>
      <c r="N184" s="695"/>
      <c r="O184" s="695"/>
      <c r="P184" s="695"/>
      <c r="Q184" s="695"/>
      <c r="R184" s="695"/>
      <c r="S184" s="695"/>
      <c r="T184" s="695"/>
      <c r="U184" s="695"/>
      <c r="V184" s="695"/>
      <c r="W184" s="695"/>
      <c r="X184" s="695"/>
      <c r="Y184" s="695"/>
      <c r="Z184" s="695"/>
      <c r="AA184" s="695"/>
      <c r="AB184" s="695"/>
      <c r="AC184" s="695"/>
      <c r="AD184" s="695"/>
      <c r="AE184" s="695"/>
      <c r="AF184" s="695"/>
      <c r="AG184" s="695"/>
      <c r="AH184" s="695"/>
      <c r="AI184" s="695"/>
      <c r="AJ184" s="695"/>
      <c r="AK184" s="695"/>
      <c r="AL184" s="696"/>
      <c r="AM184" s="87"/>
      <c r="AN184" s="87"/>
      <c r="AO184" s="87"/>
      <c r="AP184" s="87"/>
      <c r="AQ184" s="88"/>
      <c r="AR184" s="89"/>
      <c r="AS184" s="66"/>
      <c r="AT184" s="67"/>
      <c r="AU184" s="68"/>
      <c r="AV184" s="69"/>
      <c r="AW184" s="70"/>
    </row>
    <row r="185" spans="1:55" s="92" customFormat="1" ht="28.2" customHeight="1" thickBot="1">
      <c r="A185" s="91"/>
      <c r="B185" s="697" t="s">
        <v>466</v>
      </c>
      <c r="C185" s="698"/>
      <c r="D185" s="698"/>
      <c r="E185" s="698"/>
      <c r="F185" s="698"/>
      <c r="G185" s="698"/>
      <c r="H185" s="698"/>
      <c r="I185" s="698"/>
      <c r="J185" s="698"/>
      <c r="K185" s="698"/>
      <c r="L185" s="699"/>
      <c r="M185" s="699"/>
      <c r="N185" s="700"/>
      <c r="O185" s="103" t="s">
        <v>12</v>
      </c>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87"/>
      <c r="AN185" s="87"/>
      <c r="AO185" s="87"/>
      <c r="AP185" s="87"/>
      <c r="AQ185" s="94" t="s">
        <v>427</v>
      </c>
      <c r="AR185" s="89"/>
      <c r="AS185" s="66"/>
      <c r="AT185" s="67"/>
      <c r="AU185" s="68"/>
      <c r="AV185" s="69"/>
      <c r="AW185" s="70"/>
    </row>
    <row r="186" spans="1:55" s="90" customFormat="1" ht="28.2" customHeight="1" thickBot="1">
      <c r="A186" s="91"/>
      <c r="B186" s="701"/>
      <c r="C186" s="701"/>
      <c r="D186" s="701"/>
      <c r="E186" s="701"/>
      <c r="F186" s="701"/>
      <c r="G186" s="701"/>
      <c r="H186" s="701"/>
      <c r="I186" s="701"/>
      <c r="J186" s="701"/>
      <c r="K186" s="701"/>
      <c r="L186" s="701"/>
      <c r="M186" s="701"/>
      <c r="N186" s="701"/>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91"/>
      <c r="AN186" s="91"/>
      <c r="AO186" s="87"/>
      <c r="AP186" s="87"/>
      <c r="AQ186" s="88"/>
      <c r="AR186" s="89"/>
      <c r="AS186" s="66"/>
      <c r="AT186" s="67"/>
      <c r="AU186" s="68"/>
      <c r="AV186" s="69"/>
      <c r="AW186" s="70"/>
    </row>
    <row r="187" spans="1:55" s="65" customFormat="1" ht="28.2" customHeight="1" thickBot="1">
      <c r="A187" s="91"/>
      <c r="B187" s="635" t="str">
        <f>様式５!A13</f>
        <v>⑥資本金(千円)</v>
      </c>
      <c r="C187" s="636"/>
      <c r="D187" s="636"/>
      <c r="E187" s="636"/>
      <c r="F187" s="636"/>
      <c r="G187" s="636"/>
      <c r="H187" s="636"/>
      <c r="I187" s="636"/>
      <c r="J187" s="636"/>
      <c r="K187" s="637"/>
      <c r="L187" s="568" t="str">
        <f>SUBSTITUTE(様式５!A14,"記入","入力")</f>
        <v>⑴千円未満の端数は、切り捨てて入力
⑵個人事業者は、入力不要</v>
      </c>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69"/>
      <c r="AL187" s="570"/>
      <c r="AM187" s="91"/>
      <c r="AN187" s="91"/>
      <c r="AO187" s="87"/>
      <c r="AP187" s="105"/>
      <c r="AQ187" s="106"/>
      <c r="AR187" s="107"/>
      <c r="AS187" s="66"/>
      <c r="AT187" s="67"/>
      <c r="AU187" s="68"/>
      <c r="AV187" s="69"/>
      <c r="AW187" s="70"/>
    </row>
    <row r="188" spans="1:55" s="65" customFormat="1" ht="28.2" customHeight="1" thickBot="1">
      <c r="A188" s="91"/>
      <c r="B188" s="638"/>
      <c r="C188" s="639"/>
      <c r="D188" s="639"/>
      <c r="E188" s="639"/>
      <c r="F188" s="639"/>
      <c r="G188" s="639"/>
      <c r="H188" s="639"/>
      <c r="I188" s="639"/>
      <c r="J188" s="639"/>
      <c r="K188" s="640"/>
      <c r="L188" s="702"/>
      <c r="M188" s="703"/>
      <c r="N188" s="703"/>
      <c r="O188" s="703"/>
      <c r="P188" s="703"/>
      <c r="Q188" s="703"/>
      <c r="R188" s="703"/>
      <c r="S188" s="703"/>
      <c r="T188" s="703"/>
      <c r="U188" s="704"/>
      <c r="V188" s="103" t="s">
        <v>17</v>
      </c>
      <c r="W188" s="108"/>
      <c r="X188" s="108"/>
      <c r="Y188" s="108"/>
      <c r="Z188" s="108"/>
      <c r="AA188" s="108"/>
      <c r="AB188" s="108"/>
      <c r="AC188" s="108"/>
      <c r="AD188" s="108"/>
      <c r="AE188" s="108"/>
      <c r="AF188" s="108"/>
      <c r="AG188" s="108"/>
      <c r="AH188" s="108"/>
      <c r="AI188" s="108"/>
      <c r="AJ188" s="108"/>
      <c r="AK188" s="108"/>
      <c r="AL188" s="108"/>
      <c r="AM188" s="91"/>
      <c r="AN188" s="91"/>
      <c r="AO188" s="87"/>
      <c r="AP188" s="105"/>
      <c r="AQ188" s="94" t="s">
        <v>427</v>
      </c>
      <c r="AR188" s="107"/>
      <c r="AS188" s="66"/>
      <c r="AT188" s="67"/>
      <c r="AU188" s="68"/>
      <c r="AV188" s="69"/>
      <c r="AW188" s="70"/>
    </row>
    <row r="189" spans="1:55" s="65" customFormat="1" ht="28.2" customHeight="1" thickBot="1">
      <c r="A189" s="87"/>
      <c r="B189" s="109"/>
      <c r="C189" s="109"/>
      <c r="D189" s="109"/>
      <c r="E189" s="109"/>
      <c r="F189" s="109"/>
      <c r="G189" s="109"/>
      <c r="H189" s="109"/>
      <c r="I189" s="109"/>
      <c r="J189" s="109"/>
      <c r="K189" s="109"/>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105"/>
      <c r="AQ189" s="106"/>
      <c r="AR189" s="107"/>
      <c r="AS189" s="66"/>
      <c r="AT189" s="67"/>
      <c r="AU189" s="68"/>
      <c r="AV189" s="69"/>
      <c r="AW189" s="70"/>
    </row>
    <row r="190" spans="1:55" s="65" customFormat="1" ht="28.2" customHeight="1">
      <c r="A190" s="91"/>
      <c r="B190" s="635" t="str">
        <f>様式５!X13</f>
        <v>⑦自己資本額(千円)</v>
      </c>
      <c r="C190" s="636"/>
      <c r="D190" s="636"/>
      <c r="E190" s="636"/>
      <c r="F190" s="636"/>
      <c r="G190" s="636"/>
      <c r="H190" s="636"/>
      <c r="I190" s="636"/>
      <c r="J190" s="636"/>
      <c r="K190" s="637"/>
      <c r="L190" s="683" t="str">
        <f>SUBSTITUTE(様式５!X14,"記入","入力")</f>
        <v>⑴千円未満の端数は、切り捨てて入力
⑵－（マイナス）の場合は、－を頭につける
⑶値が存在しない場合は、０と入力</v>
      </c>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4"/>
      <c r="AM190" s="91"/>
      <c r="AN190" s="91"/>
      <c r="AO190" s="87"/>
      <c r="AP190" s="84"/>
      <c r="AQ190" s="85"/>
      <c r="AR190" s="86"/>
      <c r="AS190" s="66"/>
      <c r="AT190" s="67"/>
      <c r="AU190" s="68"/>
      <c r="AV190" s="69"/>
      <c r="AW190" s="70"/>
    </row>
    <row r="191" spans="1:55" s="65" customFormat="1" ht="28.2" customHeight="1" thickBot="1">
      <c r="A191" s="91"/>
      <c r="B191" s="680"/>
      <c r="C191" s="681"/>
      <c r="D191" s="681"/>
      <c r="E191" s="681"/>
      <c r="F191" s="681"/>
      <c r="G191" s="681"/>
      <c r="H191" s="681"/>
      <c r="I191" s="681"/>
      <c r="J191" s="681"/>
      <c r="K191" s="682"/>
      <c r="L191" s="685"/>
      <c r="M191" s="685"/>
      <c r="N191" s="685"/>
      <c r="O191" s="685"/>
      <c r="P191" s="685"/>
      <c r="Q191" s="685"/>
      <c r="R191" s="685"/>
      <c r="S191" s="685"/>
      <c r="T191" s="685"/>
      <c r="U191" s="685"/>
      <c r="V191" s="686"/>
      <c r="W191" s="686"/>
      <c r="X191" s="686"/>
      <c r="Y191" s="686"/>
      <c r="Z191" s="686"/>
      <c r="AA191" s="686"/>
      <c r="AB191" s="686"/>
      <c r="AC191" s="686"/>
      <c r="AD191" s="686"/>
      <c r="AE191" s="686"/>
      <c r="AF191" s="686"/>
      <c r="AG191" s="686"/>
      <c r="AH191" s="686"/>
      <c r="AI191" s="686"/>
      <c r="AJ191" s="686"/>
      <c r="AK191" s="686"/>
      <c r="AL191" s="687"/>
      <c r="AM191" s="91"/>
      <c r="AN191" s="91"/>
      <c r="AO191" s="87"/>
      <c r="AP191" s="84"/>
      <c r="AQ191" s="85"/>
      <c r="AR191" s="86"/>
      <c r="AS191" s="66"/>
      <c r="AT191" s="67"/>
      <c r="AU191" s="68"/>
      <c r="AV191" s="69"/>
      <c r="AW191" s="70"/>
    </row>
    <row r="192" spans="1:55" s="65" customFormat="1" ht="28.2" customHeight="1" thickBot="1">
      <c r="A192" s="91"/>
      <c r="B192" s="638"/>
      <c r="C192" s="639"/>
      <c r="D192" s="639"/>
      <c r="E192" s="639"/>
      <c r="F192" s="639"/>
      <c r="G192" s="639"/>
      <c r="H192" s="639"/>
      <c r="I192" s="639"/>
      <c r="J192" s="639"/>
      <c r="K192" s="640"/>
      <c r="L192" s="688"/>
      <c r="M192" s="689"/>
      <c r="N192" s="689"/>
      <c r="O192" s="689"/>
      <c r="P192" s="689"/>
      <c r="Q192" s="689"/>
      <c r="R192" s="689"/>
      <c r="S192" s="689"/>
      <c r="T192" s="689"/>
      <c r="U192" s="690"/>
      <c r="V192" s="87" t="s">
        <v>17</v>
      </c>
      <c r="W192" s="97"/>
      <c r="X192" s="179"/>
      <c r="Y192" s="179"/>
      <c r="Z192" s="179"/>
      <c r="AA192" s="179"/>
      <c r="AB192" s="179"/>
      <c r="AC192" s="179"/>
      <c r="AD192" s="179"/>
      <c r="AE192" s="179"/>
      <c r="AF192" s="179"/>
      <c r="AG192" s="179"/>
      <c r="AH192" s="179"/>
      <c r="AI192" s="179"/>
      <c r="AJ192" s="179"/>
      <c r="AK192" s="179"/>
      <c r="AL192" s="179"/>
      <c r="AM192" s="91"/>
      <c r="AN192" s="91"/>
      <c r="AO192" s="87"/>
      <c r="AP192" s="84"/>
      <c r="AQ192" s="94" t="s">
        <v>427</v>
      </c>
      <c r="AR192" s="86">
        <f>LEN(L192)</f>
        <v>0</v>
      </c>
      <c r="AS192" s="66">
        <f>IF(L192&gt;0,L192,L192*(-1))</f>
        <v>0</v>
      </c>
      <c r="AT192" s="67" t="str">
        <f>IF(入力シート!$L$192="","",IF($L192&gt;0,MID(TEXT(入力シート!$L$192,"?????????0"),COLUMN(B$1)/2,1),IF($AR192=10,"-",MID(TEXT(入力シート!$AS$192,"?????????0"),COLUMN(B$1)/2,1))))</f>
        <v/>
      </c>
      <c r="AU192" s="67" t="str">
        <f>IF(入力シート!$L$192="","",IF($L192&gt;0,MID(TEXT(入力シート!$L$192,"?????????0"),COLUMN(D$1)/2,1),IF($AR192=9,"-",MID(TEXT(入力シート!$AS$192,"?????????0"),COLUMN(D$1)/2,1))))</f>
        <v/>
      </c>
      <c r="AV192" s="67" t="str">
        <f>IF(入力シート!$L$192="","",IF($L192&gt;0,MID(TEXT(入力シート!$L$192,"?????????0"),COLUMN(F$1)/2,1),IF($AR192=8,"-",MID(TEXT(入力シート!$AS$192,"?????????0"),COLUMN(F$1)/2,1))))</f>
        <v/>
      </c>
      <c r="AW192" s="67" t="str">
        <f>IF(入力シート!$L$192="","",IF($L192&gt;0,MID(TEXT(入力シート!$L$192,"?????????0"),COLUMN(H$1)/2,1),IF($AR192=7,"-",MID(TEXT(入力シート!$AS$192,"?????????0"),COLUMN(H$1)/2,1))))</f>
        <v/>
      </c>
      <c r="AX192" s="67" t="str">
        <f>IF(入力シート!$L$192="","",IF($L192&gt;0,MID(TEXT(入力シート!$L$192,"?????????0"),COLUMN(J$1)/2,1),IF($AR192=6,"-",MID(TEXT(入力シート!$AS$192,"?????????0"),COLUMN(J$1)/2,1))))</f>
        <v/>
      </c>
      <c r="AY192" s="67" t="str">
        <f>IF(入力シート!$L$192="","",IF($L192&gt;0,MID(TEXT(入力シート!$L$192,"?????????0"),COLUMN(L$1)/2,1),IF($AR192=5,"-",MID(TEXT(入力シート!$AS$192,"?????????0"),COLUMN(L$1)/2,1))))</f>
        <v/>
      </c>
      <c r="AZ192" s="67" t="str">
        <f>IF(入力シート!$L$192="","",IF($L192&gt;0,MID(TEXT(入力シート!$L$192,"?????????0"),COLUMN(N$1)/2,1),IF($AR192=4,"-",MID(TEXT(入力シート!$AS$192,"?????????0"),COLUMN(N$1)/2,1))))</f>
        <v/>
      </c>
      <c r="BA192" s="67" t="str">
        <f>IF(入力シート!$L$192="","",IF($L192&gt;0,MID(TEXT(入力シート!$L$192,"?????????0"),COLUMN(P$1)/2,1),IF($AR192=3,"-",MID(TEXT(入力シート!$AS$192,"?????????0"),COLUMN(P$1)/2,1))))</f>
        <v/>
      </c>
      <c r="BB192" s="67" t="str">
        <f>IF(入力シート!$L$192="","",IF($L192&gt;0,MID(TEXT(入力シート!$L$192,"?????????0"),COLUMN(R$1)/2,1),IF($AR192=2,"-",MID(TEXT(入力シート!$AS$192,"?????????0"),COLUMN(R$1)/2,1))))</f>
        <v/>
      </c>
      <c r="BC192" s="67" t="str">
        <f>IF(入力シート!$L$192="","",IF($L192&gt;0,MID(TEXT(入力シート!$L$192,"?????????0"),COLUMN(T$1)/2,1),IF($AR192=1,"0",MID(TEXT(入力シート!$AS$192,"?????????0"),COLUMN(T$1)/2,1))))</f>
        <v/>
      </c>
    </row>
    <row r="193" spans="1:49" s="65" customFormat="1" ht="28.2" customHeight="1" thickBot="1">
      <c r="A193" s="91"/>
      <c r="B193" s="110"/>
      <c r="C193" s="110"/>
      <c r="D193" s="110"/>
      <c r="E193" s="110"/>
      <c r="F193" s="110"/>
      <c r="G193" s="110"/>
      <c r="H193" s="110"/>
      <c r="I193" s="110"/>
      <c r="J193" s="110"/>
      <c r="K193" s="110"/>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91"/>
      <c r="AN193" s="91"/>
      <c r="AO193" s="87"/>
      <c r="AP193" s="84"/>
      <c r="AQ193" s="85"/>
      <c r="AR193" s="86"/>
      <c r="AS193" s="66"/>
      <c r="AT193" s="67"/>
      <c r="AU193" s="68"/>
      <c r="AV193" s="69"/>
      <c r="AW193" s="70"/>
    </row>
    <row r="194" spans="1:49" s="90" customFormat="1" ht="28.2" customHeight="1">
      <c r="A194" s="91"/>
      <c r="B194" s="635" t="str">
        <f>様式５!AU13</f>
        <v>⑧営業年数</v>
      </c>
      <c r="C194" s="636"/>
      <c r="D194" s="636"/>
      <c r="E194" s="636"/>
      <c r="F194" s="636"/>
      <c r="G194" s="636"/>
      <c r="H194" s="636"/>
      <c r="I194" s="636"/>
      <c r="J194" s="636"/>
      <c r="K194" s="637"/>
      <c r="L194" s="568" t="s">
        <v>829</v>
      </c>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69"/>
      <c r="AL194" s="570"/>
      <c r="AM194" s="91"/>
      <c r="AN194" s="91"/>
      <c r="AO194" s="87"/>
      <c r="AP194" s="87"/>
      <c r="AQ194" s="88"/>
      <c r="AR194" s="89"/>
      <c r="AS194" s="66"/>
      <c r="AT194" s="433">
        <v>45292</v>
      </c>
      <c r="AU194" s="68"/>
      <c r="AV194" s="69"/>
      <c r="AW194" s="70"/>
    </row>
    <row r="195" spans="1:49" s="90" customFormat="1" ht="28.2" customHeight="1" thickBot="1">
      <c r="A195" s="91"/>
      <c r="B195" s="680"/>
      <c r="C195" s="681"/>
      <c r="D195" s="681"/>
      <c r="E195" s="681"/>
      <c r="F195" s="681"/>
      <c r="G195" s="681"/>
      <c r="H195" s="681"/>
      <c r="I195" s="681"/>
      <c r="J195" s="681"/>
      <c r="K195" s="682"/>
      <c r="L195" s="571"/>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2"/>
      <c r="AL195" s="573"/>
      <c r="AM195" s="91"/>
      <c r="AN195" s="91"/>
      <c r="AO195" s="87"/>
      <c r="AP195" s="87"/>
      <c r="AQ195" s="88"/>
      <c r="AR195" s="89"/>
      <c r="AS195" s="66"/>
      <c r="AT195" s="433"/>
      <c r="AU195" s="68"/>
      <c r="AV195" s="69"/>
      <c r="AW195" s="70"/>
    </row>
    <row r="196" spans="1:49" s="90" customFormat="1" ht="28.2" customHeight="1" thickBot="1">
      <c r="A196" s="91"/>
      <c r="B196" s="638"/>
      <c r="C196" s="639"/>
      <c r="D196" s="639"/>
      <c r="E196" s="639"/>
      <c r="F196" s="639"/>
      <c r="G196" s="639"/>
      <c r="H196" s="639"/>
      <c r="I196" s="639"/>
      <c r="J196" s="639"/>
      <c r="K196" s="640"/>
      <c r="L196" s="691">
        <f>IFERROR(ROUNDDOWN(AU196/12,0),"")</f>
        <v>0</v>
      </c>
      <c r="M196" s="691"/>
      <c r="N196" s="692"/>
      <c r="O196" s="103" t="s">
        <v>11</v>
      </c>
      <c r="P196" s="693" t="s">
        <v>661</v>
      </c>
      <c r="Q196" s="693"/>
      <c r="R196" s="693"/>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91"/>
      <c r="AN196" s="91"/>
      <c r="AO196" s="87"/>
      <c r="AP196" s="87"/>
      <c r="AQ196" s="94" t="s">
        <v>427</v>
      </c>
      <c r="AR196" s="89"/>
      <c r="AS196" s="66"/>
      <c r="AT196" s="90">
        <f>IFERROR(DATEDIF(AU182,AT194,"M"),0)</f>
        <v>0</v>
      </c>
      <c r="AU196" s="434">
        <f>AT196-L185</f>
        <v>0</v>
      </c>
      <c r="AV196" s="69"/>
      <c r="AW196" s="70" t="s">
        <v>694</v>
      </c>
    </row>
    <row r="197" spans="1:49" s="90" customFormat="1" ht="28.2" customHeight="1" thickBot="1">
      <c r="A197" s="87"/>
      <c r="B197" s="109"/>
      <c r="C197" s="109"/>
      <c r="D197" s="109"/>
      <c r="E197" s="109"/>
      <c r="F197" s="109"/>
      <c r="G197" s="109"/>
      <c r="H197" s="109"/>
      <c r="I197" s="109"/>
      <c r="J197" s="109"/>
      <c r="K197" s="109"/>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8"/>
      <c r="AR197" s="89"/>
      <c r="AS197" s="66"/>
      <c r="AT197" s="67"/>
      <c r="AU197" s="68"/>
      <c r="AV197" s="69"/>
      <c r="AW197" s="70"/>
    </row>
    <row r="198" spans="1:49" s="90" customFormat="1" ht="28.2" customHeight="1" thickBot="1">
      <c r="A198" s="91"/>
      <c r="B198" s="635" t="str">
        <f>様式５!A17</f>
        <v>⑨流動資産（千円）</v>
      </c>
      <c r="C198" s="636"/>
      <c r="D198" s="636"/>
      <c r="E198" s="636"/>
      <c r="F198" s="636"/>
      <c r="G198" s="636"/>
      <c r="H198" s="636"/>
      <c r="I198" s="636"/>
      <c r="J198" s="636"/>
      <c r="K198" s="637"/>
      <c r="L198" s="569" t="str">
        <f>SUBSTITUTE(様式５!A18,"記入","入力")</f>
        <v>直近の貸借対照表の数値を、千円未満切り捨てて入力</v>
      </c>
      <c r="M198" s="569"/>
      <c r="N198" s="569"/>
      <c r="O198" s="569"/>
      <c r="P198" s="569"/>
      <c r="Q198" s="569"/>
      <c r="R198" s="569"/>
      <c r="S198" s="569"/>
      <c r="T198" s="569"/>
      <c r="U198" s="569"/>
      <c r="V198" s="657"/>
      <c r="W198" s="657"/>
      <c r="X198" s="657"/>
      <c r="Y198" s="657"/>
      <c r="Z198" s="657"/>
      <c r="AA198" s="657"/>
      <c r="AB198" s="657"/>
      <c r="AC198" s="657"/>
      <c r="AD198" s="657"/>
      <c r="AE198" s="657"/>
      <c r="AF198" s="657"/>
      <c r="AG198" s="657"/>
      <c r="AH198" s="657"/>
      <c r="AI198" s="657"/>
      <c r="AJ198" s="657"/>
      <c r="AK198" s="657"/>
      <c r="AL198" s="658"/>
      <c r="AM198" s="91"/>
      <c r="AN198" s="91"/>
      <c r="AO198" s="87"/>
      <c r="AP198" s="87"/>
      <c r="AQ198" s="88"/>
      <c r="AR198" s="89"/>
      <c r="AS198" s="66"/>
      <c r="AT198" s="67"/>
      <c r="AU198" s="68"/>
      <c r="AV198" s="69"/>
      <c r="AW198" s="70"/>
    </row>
    <row r="199" spans="1:49" s="90" customFormat="1" ht="28.2" customHeight="1" thickBot="1">
      <c r="A199" s="91"/>
      <c r="B199" s="638"/>
      <c r="C199" s="639"/>
      <c r="D199" s="639"/>
      <c r="E199" s="639"/>
      <c r="F199" s="639"/>
      <c r="G199" s="639"/>
      <c r="H199" s="639"/>
      <c r="I199" s="639"/>
      <c r="J199" s="639"/>
      <c r="K199" s="640"/>
      <c r="L199" s="678"/>
      <c r="M199" s="678"/>
      <c r="N199" s="678"/>
      <c r="O199" s="678"/>
      <c r="P199" s="678"/>
      <c r="Q199" s="678"/>
      <c r="R199" s="678"/>
      <c r="S199" s="678"/>
      <c r="T199" s="678"/>
      <c r="U199" s="679"/>
      <c r="V199" s="87" t="s">
        <v>17</v>
      </c>
      <c r="W199" s="97"/>
      <c r="X199" s="97"/>
      <c r="Y199" s="97"/>
      <c r="Z199" s="97"/>
      <c r="AA199" s="97"/>
      <c r="AB199" s="97"/>
      <c r="AC199" s="97"/>
      <c r="AD199" s="97"/>
      <c r="AE199" s="97"/>
      <c r="AF199" s="97"/>
      <c r="AG199" s="97"/>
      <c r="AH199" s="97"/>
      <c r="AI199" s="97"/>
      <c r="AJ199" s="97"/>
      <c r="AK199" s="97"/>
      <c r="AL199" s="97"/>
      <c r="AM199" s="91"/>
      <c r="AN199" s="91"/>
      <c r="AO199" s="87"/>
      <c r="AP199" s="87"/>
      <c r="AQ199" s="94" t="s">
        <v>427</v>
      </c>
      <c r="AR199" s="89"/>
      <c r="AS199" s="66"/>
      <c r="AT199" s="67"/>
      <c r="AU199" s="68"/>
      <c r="AV199" s="69"/>
      <c r="AW199" s="70"/>
    </row>
    <row r="200" spans="1:49" s="90" customFormat="1" ht="28.2" customHeight="1" thickBot="1">
      <c r="A200" s="87"/>
      <c r="B200" s="109"/>
      <c r="C200" s="109"/>
      <c r="D200" s="109"/>
      <c r="E200" s="109"/>
      <c r="F200" s="109"/>
      <c r="G200" s="109"/>
      <c r="H200" s="109"/>
      <c r="I200" s="109"/>
      <c r="J200" s="109"/>
      <c r="K200" s="109"/>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8"/>
      <c r="AR200" s="89"/>
      <c r="AS200" s="66"/>
      <c r="AT200" s="67"/>
      <c r="AU200" s="68"/>
      <c r="AV200" s="69"/>
      <c r="AW200" s="70"/>
    </row>
    <row r="201" spans="1:49" s="90" customFormat="1" ht="28.2" customHeight="1" thickBot="1">
      <c r="A201" s="91"/>
      <c r="B201" s="635" t="str">
        <f>様式５!X17</f>
        <v>⑩流動負債（千円）</v>
      </c>
      <c r="C201" s="636"/>
      <c r="D201" s="636"/>
      <c r="E201" s="636"/>
      <c r="F201" s="636"/>
      <c r="G201" s="636"/>
      <c r="H201" s="636"/>
      <c r="I201" s="636"/>
      <c r="J201" s="636"/>
      <c r="K201" s="637"/>
      <c r="L201" s="569" t="str">
        <f>SUBSTITUTE(様式５!X18,"記入","入力")</f>
        <v>直近の貸借対照表の数値を、千円未満切り捨てて入力</v>
      </c>
      <c r="M201" s="569"/>
      <c r="N201" s="569"/>
      <c r="O201" s="569"/>
      <c r="P201" s="569"/>
      <c r="Q201" s="569"/>
      <c r="R201" s="569"/>
      <c r="S201" s="569"/>
      <c r="T201" s="569"/>
      <c r="U201" s="569"/>
      <c r="V201" s="657"/>
      <c r="W201" s="657"/>
      <c r="X201" s="657"/>
      <c r="Y201" s="657"/>
      <c r="Z201" s="657"/>
      <c r="AA201" s="657"/>
      <c r="AB201" s="657"/>
      <c r="AC201" s="657"/>
      <c r="AD201" s="657"/>
      <c r="AE201" s="657"/>
      <c r="AF201" s="657"/>
      <c r="AG201" s="657"/>
      <c r="AH201" s="657"/>
      <c r="AI201" s="657"/>
      <c r="AJ201" s="657"/>
      <c r="AK201" s="657"/>
      <c r="AL201" s="658"/>
      <c r="AM201" s="91"/>
      <c r="AN201" s="91"/>
      <c r="AO201" s="87"/>
      <c r="AP201" s="87"/>
      <c r="AQ201" s="88"/>
      <c r="AR201" s="89"/>
      <c r="AS201" s="66"/>
      <c r="AT201" s="67"/>
      <c r="AU201" s="68"/>
      <c r="AV201" s="69"/>
      <c r="AW201" s="70"/>
    </row>
    <row r="202" spans="1:49" s="90" customFormat="1" ht="28.2" customHeight="1" thickBot="1">
      <c r="A202" s="91"/>
      <c r="B202" s="638"/>
      <c r="C202" s="639"/>
      <c r="D202" s="639"/>
      <c r="E202" s="639"/>
      <c r="F202" s="639"/>
      <c r="G202" s="639"/>
      <c r="H202" s="639"/>
      <c r="I202" s="639"/>
      <c r="J202" s="639"/>
      <c r="K202" s="640"/>
      <c r="L202" s="678"/>
      <c r="M202" s="678"/>
      <c r="N202" s="678"/>
      <c r="O202" s="678"/>
      <c r="P202" s="678"/>
      <c r="Q202" s="678"/>
      <c r="R202" s="678"/>
      <c r="S202" s="678"/>
      <c r="T202" s="678"/>
      <c r="U202" s="679"/>
      <c r="V202" s="87" t="s">
        <v>17</v>
      </c>
      <c r="W202" s="97"/>
      <c r="X202" s="97"/>
      <c r="Y202" s="97"/>
      <c r="Z202" s="97"/>
      <c r="AA202" s="97"/>
      <c r="AB202" s="97"/>
      <c r="AC202" s="97"/>
      <c r="AD202" s="97"/>
      <c r="AE202" s="97"/>
      <c r="AF202" s="97"/>
      <c r="AG202" s="97"/>
      <c r="AH202" s="97"/>
      <c r="AI202" s="97"/>
      <c r="AJ202" s="97"/>
      <c r="AK202" s="97"/>
      <c r="AL202" s="97"/>
      <c r="AM202" s="91"/>
      <c r="AN202" s="91"/>
      <c r="AO202" s="87"/>
      <c r="AP202" s="87"/>
      <c r="AQ202" s="94" t="s">
        <v>427</v>
      </c>
      <c r="AR202" s="89"/>
      <c r="AS202" s="66"/>
      <c r="AT202" s="67"/>
      <c r="AU202" s="68"/>
      <c r="AV202" s="69"/>
      <c r="AW202" s="70"/>
    </row>
    <row r="203" spans="1:49" s="90" customFormat="1" ht="28.2" customHeight="1" thickBot="1">
      <c r="A203" s="91"/>
      <c r="B203" s="110"/>
      <c r="C203" s="110"/>
      <c r="D203" s="110"/>
      <c r="E203" s="110"/>
      <c r="F203" s="110"/>
      <c r="G203" s="110"/>
      <c r="H203" s="110"/>
      <c r="I203" s="110"/>
      <c r="J203" s="110"/>
      <c r="K203" s="110"/>
      <c r="L203" s="95"/>
      <c r="M203" s="95"/>
      <c r="N203" s="95"/>
      <c r="O203" s="95"/>
      <c r="P203" s="95"/>
      <c r="Q203" s="95"/>
      <c r="R203" s="95"/>
      <c r="S203" s="95"/>
      <c r="T203" s="95"/>
      <c r="U203" s="95"/>
      <c r="V203" s="87"/>
      <c r="W203" s="97"/>
      <c r="X203" s="97"/>
      <c r="Y203" s="97"/>
      <c r="Z203" s="97"/>
      <c r="AA203" s="97"/>
      <c r="AB203" s="97"/>
      <c r="AC203" s="97"/>
      <c r="AD203" s="97"/>
      <c r="AE203" s="97"/>
      <c r="AF203" s="97"/>
      <c r="AG203" s="97"/>
      <c r="AH203" s="97"/>
      <c r="AI203" s="97"/>
      <c r="AJ203" s="97"/>
      <c r="AK203" s="97"/>
      <c r="AL203" s="97"/>
      <c r="AM203" s="91"/>
      <c r="AN203" s="91"/>
      <c r="AO203" s="87"/>
      <c r="AP203" s="87"/>
      <c r="AQ203" s="88"/>
      <c r="AR203" s="89"/>
      <c r="AS203" s="66"/>
      <c r="AT203" s="67"/>
      <c r="AU203" s="68"/>
      <c r="AV203" s="69"/>
      <c r="AW203" s="70"/>
    </row>
    <row r="204" spans="1:49" s="90" customFormat="1" ht="28.2" customHeight="1">
      <c r="A204" s="91"/>
      <c r="B204" s="600" t="str">
        <f>様式５!A21</f>
        <v>⑪申請種目</v>
      </c>
      <c r="C204" s="601"/>
      <c r="D204" s="601"/>
      <c r="E204" s="601"/>
      <c r="F204" s="601"/>
      <c r="G204" s="601"/>
      <c r="H204" s="601"/>
      <c r="I204" s="601"/>
      <c r="J204" s="601"/>
      <c r="K204" s="601"/>
      <c r="L204" s="604" t="str">
        <f>SUBSTITUTE(様式５!G21,"記入","入力")</f>
        <v>申請の手引３１～３３ページを参照し、希望する営業種目順に入力（最大１０営業種目まで）</v>
      </c>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04"/>
      <c r="AL204" s="605"/>
      <c r="AM204" s="91"/>
      <c r="AN204" s="91"/>
      <c r="AO204" s="87"/>
      <c r="AP204" s="87"/>
      <c r="AQ204" s="88"/>
      <c r="AR204" s="89"/>
      <c r="AS204" s="66"/>
      <c r="AT204" s="67"/>
      <c r="AU204" s="68"/>
      <c r="AV204" s="69"/>
      <c r="AW204" s="70"/>
    </row>
    <row r="205" spans="1:49" s="90" customFormat="1" ht="28.2" customHeight="1" thickBot="1">
      <c r="A205" s="91"/>
      <c r="B205" s="602"/>
      <c r="C205" s="603"/>
      <c r="D205" s="603"/>
      <c r="E205" s="603"/>
      <c r="F205" s="603"/>
      <c r="G205" s="603"/>
      <c r="H205" s="603"/>
      <c r="I205" s="603"/>
      <c r="J205" s="603"/>
      <c r="K205" s="603"/>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c r="AL205" s="607"/>
      <c r="AM205" s="91"/>
      <c r="AN205" s="91"/>
      <c r="AO205" s="87"/>
      <c r="AP205" s="87"/>
      <c r="AQ205" s="88"/>
      <c r="AR205" s="89"/>
      <c r="AS205" s="66"/>
      <c r="AT205" s="67"/>
      <c r="AU205" s="68"/>
      <c r="AV205" s="69"/>
      <c r="AW205" s="70"/>
    </row>
    <row r="206" spans="1:49" s="90" customFormat="1" ht="28.2" customHeight="1" thickBot="1">
      <c r="A206" s="91"/>
      <c r="B206" s="182"/>
      <c r="C206" s="182"/>
      <c r="D206" s="182"/>
      <c r="E206" s="182"/>
      <c r="F206" s="182"/>
      <c r="G206" s="182"/>
      <c r="H206" s="182"/>
      <c r="I206" s="182"/>
      <c r="J206" s="182"/>
      <c r="K206" s="182"/>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91"/>
      <c r="AN206" s="91"/>
      <c r="AO206" s="87"/>
      <c r="AP206" s="87"/>
      <c r="AQ206" s="88"/>
      <c r="AR206" s="89"/>
      <c r="AS206" s="66"/>
      <c r="AT206" s="67"/>
      <c r="AU206" s="68"/>
      <c r="AV206" s="69"/>
      <c r="AW206" s="70"/>
    </row>
    <row r="207" spans="1:49" s="90" customFormat="1" ht="28.2" customHeight="1">
      <c r="A207" s="91"/>
      <c r="C207" s="608" t="str">
        <f>SUBSTITUTE(様式５!G21,"記入","入力してください。")&amp;CHAR(10)&amp;CHAR(10)&amp;"※上から詰めて入力してください。"</f>
        <v>申請の手引３１～３３ページを参照し、希望する営業種目順に入力してください。（最大１０営業種目まで）
※上から詰めて入力してください。</v>
      </c>
      <c r="D207" s="609"/>
      <c r="E207" s="609"/>
      <c r="F207" s="609"/>
      <c r="G207" s="609"/>
      <c r="H207" s="609"/>
      <c r="I207" s="609"/>
      <c r="J207" s="609"/>
      <c r="K207" s="609"/>
      <c r="L207" s="609"/>
      <c r="M207" s="609"/>
      <c r="N207" s="609"/>
      <c r="O207" s="610"/>
      <c r="P207" s="183"/>
      <c r="Q207" s="617" t="s">
        <v>751</v>
      </c>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91"/>
      <c r="AN207" s="91"/>
      <c r="AO207" s="87"/>
      <c r="AP207" s="87"/>
      <c r="AQ207" s="88"/>
      <c r="AR207" s="89"/>
      <c r="AS207" s="66"/>
      <c r="AT207" s="67"/>
      <c r="AU207" s="68"/>
      <c r="AV207" s="69"/>
      <c r="AW207" s="70"/>
    </row>
    <row r="208" spans="1:49" s="90" customFormat="1" ht="28.2" customHeight="1">
      <c r="A208" s="91"/>
      <c r="C208" s="611"/>
      <c r="D208" s="612"/>
      <c r="E208" s="612"/>
      <c r="F208" s="612"/>
      <c r="G208" s="612"/>
      <c r="H208" s="612"/>
      <c r="I208" s="612"/>
      <c r="J208" s="612"/>
      <c r="K208" s="612"/>
      <c r="L208" s="612"/>
      <c r="M208" s="612"/>
      <c r="N208" s="612"/>
      <c r="O208" s="613"/>
      <c r="P208" s="300"/>
      <c r="Q208" s="617"/>
      <c r="R208" s="617"/>
      <c r="S208" s="617"/>
      <c r="T208" s="617"/>
      <c r="U208" s="617"/>
      <c r="V208" s="617"/>
      <c r="W208" s="617"/>
      <c r="X208" s="617"/>
      <c r="Y208" s="617"/>
      <c r="Z208" s="617"/>
      <c r="AA208" s="617"/>
      <c r="AB208" s="617"/>
      <c r="AC208" s="617"/>
      <c r="AD208" s="617"/>
      <c r="AE208" s="617"/>
      <c r="AF208" s="617"/>
      <c r="AG208" s="617"/>
      <c r="AH208" s="617"/>
      <c r="AI208" s="617"/>
      <c r="AJ208" s="617"/>
      <c r="AK208" s="617"/>
      <c r="AL208" s="617"/>
      <c r="AM208" s="91"/>
      <c r="AN208" s="91"/>
      <c r="AO208" s="87"/>
      <c r="AP208" s="87"/>
      <c r="AQ208" s="88"/>
      <c r="AR208" s="89"/>
      <c r="AS208" s="66"/>
      <c r="AT208" s="67"/>
      <c r="AU208" s="68"/>
      <c r="AV208" s="69"/>
      <c r="AW208" s="70"/>
    </row>
    <row r="209" spans="1:49" s="90" customFormat="1" ht="28.2" customHeight="1">
      <c r="A209" s="91"/>
      <c r="B209" s="177"/>
      <c r="C209" s="614"/>
      <c r="D209" s="615"/>
      <c r="E209" s="615"/>
      <c r="F209" s="615"/>
      <c r="G209" s="615"/>
      <c r="H209" s="615"/>
      <c r="I209" s="615"/>
      <c r="J209" s="615"/>
      <c r="K209" s="615"/>
      <c r="L209" s="615"/>
      <c r="M209" s="615"/>
      <c r="N209" s="615"/>
      <c r="O209" s="616"/>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17"/>
      <c r="AL209" s="617"/>
      <c r="AP209" s="87"/>
      <c r="AQ209" s="88"/>
      <c r="AR209" s="89"/>
      <c r="AS209" s="66"/>
      <c r="AT209" s="67"/>
      <c r="AU209" s="68"/>
      <c r="AV209" s="69"/>
      <c r="AW209" s="70"/>
    </row>
    <row r="210" spans="1:49" s="90" customFormat="1" ht="28.2" customHeight="1">
      <c r="A210" s="91"/>
      <c r="B210" s="299"/>
      <c r="C210" s="614"/>
      <c r="D210" s="615"/>
      <c r="E210" s="615"/>
      <c r="F210" s="615"/>
      <c r="G210" s="615"/>
      <c r="H210" s="615"/>
      <c r="I210" s="615"/>
      <c r="J210" s="615"/>
      <c r="K210" s="615"/>
      <c r="L210" s="615"/>
      <c r="M210" s="615"/>
      <c r="N210" s="615"/>
      <c r="O210" s="616"/>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7"/>
      <c r="AL210" s="617"/>
      <c r="AO210" s="87"/>
      <c r="AP210" s="87"/>
      <c r="AQ210" s="88"/>
      <c r="AR210" s="89"/>
      <c r="AS210" s="66"/>
      <c r="AT210" s="67"/>
      <c r="AU210" s="68"/>
      <c r="AV210" s="69"/>
      <c r="AW210" s="70"/>
    </row>
    <row r="211" spans="1:49" s="90" customFormat="1" ht="28.2" customHeight="1">
      <c r="A211" s="91"/>
      <c r="B211" s="91"/>
      <c r="C211" s="618" t="s">
        <v>108</v>
      </c>
      <c r="D211" s="619"/>
      <c r="E211" s="620" t="s">
        <v>639</v>
      </c>
      <c r="F211" s="621"/>
      <c r="G211" s="622"/>
      <c r="H211" s="626" t="s">
        <v>635</v>
      </c>
      <c r="I211" s="627"/>
      <c r="J211" s="627"/>
      <c r="K211" s="627"/>
      <c r="L211" s="627"/>
      <c r="M211" s="627"/>
      <c r="N211" s="627"/>
      <c r="O211" s="628"/>
      <c r="Q211" s="632" t="s">
        <v>638</v>
      </c>
      <c r="R211" s="633"/>
      <c r="S211" s="633"/>
      <c r="T211" s="633"/>
      <c r="U211" s="633"/>
      <c r="V211" s="633"/>
      <c r="W211" s="633"/>
      <c r="X211" s="633"/>
      <c r="Y211" s="633"/>
      <c r="Z211" s="633"/>
      <c r="AA211" s="633"/>
      <c r="AB211" s="634"/>
      <c r="AC211" s="451"/>
      <c r="AD211" s="452"/>
      <c r="AE211" s="452"/>
      <c r="AF211" s="452"/>
      <c r="AG211" s="452"/>
      <c r="AH211" s="452"/>
      <c r="AI211" s="452"/>
      <c r="AJ211" s="452"/>
      <c r="AK211" s="452"/>
      <c r="AL211" s="452"/>
      <c r="AO211" s="87"/>
      <c r="AP211" s="87"/>
      <c r="AQ211" s="88"/>
      <c r="AR211" s="89"/>
      <c r="AS211" s="66"/>
      <c r="AT211" s="67"/>
      <c r="AU211" s="68"/>
      <c r="AV211" s="69"/>
      <c r="AW211" s="70"/>
    </row>
    <row r="212" spans="1:49" s="90" customFormat="1" ht="28.2" customHeight="1">
      <c r="A212" s="91"/>
      <c r="C212" s="618"/>
      <c r="D212" s="619"/>
      <c r="E212" s="623"/>
      <c r="F212" s="624"/>
      <c r="G212" s="625"/>
      <c r="H212" s="629"/>
      <c r="I212" s="630"/>
      <c r="J212" s="630"/>
      <c r="K212" s="630"/>
      <c r="L212" s="630"/>
      <c r="M212" s="630"/>
      <c r="N212" s="630"/>
      <c r="O212" s="631"/>
      <c r="Q212" s="597" t="s">
        <v>478</v>
      </c>
      <c r="R212" s="598"/>
      <c r="S212" s="597" t="s">
        <v>641</v>
      </c>
      <c r="T212" s="599"/>
      <c r="U212" s="599"/>
      <c r="V212" s="599"/>
      <c r="W212" s="599"/>
      <c r="X212" s="599"/>
      <c r="Y212" s="599"/>
      <c r="Z212" s="599"/>
      <c r="AA212" s="599"/>
      <c r="AB212" s="598"/>
      <c r="AC212" s="453"/>
      <c r="AD212" s="454"/>
      <c r="AE212" s="454"/>
      <c r="AF212" s="454"/>
      <c r="AG212" s="454"/>
      <c r="AH212" s="454"/>
      <c r="AI212" s="454"/>
      <c r="AJ212" s="454"/>
      <c r="AK212" s="454"/>
      <c r="AL212" s="454"/>
      <c r="AO212" s="87"/>
      <c r="AP212" s="87"/>
      <c r="AQ212" s="88"/>
      <c r="AR212" s="89"/>
      <c r="AS212" s="66"/>
      <c r="AT212" s="67"/>
      <c r="AU212" s="68"/>
      <c r="AV212" s="69"/>
      <c r="AW212" s="70"/>
    </row>
    <row r="213" spans="1:49" s="90" customFormat="1" ht="28.2" customHeight="1">
      <c r="A213" s="91"/>
      <c r="C213" s="587">
        <v>1</v>
      </c>
      <c r="D213" s="588"/>
      <c r="E213" s="589"/>
      <c r="F213" s="590"/>
      <c r="G213" s="591"/>
      <c r="H213" s="592" t="str">
        <f t="shared" ref="H213:H222" si="2">IFERROR(VLOOKUP(E213,$Q$292:$T$388,2,0),"")</f>
        <v/>
      </c>
      <c r="I213" s="592"/>
      <c r="J213" s="592"/>
      <c r="K213" s="592"/>
      <c r="L213" s="592"/>
      <c r="M213" s="592"/>
      <c r="N213" s="592"/>
      <c r="O213" s="593"/>
      <c r="P213" s="142" t="s">
        <v>640</v>
      </c>
      <c r="Q213" s="596" t="str">
        <f t="shared" ref="Q213:Q222" si="3">IFERROR(IF(VLOOKUP(E213,$Q$292:$T$388,3,0)=0,"",VLOOKUP(E213,$Q$292:$T$388,3,0)&amp;"　"),"")</f>
        <v/>
      </c>
      <c r="R213" s="596"/>
      <c r="S213" s="596" t="str">
        <f t="shared" ref="S213:S222" si="4">IFERROR(IF(VLOOKUP(E213,$Q$292:$T$388,4,0)=0,"",VLOOKUP(E213,$Q$292:$T$388,4,0)),"")</f>
        <v/>
      </c>
      <c r="T213" s="596"/>
      <c r="U213" s="596"/>
      <c r="V213" s="596"/>
      <c r="W213" s="596"/>
      <c r="X213" s="596"/>
      <c r="Y213" s="596"/>
      <c r="Z213" s="596"/>
      <c r="AA213" s="596"/>
      <c r="AB213" s="596"/>
      <c r="AC213" s="456"/>
      <c r="AD213" s="457"/>
      <c r="AE213" s="455"/>
      <c r="AF213" s="455"/>
      <c r="AG213" s="455"/>
      <c r="AH213" s="455"/>
      <c r="AI213" s="455"/>
      <c r="AJ213" s="455"/>
      <c r="AK213" s="455"/>
      <c r="AL213" s="455"/>
      <c r="AP213" s="87"/>
      <c r="AQ213" s="88" t="str">
        <f>IF(COUNTIF($E$213:$G$222,E213)&gt;1,1,"")</f>
        <v/>
      </c>
      <c r="AR213" s="89" t="s">
        <v>684</v>
      </c>
      <c r="AS213" s="66"/>
      <c r="AT213" s="67" t="str">
        <f t="shared" ref="AT213:AT222" si="5">IFERROR(VLOOKUP(E213,$Q$292:$U$388,5,0),"")</f>
        <v/>
      </c>
      <c r="AU213" s="447" t="str">
        <f>IF(AT213=1,Q213,"")</f>
        <v/>
      </c>
      <c r="AV213" s="69"/>
      <c r="AW213" s="70" t="s">
        <v>710</v>
      </c>
    </row>
    <row r="214" spans="1:49" s="90" customFormat="1" ht="28.2" customHeight="1">
      <c r="A214" s="91"/>
      <c r="C214" s="587">
        <v>2</v>
      </c>
      <c r="D214" s="588"/>
      <c r="E214" s="589"/>
      <c r="F214" s="590"/>
      <c r="G214" s="591"/>
      <c r="H214" s="592" t="str">
        <f t="shared" si="2"/>
        <v/>
      </c>
      <c r="I214" s="592"/>
      <c r="J214" s="592"/>
      <c r="K214" s="592"/>
      <c r="L214" s="592"/>
      <c r="M214" s="592"/>
      <c r="N214" s="592"/>
      <c r="O214" s="593"/>
      <c r="P214" s="142" t="s">
        <v>640</v>
      </c>
      <c r="Q214" s="594" t="str">
        <f t="shared" si="3"/>
        <v/>
      </c>
      <c r="R214" s="595"/>
      <c r="S214" s="596" t="str">
        <f t="shared" si="4"/>
        <v/>
      </c>
      <c r="T214" s="596"/>
      <c r="U214" s="596"/>
      <c r="V214" s="596"/>
      <c r="W214" s="596"/>
      <c r="X214" s="596"/>
      <c r="Y214" s="596"/>
      <c r="Z214" s="596"/>
      <c r="AA214" s="596"/>
      <c r="AB214" s="596"/>
      <c r="AC214" s="456"/>
      <c r="AD214" s="457"/>
      <c r="AE214" s="455"/>
      <c r="AF214" s="455"/>
      <c r="AG214" s="455"/>
      <c r="AH214" s="455"/>
      <c r="AI214" s="455"/>
      <c r="AJ214" s="455"/>
      <c r="AK214" s="455"/>
      <c r="AL214" s="455"/>
      <c r="AP214" s="87"/>
      <c r="AQ214" s="88" t="str">
        <f t="shared" ref="AQ214:AQ222" si="6">IF(COUNTIF($E$213:$G$222,E214)&gt;1,1,"")</f>
        <v/>
      </c>
      <c r="AR214" s="89" t="s">
        <v>684</v>
      </c>
      <c r="AS214" s="66"/>
      <c r="AT214" s="67" t="str">
        <f t="shared" si="5"/>
        <v/>
      </c>
      <c r="AU214" s="447" t="str">
        <f t="shared" ref="AU214:AU222" si="7">IF(AT214=1,Q214,"")</f>
        <v/>
      </c>
      <c r="AV214" s="69"/>
      <c r="AW214" s="70"/>
    </row>
    <row r="215" spans="1:49" s="90" customFormat="1" ht="28.2" customHeight="1">
      <c r="A215" s="91"/>
      <c r="C215" s="587">
        <v>3</v>
      </c>
      <c r="D215" s="588"/>
      <c r="E215" s="589"/>
      <c r="F215" s="590"/>
      <c r="G215" s="591"/>
      <c r="H215" s="592" t="str">
        <f t="shared" si="2"/>
        <v/>
      </c>
      <c r="I215" s="592"/>
      <c r="J215" s="592"/>
      <c r="K215" s="592"/>
      <c r="L215" s="592"/>
      <c r="M215" s="592"/>
      <c r="N215" s="592"/>
      <c r="O215" s="593"/>
      <c r="P215" s="142" t="s">
        <v>640</v>
      </c>
      <c r="Q215" s="594" t="str">
        <f t="shared" si="3"/>
        <v/>
      </c>
      <c r="R215" s="595"/>
      <c r="S215" s="596" t="str">
        <f t="shared" si="4"/>
        <v/>
      </c>
      <c r="T215" s="596"/>
      <c r="U215" s="596"/>
      <c r="V215" s="596"/>
      <c r="W215" s="596"/>
      <c r="X215" s="596"/>
      <c r="Y215" s="596"/>
      <c r="Z215" s="596"/>
      <c r="AA215" s="596"/>
      <c r="AB215" s="596"/>
      <c r="AC215" s="456"/>
      <c r="AD215" s="457"/>
      <c r="AE215" s="455"/>
      <c r="AF215" s="455"/>
      <c r="AG215" s="455"/>
      <c r="AH215" s="455"/>
      <c r="AI215" s="455"/>
      <c r="AJ215" s="455"/>
      <c r="AK215" s="455"/>
      <c r="AL215" s="455"/>
      <c r="AP215" s="87"/>
      <c r="AQ215" s="88" t="str">
        <f t="shared" si="6"/>
        <v/>
      </c>
      <c r="AR215" s="89" t="s">
        <v>684</v>
      </c>
      <c r="AS215" s="66"/>
      <c r="AT215" s="67" t="str">
        <f t="shared" si="5"/>
        <v/>
      </c>
      <c r="AU215" s="447" t="str">
        <f t="shared" si="7"/>
        <v/>
      </c>
      <c r="AV215" s="69"/>
      <c r="AW215" s="70"/>
    </row>
    <row r="216" spans="1:49" s="90" customFormat="1" ht="28.2" customHeight="1">
      <c r="A216" s="91"/>
      <c r="C216" s="587">
        <v>4</v>
      </c>
      <c r="D216" s="588"/>
      <c r="E216" s="589"/>
      <c r="F216" s="590"/>
      <c r="G216" s="591"/>
      <c r="H216" s="592" t="str">
        <f t="shared" si="2"/>
        <v/>
      </c>
      <c r="I216" s="592"/>
      <c r="J216" s="592"/>
      <c r="K216" s="592"/>
      <c r="L216" s="592"/>
      <c r="M216" s="592"/>
      <c r="N216" s="592"/>
      <c r="O216" s="593"/>
      <c r="P216" s="142" t="s">
        <v>640</v>
      </c>
      <c r="Q216" s="594" t="str">
        <f t="shared" si="3"/>
        <v/>
      </c>
      <c r="R216" s="595"/>
      <c r="S216" s="596" t="str">
        <f t="shared" si="4"/>
        <v/>
      </c>
      <c r="T216" s="596"/>
      <c r="U216" s="596"/>
      <c r="V216" s="596"/>
      <c r="W216" s="596"/>
      <c r="X216" s="596"/>
      <c r="Y216" s="596"/>
      <c r="Z216" s="596"/>
      <c r="AA216" s="596"/>
      <c r="AB216" s="596"/>
      <c r="AC216" s="456"/>
      <c r="AD216" s="457"/>
      <c r="AE216" s="455"/>
      <c r="AF216" s="455"/>
      <c r="AG216" s="455"/>
      <c r="AH216" s="455"/>
      <c r="AI216" s="455"/>
      <c r="AJ216" s="455"/>
      <c r="AK216" s="455"/>
      <c r="AL216" s="455"/>
      <c r="AP216" s="87"/>
      <c r="AQ216" s="88" t="str">
        <f t="shared" si="6"/>
        <v/>
      </c>
      <c r="AR216" s="89" t="s">
        <v>684</v>
      </c>
      <c r="AS216" s="66"/>
      <c r="AT216" s="67" t="str">
        <f t="shared" si="5"/>
        <v/>
      </c>
      <c r="AU216" s="447" t="str">
        <f t="shared" si="7"/>
        <v/>
      </c>
      <c r="AV216" s="69"/>
      <c r="AW216" s="70"/>
    </row>
    <row r="217" spans="1:49" s="90" customFormat="1" ht="28.2" customHeight="1">
      <c r="A217" s="91"/>
      <c r="C217" s="587">
        <v>5</v>
      </c>
      <c r="D217" s="588"/>
      <c r="E217" s="589"/>
      <c r="F217" s="590"/>
      <c r="G217" s="591"/>
      <c r="H217" s="592" t="str">
        <f t="shared" si="2"/>
        <v/>
      </c>
      <c r="I217" s="592"/>
      <c r="J217" s="592"/>
      <c r="K217" s="592"/>
      <c r="L217" s="592"/>
      <c r="M217" s="592"/>
      <c r="N217" s="592"/>
      <c r="O217" s="593"/>
      <c r="P217" s="142" t="s">
        <v>640</v>
      </c>
      <c r="Q217" s="594" t="str">
        <f t="shared" si="3"/>
        <v/>
      </c>
      <c r="R217" s="595"/>
      <c r="S217" s="596" t="str">
        <f t="shared" si="4"/>
        <v/>
      </c>
      <c r="T217" s="596"/>
      <c r="U217" s="596"/>
      <c r="V217" s="596"/>
      <c r="W217" s="596"/>
      <c r="X217" s="596"/>
      <c r="Y217" s="596"/>
      <c r="Z217" s="596"/>
      <c r="AA217" s="596"/>
      <c r="AB217" s="596"/>
      <c r="AC217" s="456"/>
      <c r="AD217" s="457"/>
      <c r="AE217" s="455"/>
      <c r="AF217" s="455"/>
      <c r="AG217" s="455"/>
      <c r="AH217" s="455"/>
      <c r="AI217" s="455"/>
      <c r="AJ217" s="455"/>
      <c r="AK217" s="455"/>
      <c r="AL217" s="455"/>
      <c r="AP217" s="87"/>
      <c r="AQ217" s="88" t="str">
        <f t="shared" si="6"/>
        <v/>
      </c>
      <c r="AR217" s="89" t="s">
        <v>684</v>
      </c>
      <c r="AS217" s="66"/>
      <c r="AT217" s="67" t="str">
        <f t="shared" si="5"/>
        <v/>
      </c>
      <c r="AU217" s="447" t="str">
        <f t="shared" si="7"/>
        <v/>
      </c>
      <c r="AV217" s="69"/>
      <c r="AW217" s="70"/>
    </row>
    <row r="218" spans="1:49" s="90" customFormat="1" ht="28.2" customHeight="1">
      <c r="A218" s="91"/>
      <c r="C218" s="587">
        <v>6</v>
      </c>
      <c r="D218" s="588"/>
      <c r="E218" s="589"/>
      <c r="F218" s="590"/>
      <c r="G218" s="591"/>
      <c r="H218" s="592" t="str">
        <f t="shared" si="2"/>
        <v/>
      </c>
      <c r="I218" s="592"/>
      <c r="J218" s="592"/>
      <c r="K218" s="592"/>
      <c r="L218" s="592"/>
      <c r="M218" s="592"/>
      <c r="N218" s="592"/>
      <c r="O218" s="593"/>
      <c r="P218" s="142" t="s">
        <v>640</v>
      </c>
      <c r="Q218" s="594" t="str">
        <f t="shared" si="3"/>
        <v/>
      </c>
      <c r="R218" s="595"/>
      <c r="S218" s="596" t="str">
        <f t="shared" si="4"/>
        <v/>
      </c>
      <c r="T218" s="596"/>
      <c r="U218" s="596"/>
      <c r="V218" s="596"/>
      <c r="W218" s="596"/>
      <c r="X218" s="596"/>
      <c r="Y218" s="596"/>
      <c r="Z218" s="596"/>
      <c r="AA218" s="596"/>
      <c r="AB218" s="596"/>
      <c r="AC218" s="456"/>
      <c r="AD218" s="457"/>
      <c r="AE218" s="455"/>
      <c r="AF218" s="455"/>
      <c r="AG218" s="455"/>
      <c r="AH218" s="455"/>
      <c r="AI218" s="455"/>
      <c r="AJ218" s="455"/>
      <c r="AK218" s="455"/>
      <c r="AL218" s="455"/>
      <c r="AP218" s="87"/>
      <c r="AQ218" s="88" t="str">
        <f t="shared" si="6"/>
        <v/>
      </c>
      <c r="AR218" s="89" t="s">
        <v>684</v>
      </c>
      <c r="AS218" s="66"/>
      <c r="AT218" s="67" t="str">
        <f t="shared" si="5"/>
        <v/>
      </c>
      <c r="AU218" s="447" t="str">
        <f t="shared" si="7"/>
        <v/>
      </c>
      <c r="AV218" s="69"/>
      <c r="AW218" s="70"/>
    </row>
    <row r="219" spans="1:49" s="90" customFormat="1" ht="28.2" customHeight="1">
      <c r="A219" s="91"/>
      <c r="C219" s="587">
        <v>7</v>
      </c>
      <c r="D219" s="588"/>
      <c r="E219" s="589"/>
      <c r="F219" s="590"/>
      <c r="G219" s="591"/>
      <c r="H219" s="592" t="str">
        <f t="shared" si="2"/>
        <v/>
      </c>
      <c r="I219" s="592"/>
      <c r="J219" s="592"/>
      <c r="K219" s="592"/>
      <c r="L219" s="592"/>
      <c r="M219" s="592"/>
      <c r="N219" s="592"/>
      <c r="O219" s="593"/>
      <c r="P219" s="142" t="s">
        <v>640</v>
      </c>
      <c r="Q219" s="594" t="str">
        <f t="shared" si="3"/>
        <v/>
      </c>
      <c r="R219" s="595"/>
      <c r="S219" s="596" t="str">
        <f t="shared" si="4"/>
        <v/>
      </c>
      <c r="T219" s="596"/>
      <c r="U219" s="596"/>
      <c r="V219" s="596"/>
      <c r="W219" s="596"/>
      <c r="X219" s="596"/>
      <c r="Y219" s="596"/>
      <c r="Z219" s="596"/>
      <c r="AA219" s="596"/>
      <c r="AB219" s="596"/>
      <c r="AC219" s="456"/>
      <c r="AD219" s="457"/>
      <c r="AE219" s="455"/>
      <c r="AF219" s="455"/>
      <c r="AG219" s="455"/>
      <c r="AH219" s="455"/>
      <c r="AI219" s="455"/>
      <c r="AJ219" s="455"/>
      <c r="AK219" s="455"/>
      <c r="AL219" s="455"/>
      <c r="AP219" s="87"/>
      <c r="AQ219" s="88" t="str">
        <f t="shared" si="6"/>
        <v/>
      </c>
      <c r="AR219" s="89" t="s">
        <v>684</v>
      </c>
      <c r="AS219" s="66"/>
      <c r="AT219" s="67" t="str">
        <f t="shared" si="5"/>
        <v/>
      </c>
      <c r="AU219" s="447" t="str">
        <f t="shared" si="7"/>
        <v/>
      </c>
      <c r="AV219" s="69"/>
      <c r="AW219" s="70"/>
    </row>
    <row r="220" spans="1:49" s="90" customFormat="1" ht="28.2" customHeight="1">
      <c r="A220" s="91"/>
      <c r="C220" s="587">
        <v>8</v>
      </c>
      <c r="D220" s="588"/>
      <c r="E220" s="589"/>
      <c r="F220" s="590"/>
      <c r="G220" s="591"/>
      <c r="H220" s="592" t="str">
        <f t="shared" si="2"/>
        <v/>
      </c>
      <c r="I220" s="592"/>
      <c r="J220" s="592"/>
      <c r="K220" s="592"/>
      <c r="L220" s="592"/>
      <c r="M220" s="592"/>
      <c r="N220" s="592"/>
      <c r="O220" s="593"/>
      <c r="P220" s="142" t="s">
        <v>640</v>
      </c>
      <c r="Q220" s="594" t="str">
        <f t="shared" si="3"/>
        <v/>
      </c>
      <c r="R220" s="595"/>
      <c r="S220" s="596" t="str">
        <f t="shared" si="4"/>
        <v/>
      </c>
      <c r="T220" s="596"/>
      <c r="U220" s="596"/>
      <c r="V220" s="596"/>
      <c r="W220" s="596"/>
      <c r="X220" s="596"/>
      <c r="Y220" s="596"/>
      <c r="Z220" s="596"/>
      <c r="AA220" s="596"/>
      <c r="AB220" s="596"/>
      <c r="AC220" s="456"/>
      <c r="AD220" s="457"/>
      <c r="AE220" s="455"/>
      <c r="AF220" s="455"/>
      <c r="AG220" s="455"/>
      <c r="AH220" s="455"/>
      <c r="AI220" s="455"/>
      <c r="AJ220" s="455"/>
      <c r="AK220" s="455"/>
      <c r="AL220" s="455"/>
      <c r="AP220" s="87"/>
      <c r="AQ220" s="88" t="str">
        <f t="shared" si="6"/>
        <v/>
      </c>
      <c r="AR220" s="89" t="s">
        <v>684</v>
      </c>
      <c r="AS220" s="66"/>
      <c r="AT220" s="67" t="str">
        <f t="shared" si="5"/>
        <v/>
      </c>
      <c r="AU220" s="447" t="str">
        <f t="shared" si="7"/>
        <v/>
      </c>
      <c r="AV220" s="69"/>
      <c r="AW220" s="70"/>
    </row>
    <row r="221" spans="1:49" s="90" customFormat="1" ht="28.2" customHeight="1">
      <c r="A221" s="91"/>
      <c r="C221" s="587">
        <v>9</v>
      </c>
      <c r="D221" s="588"/>
      <c r="E221" s="589"/>
      <c r="F221" s="590"/>
      <c r="G221" s="591"/>
      <c r="H221" s="592" t="str">
        <f t="shared" si="2"/>
        <v/>
      </c>
      <c r="I221" s="592"/>
      <c r="J221" s="592"/>
      <c r="K221" s="592"/>
      <c r="L221" s="592"/>
      <c r="M221" s="592"/>
      <c r="N221" s="592"/>
      <c r="O221" s="593"/>
      <c r="P221" s="142" t="s">
        <v>640</v>
      </c>
      <c r="Q221" s="594" t="str">
        <f t="shared" si="3"/>
        <v/>
      </c>
      <c r="R221" s="595"/>
      <c r="S221" s="596" t="str">
        <f t="shared" si="4"/>
        <v/>
      </c>
      <c r="T221" s="596"/>
      <c r="U221" s="596"/>
      <c r="V221" s="596"/>
      <c r="W221" s="596"/>
      <c r="X221" s="596"/>
      <c r="Y221" s="596"/>
      <c r="Z221" s="596"/>
      <c r="AA221" s="596"/>
      <c r="AB221" s="596"/>
      <c r="AC221" s="456"/>
      <c r="AD221" s="457"/>
      <c r="AE221" s="455"/>
      <c r="AF221" s="455"/>
      <c r="AG221" s="455"/>
      <c r="AH221" s="455"/>
      <c r="AI221" s="455"/>
      <c r="AJ221" s="455"/>
      <c r="AK221" s="455"/>
      <c r="AL221" s="455"/>
      <c r="AP221" s="87"/>
      <c r="AQ221" s="88" t="str">
        <f t="shared" si="6"/>
        <v/>
      </c>
      <c r="AR221" s="89" t="s">
        <v>684</v>
      </c>
      <c r="AS221" s="66"/>
      <c r="AT221" s="67" t="str">
        <f t="shared" si="5"/>
        <v/>
      </c>
      <c r="AU221" s="447" t="str">
        <f t="shared" si="7"/>
        <v/>
      </c>
      <c r="AV221" s="69"/>
      <c r="AW221" s="70"/>
    </row>
    <row r="222" spans="1:49" s="90" customFormat="1" ht="28.2" customHeight="1" thickBot="1">
      <c r="A222" s="91"/>
      <c r="C222" s="663">
        <v>10</v>
      </c>
      <c r="D222" s="664"/>
      <c r="E222" s="665"/>
      <c r="F222" s="666"/>
      <c r="G222" s="667"/>
      <c r="H222" s="668" t="str">
        <f t="shared" si="2"/>
        <v/>
      </c>
      <c r="I222" s="668"/>
      <c r="J222" s="668"/>
      <c r="K222" s="668"/>
      <c r="L222" s="668"/>
      <c r="M222" s="668"/>
      <c r="N222" s="668"/>
      <c r="O222" s="669"/>
      <c r="P222" s="142" t="s">
        <v>640</v>
      </c>
      <c r="Q222" s="594" t="str">
        <f t="shared" si="3"/>
        <v/>
      </c>
      <c r="R222" s="595"/>
      <c r="S222" s="596" t="str">
        <f t="shared" si="4"/>
        <v/>
      </c>
      <c r="T222" s="596"/>
      <c r="U222" s="596"/>
      <c r="V222" s="596"/>
      <c r="W222" s="596"/>
      <c r="X222" s="596"/>
      <c r="Y222" s="596"/>
      <c r="Z222" s="596"/>
      <c r="AA222" s="596"/>
      <c r="AB222" s="596"/>
      <c r="AC222" s="456"/>
      <c r="AD222" s="457"/>
      <c r="AE222" s="455"/>
      <c r="AF222" s="455"/>
      <c r="AG222" s="455"/>
      <c r="AH222" s="455"/>
      <c r="AI222" s="455"/>
      <c r="AJ222" s="455"/>
      <c r="AK222" s="455"/>
      <c r="AL222" s="455"/>
      <c r="AP222" s="87"/>
      <c r="AQ222" s="88" t="str">
        <f t="shared" si="6"/>
        <v/>
      </c>
      <c r="AR222" s="89" t="s">
        <v>684</v>
      </c>
      <c r="AS222" s="66"/>
      <c r="AT222" s="67" t="str">
        <f t="shared" si="5"/>
        <v/>
      </c>
      <c r="AU222" s="447" t="str">
        <f t="shared" si="7"/>
        <v/>
      </c>
      <c r="AV222" s="69"/>
      <c r="AW222" s="70"/>
    </row>
    <row r="223" spans="1:49" s="90" customFormat="1" ht="28.2" customHeight="1">
      <c r="A223" s="91"/>
      <c r="B223" s="110"/>
      <c r="C223" s="953" t="str">
        <f>IF(AQ223&gt;0,"重複している営業種目コードがあります。ご確認ください。","")</f>
        <v/>
      </c>
      <c r="D223" s="953"/>
      <c r="E223" s="953"/>
      <c r="F223" s="953"/>
      <c r="G223" s="953"/>
      <c r="H223" s="953"/>
      <c r="I223" s="953"/>
      <c r="J223" s="953"/>
      <c r="K223" s="953"/>
      <c r="L223" s="953"/>
      <c r="M223" s="953"/>
      <c r="N223" s="953"/>
      <c r="O223" s="953"/>
      <c r="P223" s="953"/>
      <c r="Q223" s="953"/>
      <c r="R223" s="953"/>
      <c r="S223" s="953"/>
      <c r="T223" s="953"/>
      <c r="U223" s="953"/>
      <c r="V223" s="953"/>
      <c r="W223" s="953"/>
      <c r="X223" s="953"/>
      <c r="Y223" s="953"/>
      <c r="Z223" s="953"/>
      <c r="AA223" s="953"/>
      <c r="AB223" s="953"/>
      <c r="AC223" s="953"/>
      <c r="AD223" s="953"/>
      <c r="AE223" s="953"/>
      <c r="AF223" s="953"/>
      <c r="AG223" s="953"/>
      <c r="AH223" s="953"/>
      <c r="AI223" s="953"/>
      <c r="AJ223" s="953"/>
      <c r="AK223" s="953"/>
      <c r="AL223" s="953"/>
      <c r="AM223" s="953"/>
      <c r="AN223" s="953"/>
      <c r="AO223" s="87"/>
      <c r="AP223" s="87"/>
      <c r="AQ223" s="88">
        <f>SUM(AQ213:AQ222)</f>
        <v>0</v>
      </c>
      <c r="AR223" s="89"/>
      <c r="AS223" s="66"/>
      <c r="AT223" s="67"/>
      <c r="AU223" s="68"/>
      <c r="AV223" s="69"/>
      <c r="AW223" s="70"/>
    </row>
    <row r="224" spans="1:49" s="90" customFormat="1" ht="28.2" customHeight="1">
      <c r="A224" s="91"/>
      <c r="B224" s="110"/>
      <c r="C224" s="953"/>
      <c r="D224" s="953"/>
      <c r="E224" s="953"/>
      <c r="F224" s="953"/>
      <c r="G224" s="953"/>
      <c r="H224" s="953"/>
      <c r="I224" s="953"/>
      <c r="J224" s="953"/>
      <c r="K224" s="953"/>
      <c r="L224" s="953"/>
      <c r="M224" s="953"/>
      <c r="N224" s="953"/>
      <c r="O224" s="953"/>
      <c r="P224" s="953"/>
      <c r="Q224" s="953"/>
      <c r="R224" s="953"/>
      <c r="S224" s="953"/>
      <c r="T224" s="953"/>
      <c r="U224" s="953"/>
      <c r="V224" s="953"/>
      <c r="W224" s="953"/>
      <c r="X224" s="953"/>
      <c r="Y224" s="953"/>
      <c r="Z224" s="953"/>
      <c r="AA224" s="953"/>
      <c r="AB224" s="953"/>
      <c r="AC224" s="953"/>
      <c r="AD224" s="953"/>
      <c r="AE224" s="953"/>
      <c r="AF224" s="953"/>
      <c r="AG224" s="953"/>
      <c r="AH224" s="953"/>
      <c r="AI224" s="953"/>
      <c r="AJ224" s="953"/>
      <c r="AK224" s="953"/>
      <c r="AL224" s="953"/>
      <c r="AM224" s="953"/>
      <c r="AN224" s="953"/>
      <c r="AO224" s="87"/>
      <c r="AP224" s="87"/>
      <c r="AQ224" s="88"/>
      <c r="AR224" s="89"/>
      <c r="AS224" s="66"/>
      <c r="AT224" s="67"/>
      <c r="AU224" s="68"/>
      <c r="AV224" s="69"/>
      <c r="AW224" s="70"/>
    </row>
    <row r="225" spans="1:49" s="90" customFormat="1" ht="28.2" customHeight="1" thickBot="1">
      <c r="A225" s="87"/>
      <c r="B225" s="116"/>
      <c r="C225" s="120"/>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116"/>
      <c r="AI225" s="119"/>
      <c r="AJ225" s="119"/>
      <c r="AK225" s="119"/>
      <c r="AL225" s="119"/>
      <c r="AM225" s="116"/>
      <c r="AN225" s="116"/>
      <c r="AO225" s="87"/>
      <c r="AP225" s="87"/>
      <c r="AQ225" s="88"/>
      <c r="AR225" s="89"/>
      <c r="AS225" s="66"/>
      <c r="AT225" s="67"/>
      <c r="AU225" s="68"/>
      <c r="AV225" s="69"/>
      <c r="AW225" s="70" t="s">
        <v>485</v>
      </c>
    </row>
    <row r="226" spans="1:49" s="90" customFormat="1" ht="28.2" customHeight="1">
      <c r="A226" s="87"/>
      <c r="B226" s="958" t="str">
        <f>様式５!AM21</f>
        <v>⑫許可・認可・登録等コード</v>
      </c>
      <c r="C226" s="958"/>
      <c r="D226" s="958"/>
      <c r="E226" s="958"/>
      <c r="F226" s="958"/>
      <c r="G226" s="958"/>
      <c r="H226" s="958"/>
      <c r="I226" s="958"/>
      <c r="J226" s="958"/>
      <c r="K226" s="958"/>
      <c r="L226" s="955" t="str">
        <f>SUBSTITUTE(様式５!AM22,"記入","入力")&amp;CHAR(10)&amp;CHAR(10)&amp;"※入力の際は上から詰めて入力してください。"</f>
        <v>営業種目コード（０７０１～０７０５、１３０１～１３０４、９７０２、９８０３、９８０４）を申請し、かつ、許可・認可・登録等を必要とする品目を扱う場合は、申請の手引３４ページを参照の上、下の欄に入力してください。また、上記営業種目コード以外の業務を申請する場合で、取得している登録等があれば入力してください。
※入力の際は上から詰めて入力してください。</v>
      </c>
      <c r="M226" s="955"/>
      <c r="N226" s="955"/>
      <c r="O226" s="955"/>
      <c r="P226" s="955"/>
      <c r="Q226" s="955"/>
      <c r="R226" s="955"/>
      <c r="S226" s="955"/>
      <c r="T226" s="955"/>
      <c r="U226" s="955"/>
      <c r="V226" s="955"/>
      <c r="W226" s="955"/>
      <c r="X226" s="955"/>
      <c r="Y226" s="955"/>
      <c r="Z226" s="955"/>
      <c r="AA226" s="955"/>
      <c r="AB226" s="955"/>
      <c r="AC226" s="955"/>
      <c r="AD226" s="955"/>
      <c r="AE226" s="955"/>
      <c r="AF226" s="955"/>
      <c r="AG226" s="955"/>
      <c r="AH226" s="955"/>
      <c r="AI226" s="955"/>
      <c r="AJ226" s="955"/>
      <c r="AK226" s="955"/>
      <c r="AL226" s="955"/>
      <c r="AM226" s="87"/>
      <c r="AN226" s="87"/>
      <c r="AO226" s="87"/>
      <c r="AP226" s="87"/>
      <c r="AQ226" s="88"/>
      <c r="AR226" s="89"/>
      <c r="AS226" s="66"/>
      <c r="AT226" s="67"/>
      <c r="AU226" s="68"/>
      <c r="AV226" s="69"/>
      <c r="AW226" s="70"/>
    </row>
    <row r="227" spans="1:49" s="90" customFormat="1" ht="28.2" customHeight="1">
      <c r="A227" s="87"/>
      <c r="B227" s="959"/>
      <c r="C227" s="959"/>
      <c r="D227" s="959"/>
      <c r="E227" s="959"/>
      <c r="F227" s="959"/>
      <c r="G227" s="959"/>
      <c r="H227" s="959"/>
      <c r="I227" s="959"/>
      <c r="J227" s="959"/>
      <c r="K227" s="959"/>
      <c r="L227" s="956"/>
      <c r="M227" s="956"/>
      <c r="N227" s="956"/>
      <c r="O227" s="956"/>
      <c r="P227" s="956"/>
      <c r="Q227" s="956"/>
      <c r="R227" s="956"/>
      <c r="S227" s="956"/>
      <c r="T227" s="956"/>
      <c r="U227" s="956"/>
      <c r="V227" s="956"/>
      <c r="W227" s="956"/>
      <c r="X227" s="956"/>
      <c r="Y227" s="956"/>
      <c r="Z227" s="956"/>
      <c r="AA227" s="956"/>
      <c r="AB227" s="956"/>
      <c r="AC227" s="956"/>
      <c r="AD227" s="956"/>
      <c r="AE227" s="956"/>
      <c r="AF227" s="956"/>
      <c r="AG227" s="956"/>
      <c r="AH227" s="956"/>
      <c r="AI227" s="956"/>
      <c r="AJ227" s="956"/>
      <c r="AK227" s="956"/>
      <c r="AL227" s="956"/>
      <c r="AM227" s="87"/>
      <c r="AN227" s="87"/>
      <c r="AO227" s="87"/>
      <c r="AP227" s="87"/>
      <c r="AQ227" s="88"/>
      <c r="AR227" s="89"/>
      <c r="AS227" s="66"/>
      <c r="AT227" s="67"/>
      <c r="AU227" s="68"/>
      <c r="AV227" s="69"/>
      <c r="AW227" s="70"/>
    </row>
    <row r="228" spans="1:49" s="90" customFormat="1" ht="28.2" customHeight="1" thickBot="1">
      <c r="A228" s="87"/>
      <c r="B228" s="960"/>
      <c r="C228" s="960"/>
      <c r="D228" s="960"/>
      <c r="E228" s="960"/>
      <c r="F228" s="960"/>
      <c r="G228" s="960"/>
      <c r="H228" s="960"/>
      <c r="I228" s="960"/>
      <c r="J228" s="960"/>
      <c r="K228" s="960"/>
      <c r="L228" s="957"/>
      <c r="M228" s="957"/>
      <c r="N228" s="957"/>
      <c r="O228" s="957"/>
      <c r="P228" s="957"/>
      <c r="Q228" s="957"/>
      <c r="R228" s="957"/>
      <c r="S228" s="957"/>
      <c r="T228" s="957"/>
      <c r="U228" s="957"/>
      <c r="V228" s="957"/>
      <c r="W228" s="957"/>
      <c r="X228" s="957"/>
      <c r="Y228" s="957"/>
      <c r="Z228" s="957"/>
      <c r="AA228" s="957"/>
      <c r="AB228" s="957"/>
      <c r="AC228" s="957"/>
      <c r="AD228" s="957"/>
      <c r="AE228" s="957"/>
      <c r="AF228" s="957"/>
      <c r="AG228" s="957"/>
      <c r="AH228" s="957"/>
      <c r="AI228" s="957"/>
      <c r="AJ228" s="957"/>
      <c r="AK228" s="957"/>
      <c r="AL228" s="957"/>
      <c r="AM228" s="87"/>
      <c r="AN228" s="87"/>
      <c r="AO228" s="87"/>
      <c r="AP228" s="87"/>
      <c r="AQ228" s="88"/>
      <c r="AR228" s="89"/>
      <c r="AS228" s="66"/>
      <c r="AT228" s="67"/>
      <c r="AU228" s="68"/>
      <c r="AV228" s="69"/>
      <c r="AW228" s="70"/>
    </row>
    <row r="229" spans="1:49" s="90" customFormat="1" ht="28.2" customHeight="1">
      <c r="A229" s="87"/>
      <c r="B229" s="110"/>
      <c r="C229" s="110"/>
      <c r="D229" s="110"/>
      <c r="E229" s="110"/>
      <c r="F229" s="110" t="s">
        <v>481</v>
      </c>
      <c r="G229" s="110"/>
      <c r="H229" s="110"/>
      <c r="I229" s="110"/>
      <c r="J229" s="110"/>
      <c r="K229" s="110"/>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87"/>
      <c r="AN229" s="87"/>
      <c r="AO229" s="87"/>
      <c r="AP229" s="87"/>
      <c r="AQ229" s="88"/>
      <c r="AR229" s="89"/>
      <c r="AS229" s="66"/>
      <c r="AT229" s="67"/>
      <c r="AU229" s="68"/>
      <c r="AV229" s="69"/>
      <c r="AW229" s="70"/>
    </row>
    <row r="230" spans="1:49" s="90" customFormat="1" ht="28.2" customHeight="1" thickBot="1">
      <c r="A230" s="87"/>
      <c r="B230" s="87"/>
      <c r="C230" s="670" t="s">
        <v>482</v>
      </c>
      <c r="D230" s="670"/>
      <c r="E230" s="671" t="s">
        <v>483</v>
      </c>
      <c r="F230" s="671"/>
      <c r="G230" s="671"/>
      <c r="H230" s="671"/>
      <c r="I230" s="671"/>
      <c r="J230" s="671"/>
      <c r="K230" s="671"/>
      <c r="L230" s="87"/>
      <c r="M230" s="87"/>
      <c r="R230" s="111" t="s">
        <v>685</v>
      </c>
      <c r="S230" s="87"/>
      <c r="T230" s="87"/>
      <c r="U230" s="87"/>
      <c r="V230" s="87"/>
      <c r="W230" s="87"/>
      <c r="X230" s="87"/>
      <c r="Y230" s="87"/>
      <c r="Z230" s="87"/>
      <c r="AJ230" s="87"/>
      <c r="AK230" s="87"/>
      <c r="AL230" s="87"/>
      <c r="AM230" s="87"/>
      <c r="AN230" s="87"/>
      <c r="AO230" s="87"/>
      <c r="AP230" s="87"/>
      <c r="AQ230" s="88"/>
      <c r="AR230" s="89"/>
      <c r="AS230" s="66"/>
      <c r="AT230" s="67"/>
      <c r="AU230" s="68"/>
      <c r="AV230" s="69"/>
      <c r="AW230" s="70"/>
    </row>
    <row r="231" spans="1:49" s="90" customFormat="1" ht="28.2" customHeight="1" thickBot="1">
      <c r="A231" s="87"/>
      <c r="B231" s="90">
        <v>1</v>
      </c>
      <c r="C231" s="566"/>
      <c r="D231" s="567"/>
      <c r="E231" s="562" t="str">
        <f t="shared" ref="E231:E238" si="8">IFERROR(VLOOKUP(C231,$AE$293:$AF$342,2,0),"")</f>
        <v/>
      </c>
      <c r="F231" s="563"/>
      <c r="G231" s="563"/>
      <c r="H231" s="563"/>
      <c r="I231" s="563"/>
      <c r="J231" s="563"/>
      <c r="K231" s="563"/>
      <c r="L231" s="564"/>
      <c r="M231" s="564"/>
      <c r="N231" s="564"/>
      <c r="O231" s="564"/>
      <c r="P231" s="564"/>
      <c r="Q231" s="565"/>
      <c r="S231" s="672" t="str">
        <f>SUBSTITUTE(CONCATENATE(AU213,AU214,AU215,AU216,AU217,AU218,AU219,AU220,AU221,AU222),CHAR(10),"　")</f>
        <v/>
      </c>
      <c r="T231" s="673"/>
      <c r="U231" s="673"/>
      <c r="V231" s="673"/>
      <c r="W231" s="673"/>
      <c r="X231" s="673"/>
      <c r="Y231" s="673"/>
      <c r="Z231" s="673"/>
      <c r="AA231" s="673"/>
      <c r="AB231" s="673"/>
      <c r="AC231" s="673"/>
      <c r="AD231" s="673"/>
      <c r="AE231" s="673"/>
      <c r="AF231" s="673"/>
      <c r="AG231" s="673"/>
      <c r="AH231" s="673"/>
      <c r="AI231" s="673"/>
      <c r="AJ231" s="673"/>
      <c r="AK231" s="673"/>
      <c r="AL231" s="674"/>
      <c r="AM231" s="87"/>
      <c r="AN231" s="87"/>
      <c r="AO231" s="87"/>
      <c r="AP231" s="87"/>
      <c r="AQ231" s="88" t="str">
        <f>IF(COUNTIF($C$231:$D$238,C231)&gt;1,1,"")</f>
        <v/>
      </c>
      <c r="AR231" s="89" t="s">
        <v>427</v>
      </c>
      <c r="AS231" s="66"/>
      <c r="AT231" s="67"/>
      <c r="AU231" s="68"/>
      <c r="AV231" s="69"/>
      <c r="AW231" s="70"/>
    </row>
    <row r="232" spans="1:49" s="90" customFormat="1" ht="28.2" customHeight="1" thickBot="1">
      <c r="A232" s="87"/>
      <c r="B232" s="90">
        <f t="shared" ref="B232:B238" si="9">B231+1</f>
        <v>2</v>
      </c>
      <c r="C232" s="566"/>
      <c r="D232" s="567"/>
      <c r="E232" s="562" t="str">
        <f t="shared" si="8"/>
        <v/>
      </c>
      <c r="F232" s="563"/>
      <c r="G232" s="563"/>
      <c r="H232" s="563"/>
      <c r="I232" s="563"/>
      <c r="J232" s="563"/>
      <c r="K232" s="563"/>
      <c r="L232" s="564"/>
      <c r="M232" s="564"/>
      <c r="N232" s="564"/>
      <c r="O232" s="564"/>
      <c r="P232" s="564"/>
      <c r="Q232" s="565"/>
      <c r="R232" s="87"/>
      <c r="S232" s="675"/>
      <c r="T232" s="676"/>
      <c r="U232" s="676"/>
      <c r="V232" s="676"/>
      <c r="W232" s="676"/>
      <c r="X232" s="676"/>
      <c r="Y232" s="676"/>
      <c r="Z232" s="676"/>
      <c r="AA232" s="676"/>
      <c r="AB232" s="676"/>
      <c r="AC232" s="676"/>
      <c r="AD232" s="676"/>
      <c r="AE232" s="676"/>
      <c r="AF232" s="676"/>
      <c r="AG232" s="676"/>
      <c r="AH232" s="676"/>
      <c r="AI232" s="676"/>
      <c r="AJ232" s="676"/>
      <c r="AK232" s="676"/>
      <c r="AL232" s="677"/>
      <c r="AM232" s="87"/>
      <c r="AN232" s="87"/>
      <c r="AO232" s="87"/>
      <c r="AP232" s="87"/>
      <c r="AQ232" s="88" t="str">
        <f t="shared" ref="AQ232:AQ238" si="10">IF(COUNTIF($C$231:$D$238,C232)&gt;1,1,"")</f>
        <v/>
      </c>
      <c r="AR232" s="89" t="s">
        <v>427</v>
      </c>
      <c r="AS232" s="66"/>
      <c r="AT232" s="67"/>
      <c r="AU232" s="68"/>
      <c r="AV232" s="69"/>
      <c r="AW232" s="70"/>
    </row>
    <row r="233" spans="1:49" s="90" customFormat="1" ht="28.2" customHeight="1" thickBot="1">
      <c r="A233" s="87"/>
      <c r="B233" s="90">
        <f t="shared" si="9"/>
        <v>3</v>
      </c>
      <c r="C233" s="566"/>
      <c r="D233" s="567"/>
      <c r="E233" s="562" t="str">
        <f t="shared" si="8"/>
        <v/>
      </c>
      <c r="F233" s="563"/>
      <c r="G233" s="563"/>
      <c r="H233" s="563"/>
      <c r="I233" s="563"/>
      <c r="J233" s="563"/>
      <c r="K233" s="563"/>
      <c r="L233" s="564"/>
      <c r="M233" s="564"/>
      <c r="N233" s="564"/>
      <c r="O233" s="564"/>
      <c r="P233" s="564"/>
      <c r="Q233" s="565"/>
      <c r="R233" s="87"/>
      <c r="S233" s="584" t="s">
        <v>723</v>
      </c>
      <c r="T233" s="584"/>
      <c r="U233" s="584"/>
      <c r="V233" s="584"/>
      <c r="W233" s="584"/>
      <c r="X233" s="584"/>
      <c r="Y233" s="584"/>
      <c r="Z233" s="584"/>
      <c r="AA233" s="584"/>
      <c r="AB233" s="584"/>
      <c r="AC233" s="584"/>
      <c r="AD233" s="584"/>
      <c r="AE233" s="584"/>
      <c r="AF233" s="584"/>
      <c r="AG233" s="584"/>
      <c r="AH233" s="584"/>
      <c r="AI233" s="584"/>
      <c r="AJ233" s="584"/>
      <c r="AK233" s="584"/>
      <c r="AL233" s="584"/>
      <c r="AM233" s="87"/>
      <c r="AN233" s="87"/>
      <c r="AO233" s="87"/>
      <c r="AP233" s="87"/>
      <c r="AQ233" s="88" t="str">
        <f t="shared" si="10"/>
        <v/>
      </c>
      <c r="AR233" s="89" t="s">
        <v>427</v>
      </c>
      <c r="AS233" s="66"/>
      <c r="AT233" s="67"/>
      <c r="AU233" s="68"/>
      <c r="AV233" s="69"/>
      <c r="AW233" s="70"/>
    </row>
    <row r="234" spans="1:49" s="90" customFormat="1" ht="28.2" customHeight="1" thickBot="1">
      <c r="A234" s="87"/>
      <c r="B234" s="90">
        <f t="shared" si="9"/>
        <v>4</v>
      </c>
      <c r="C234" s="566"/>
      <c r="D234" s="567"/>
      <c r="E234" s="562" t="str">
        <f t="shared" si="8"/>
        <v/>
      </c>
      <c r="F234" s="563"/>
      <c r="G234" s="563"/>
      <c r="H234" s="563"/>
      <c r="I234" s="563"/>
      <c r="J234" s="563"/>
      <c r="K234" s="563"/>
      <c r="L234" s="564"/>
      <c r="M234" s="564"/>
      <c r="N234" s="564"/>
      <c r="O234" s="564"/>
      <c r="P234" s="564"/>
      <c r="Q234" s="565"/>
      <c r="R234" s="87"/>
      <c r="S234" s="585"/>
      <c r="T234" s="585"/>
      <c r="U234" s="585"/>
      <c r="V234" s="585"/>
      <c r="W234" s="585"/>
      <c r="X234" s="585"/>
      <c r="Y234" s="585"/>
      <c r="Z234" s="585"/>
      <c r="AA234" s="585"/>
      <c r="AB234" s="585"/>
      <c r="AC234" s="585"/>
      <c r="AD234" s="585"/>
      <c r="AE234" s="585"/>
      <c r="AF234" s="585"/>
      <c r="AG234" s="585"/>
      <c r="AH234" s="585"/>
      <c r="AI234" s="585"/>
      <c r="AJ234" s="585"/>
      <c r="AK234" s="585"/>
      <c r="AL234" s="585"/>
      <c r="AM234" s="87"/>
      <c r="AN234" s="87"/>
      <c r="AO234" s="87"/>
      <c r="AP234" s="87"/>
      <c r="AQ234" s="88" t="str">
        <f t="shared" si="10"/>
        <v/>
      </c>
      <c r="AR234" s="89" t="s">
        <v>427</v>
      </c>
      <c r="AS234" s="66"/>
      <c r="AT234" s="67"/>
      <c r="AU234" s="68"/>
      <c r="AV234" s="69"/>
      <c r="AW234" s="70"/>
    </row>
    <row r="235" spans="1:49" s="90" customFormat="1" ht="28.2" customHeight="1" thickBot="1">
      <c r="A235" s="87"/>
      <c r="B235" s="90">
        <f t="shared" si="9"/>
        <v>5</v>
      </c>
      <c r="C235" s="566"/>
      <c r="D235" s="567"/>
      <c r="E235" s="562" t="str">
        <f t="shared" si="8"/>
        <v/>
      </c>
      <c r="F235" s="563"/>
      <c r="G235" s="563"/>
      <c r="H235" s="563"/>
      <c r="I235" s="563"/>
      <c r="J235" s="563"/>
      <c r="K235" s="563"/>
      <c r="L235" s="564"/>
      <c r="M235" s="564"/>
      <c r="N235" s="564"/>
      <c r="O235" s="564"/>
      <c r="P235" s="564"/>
      <c r="Q235" s="565"/>
      <c r="R235" s="87"/>
      <c r="S235" s="585"/>
      <c r="T235" s="585"/>
      <c r="U235" s="585"/>
      <c r="V235" s="585"/>
      <c r="W235" s="585"/>
      <c r="X235" s="585"/>
      <c r="Y235" s="585"/>
      <c r="Z235" s="585"/>
      <c r="AA235" s="585"/>
      <c r="AB235" s="585"/>
      <c r="AC235" s="585"/>
      <c r="AD235" s="585"/>
      <c r="AE235" s="585"/>
      <c r="AF235" s="585"/>
      <c r="AG235" s="585"/>
      <c r="AH235" s="585"/>
      <c r="AI235" s="585"/>
      <c r="AJ235" s="585"/>
      <c r="AK235" s="585"/>
      <c r="AL235" s="585"/>
      <c r="AM235" s="87"/>
      <c r="AN235" s="87"/>
      <c r="AO235" s="87"/>
      <c r="AP235" s="87"/>
      <c r="AQ235" s="88" t="str">
        <f t="shared" si="10"/>
        <v/>
      </c>
      <c r="AR235" s="89" t="s">
        <v>427</v>
      </c>
      <c r="AS235" s="66"/>
      <c r="AT235" s="67"/>
      <c r="AU235" s="68"/>
      <c r="AV235" s="69"/>
      <c r="AW235" s="70"/>
    </row>
    <row r="236" spans="1:49" s="90" customFormat="1" ht="28.2" customHeight="1" thickBot="1">
      <c r="A236" s="87"/>
      <c r="B236" s="90">
        <f t="shared" si="9"/>
        <v>6</v>
      </c>
      <c r="C236" s="566"/>
      <c r="D236" s="567"/>
      <c r="E236" s="562" t="str">
        <f t="shared" si="8"/>
        <v/>
      </c>
      <c r="F236" s="563"/>
      <c r="G236" s="563"/>
      <c r="H236" s="563"/>
      <c r="I236" s="563"/>
      <c r="J236" s="563"/>
      <c r="K236" s="563"/>
      <c r="L236" s="564"/>
      <c r="M236" s="564"/>
      <c r="N236" s="564"/>
      <c r="O236" s="564"/>
      <c r="P236" s="564"/>
      <c r="Q236" s="565"/>
      <c r="S236" s="585"/>
      <c r="T236" s="585"/>
      <c r="U236" s="585"/>
      <c r="V236" s="585"/>
      <c r="W236" s="585"/>
      <c r="X236" s="585"/>
      <c r="Y236" s="585"/>
      <c r="Z236" s="585"/>
      <c r="AA236" s="585"/>
      <c r="AB236" s="585"/>
      <c r="AC236" s="585"/>
      <c r="AD236" s="585"/>
      <c r="AE236" s="585"/>
      <c r="AF236" s="585"/>
      <c r="AG236" s="585"/>
      <c r="AH236" s="585"/>
      <c r="AI236" s="585"/>
      <c r="AJ236" s="585"/>
      <c r="AK236" s="585"/>
      <c r="AL236" s="585"/>
      <c r="AN236" s="87"/>
      <c r="AO236" s="87"/>
      <c r="AP236" s="87"/>
      <c r="AQ236" s="88" t="str">
        <f t="shared" si="10"/>
        <v/>
      </c>
      <c r="AR236" s="89" t="s">
        <v>427</v>
      </c>
      <c r="AS236" s="66"/>
      <c r="AT236" s="67"/>
      <c r="AU236" s="68"/>
      <c r="AV236" s="69"/>
      <c r="AW236" s="70"/>
    </row>
    <row r="237" spans="1:49" s="90" customFormat="1" ht="28.2" customHeight="1" thickBot="1">
      <c r="A237" s="87"/>
      <c r="B237" s="90">
        <f t="shared" si="9"/>
        <v>7</v>
      </c>
      <c r="C237" s="566"/>
      <c r="D237" s="567"/>
      <c r="E237" s="562" t="str">
        <f t="shared" si="8"/>
        <v/>
      </c>
      <c r="F237" s="563"/>
      <c r="G237" s="563"/>
      <c r="H237" s="563"/>
      <c r="I237" s="563"/>
      <c r="J237" s="563"/>
      <c r="K237" s="563"/>
      <c r="L237" s="564"/>
      <c r="M237" s="564"/>
      <c r="N237" s="564"/>
      <c r="O237" s="564"/>
      <c r="P237" s="564"/>
      <c r="Q237" s="565"/>
      <c r="S237" s="586"/>
      <c r="T237" s="586"/>
      <c r="U237" s="586"/>
      <c r="V237" s="586"/>
      <c r="W237" s="586"/>
      <c r="X237" s="586"/>
      <c r="Y237" s="586"/>
      <c r="Z237" s="586"/>
      <c r="AA237" s="586"/>
      <c r="AB237" s="586"/>
      <c r="AC237" s="586"/>
      <c r="AD237" s="586"/>
      <c r="AE237" s="586"/>
      <c r="AF237" s="586"/>
      <c r="AG237" s="586"/>
      <c r="AH237" s="586"/>
      <c r="AI237" s="586"/>
      <c r="AJ237" s="586"/>
      <c r="AK237" s="586"/>
      <c r="AL237" s="586"/>
      <c r="AN237" s="87"/>
      <c r="AO237" s="87"/>
      <c r="AP237" s="87"/>
      <c r="AQ237" s="88" t="str">
        <f t="shared" si="10"/>
        <v/>
      </c>
      <c r="AR237" s="89" t="s">
        <v>427</v>
      </c>
      <c r="AS237" s="66"/>
      <c r="AT237" s="67"/>
      <c r="AU237" s="68"/>
      <c r="AV237" s="69"/>
      <c r="AW237" s="70"/>
    </row>
    <row r="238" spans="1:49" s="90" customFormat="1" ht="28.2" customHeight="1" thickBot="1">
      <c r="A238" s="87"/>
      <c r="B238" s="90">
        <f t="shared" si="9"/>
        <v>8</v>
      </c>
      <c r="C238" s="566"/>
      <c r="D238" s="567"/>
      <c r="E238" s="562" t="str">
        <f t="shared" si="8"/>
        <v/>
      </c>
      <c r="F238" s="563"/>
      <c r="G238" s="563"/>
      <c r="H238" s="563"/>
      <c r="I238" s="563"/>
      <c r="J238" s="563"/>
      <c r="K238" s="563"/>
      <c r="L238" s="564"/>
      <c r="M238" s="564"/>
      <c r="N238" s="564"/>
      <c r="O238" s="564"/>
      <c r="P238" s="564"/>
      <c r="Q238" s="565"/>
      <c r="S238" s="586"/>
      <c r="T238" s="586"/>
      <c r="U238" s="586"/>
      <c r="V238" s="586"/>
      <c r="W238" s="586"/>
      <c r="X238" s="586"/>
      <c r="Y238" s="586"/>
      <c r="Z238" s="586"/>
      <c r="AA238" s="586"/>
      <c r="AB238" s="586"/>
      <c r="AC238" s="586"/>
      <c r="AD238" s="586"/>
      <c r="AE238" s="586"/>
      <c r="AF238" s="586"/>
      <c r="AG238" s="586"/>
      <c r="AH238" s="586"/>
      <c r="AI238" s="586"/>
      <c r="AJ238" s="586"/>
      <c r="AK238" s="586"/>
      <c r="AL238" s="586"/>
      <c r="AN238" s="87"/>
      <c r="AO238" s="87"/>
      <c r="AP238" s="87"/>
      <c r="AQ238" s="88" t="str">
        <f t="shared" si="10"/>
        <v/>
      </c>
      <c r="AR238" s="89" t="s">
        <v>427</v>
      </c>
      <c r="AS238" s="66"/>
      <c r="AT238" s="67"/>
      <c r="AU238" s="68"/>
      <c r="AV238" s="69"/>
      <c r="AW238" s="70"/>
    </row>
    <row r="239" spans="1:49" s="90" customFormat="1" ht="28.2" customHeight="1">
      <c r="A239" s="87"/>
      <c r="B239" s="87"/>
      <c r="C239" s="954" t="str">
        <f>IF(AQ239&gt;0,"重複している登録等コードがあります。ご確認ください。","")</f>
        <v/>
      </c>
      <c r="D239" s="954"/>
      <c r="E239" s="954"/>
      <c r="F239" s="954"/>
      <c r="G239" s="954"/>
      <c r="H239" s="954"/>
      <c r="I239" s="954"/>
      <c r="J239" s="954"/>
      <c r="K239" s="954"/>
      <c r="L239" s="954"/>
      <c r="M239" s="954"/>
      <c r="N239" s="954"/>
      <c r="O239" s="954"/>
      <c r="P239" s="954"/>
      <c r="Q239" s="954"/>
      <c r="R239" s="954"/>
      <c r="S239" s="954"/>
      <c r="T239" s="954"/>
      <c r="U239" s="954"/>
      <c r="V239" s="954"/>
      <c r="W239" s="954"/>
      <c r="X239" s="954"/>
      <c r="Y239" s="954"/>
      <c r="Z239" s="954"/>
      <c r="AA239" s="954"/>
      <c r="AB239" s="954"/>
      <c r="AC239" s="954"/>
      <c r="AD239" s="954"/>
      <c r="AE239" s="954"/>
      <c r="AF239" s="954"/>
      <c r="AG239" s="954"/>
      <c r="AH239" s="954"/>
      <c r="AI239" s="954"/>
      <c r="AJ239" s="954"/>
      <c r="AK239" s="954"/>
      <c r="AL239" s="954"/>
      <c r="AM239" s="954"/>
      <c r="AN239" s="87"/>
      <c r="AO239" s="87"/>
      <c r="AP239" s="87"/>
      <c r="AQ239" s="88">
        <f>SUM(AQ231:AQ238)</f>
        <v>0</v>
      </c>
      <c r="AR239" s="89"/>
      <c r="AS239" s="66"/>
      <c r="AT239" s="67"/>
      <c r="AU239" s="68"/>
      <c r="AV239" s="69"/>
      <c r="AW239" s="70"/>
    </row>
    <row r="240" spans="1:49" s="90" customFormat="1" ht="28.2" customHeight="1">
      <c r="A240" s="87"/>
      <c r="B240" s="87"/>
      <c r="C240" s="954"/>
      <c r="D240" s="954"/>
      <c r="E240" s="954"/>
      <c r="F240" s="954"/>
      <c r="G240" s="954"/>
      <c r="H240" s="954"/>
      <c r="I240" s="954"/>
      <c r="J240" s="954"/>
      <c r="K240" s="954"/>
      <c r="L240" s="954"/>
      <c r="M240" s="954"/>
      <c r="N240" s="954"/>
      <c r="O240" s="954"/>
      <c r="P240" s="954"/>
      <c r="Q240" s="954"/>
      <c r="R240" s="954"/>
      <c r="S240" s="954"/>
      <c r="T240" s="954"/>
      <c r="U240" s="954"/>
      <c r="V240" s="954"/>
      <c r="W240" s="954"/>
      <c r="X240" s="954"/>
      <c r="Y240" s="954"/>
      <c r="Z240" s="954"/>
      <c r="AA240" s="954"/>
      <c r="AB240" s="954"/>
      <c r="AC240" s="954"/>
      <c r="AD240" s="954"/>
      <c r="AE240" s="954"/>
      <c r="AF240" s="954"/>
      <c r="AG240" s="954"/>
      <c r="AH240" s="954"/>
      <c r="AI240" s="954"/>
      <c r="AJ240" s="954"/>
      <c r="AK240" s="954"/>
      <c r="AL240" s="954"/>
      <c r="AM240" s="954"/>
      <c r="AN240" s="87"/>
      <c r="AO240" s="87"/>
      <c r="AP240" s="87"/>
      <c r="AQ240" s="88"/>
      <c r="AR240" s="89"/>
      <c r="AS240" s="66"/>
      <c r="AT240" s="67"/>
      <c r="AU240" s="68"/>
      <c r="AV240" s="69"/>
      <c r="AW240" s="70"/>
    </row>
    <row r="241" spans="1:49" s="90" customFormat="1" ht="28.2" customHeight="1" thickBot="1">
      <c r="A241" s="87"/>
      <c r="C241" s="659" t="str">
        <f>SUBSTITUTE(様式５!AM31,"記入","入力")</f>
        <v>◆「コード９９９９（その他の許可・認可・登録等）」を上記「登録等コード」に入力した場合は、具体的な登録等名称を以下に入力</v>
      </c>
      <c r="D241" s="659"/>
      <c r="E241" s="659"/>
      <c r="F241" s="659"/>
      <c r="G241" s="659"/>
      <c r="H241" s="659"/>
      <c r="I241" s="659"/>
      <c r="J241" s="659"/>
      <c r="K241" s="659"/>
      <c r="L241" s="659"/>
      <c r="M241" s="659"/>
      <c r="N241" s="659"/>
      <c r="O241" s="659"/>
      <c r="P241" s="659"/>
      <c r="Q241" s="659"/>
      <c r="R241" s="659"/>
      <c r="S241" s="659"/>
      <c r="T241" s="659"/>
      <c r="U241" s="659"/>
      <c r="V241" s="659"/>
      <c r="W241" s="659"/>
      <c r="X241" s="659"/>
      <c r="Y241" s="659"/>
      <c r="Z241" s="659"/>
      <c r="AA241" s="659"/>
      <c r="AB241" s="659"/>
      <c r="AC241" s="659"/>
      <c r="AD241" s="659"/>
      <c r="AE241" s="659"/>
      <c r="AF241" s="659"/>
      <c r="AG241" s="659"/>
      <c r="AH241" s="659"/>
      <c r="AI241" s="659"/>
      <c r="AJ241" s="659"/>
      <c r="AK241" s="659"/>
      <c r="AL241" s="659"/>
      <c r="AM241" s="181"/>
      <c r="AN241" s="87"/>
      <c r="AO241" s="87"/>
      <c r="AP241" s="87"/>
      <c r="AQ241" s="88"/>
      <c r="AR241" s="89"/>
      <c r="AS241" s="66"/>
      <c r="AT241" s="67"/>
      <c r="AU241" s="68"/>
      <c r="AV241" s="69"/>
      <c r="AW241" s="70"/>
    </row>
    <row r="242" spans="1:49" s="90" customFormat="1" ht="28.2" customHeight="1" thickBot="1">
      <c r="A242" s="87"/>
      <c r="B242" s="116"/>
      <c r="C242" s="660"/>
      <c r="D242" s="661"/>
      <c r="E242" s="661"/>
      <c r="F242" s="661"/>
      <c r="G242" s="661"/>
      <c r="H242" s="661"/>
      <c r="I242" s="661"/>
      <c r="J242" s="661"/>
      <c r="K242" s="661"/>
      <c r="L242" s="661"/>
      <c r="M242" s="661"/>
      <c r="N242" s="661"/>
      <c r="O242" s="661"/>
      <c r="P242" s="661"/>
      <c r="Q242" s="661"/>
      <c r="R242" s="661"/>
      <c r="S242" s="661"/>
      <c r="T242" s="661"/>
      <c r="U242" s="661"/>
      <c r="V242" s="661"/>
      <c r="W242" s="661"/>
      <c r="X242" s="661"/>
      <c r="Y242" s="661"/>
      <c r="Z242" s="661"/>
      <c r="AA242" s="662"/>
      <c r="AC242" s="117"/>
      <c r="AJ242" s="87"/>
      <c r="AK242" s="87"/>
      <c r="AL242" s="87"/>
      <c r="AM242" s="87"/>
      <c r="AN242" s="87"/>
      <c r="AO242" s="87"/>
      <c r="AP242" s="87"/>
      <c r="AQ242" s="88"/>
      <c r="AR242" s="89"/>
      <c r="AS242" s="66"/>
      <c r="AT242" s="67" t="str">
        <f>SUBSTITUTE(SUBSTITUTE(C242," ",""),"　","")</f>
        <v/>
      </c>
      <c r="AU242" s="68"/>
      <c r="AV242" s="69"/>
      <c r="AW242" s="70" t="s">
        <v>484</v>
      </c>
    </row>
    <row r="243" spans="1:49" s="90" customFormat="1" ht="28.2" customHeight="1" thickBot="1">
      <c r="A243" s="87"/>
      <c r="B243" s="116"/>
      <c r="C243" s="118" t="str">
        <f>IF(LEN(AT242)&gt;27,"２７文字を超えた文字は、出力様式には表示されません。様式６のシートを確認してください。","")</f>
        <v/>
      </c>
      <c r="AJ243" s="87"/>
      <c r="AK243" s="87"/>
      <c r="AL243" s="87"/>
      <c r="AM243" s="87"/>
      <c r="AN243" s="87"/>
      <c r="AO243" s="87"/>
      <c r="AP243" s="87"/>
      <c r="AQ243" s="88"/>
      <c r="AR243" s="89"/>
      <c r="AS243" s="66"/>
      <c r="AT243" s="67"/>
      <c r="AU243" s="68"/>
      <c r="AV243" s="69"/>
      <c r="AW243" s="70" t="s">
        <v>686</v>
      </c>
    </row>
    <row r="244" spans="1:49" s="90" customFormat="1" ht="28.2" customHeight="1">
      <c r="A244" s="87"/>
      <c r="B244" s="641" t="str">
        <f>様式５!A36</f>
        <v>⑬取扱品目</v>
      </c>
      <c r="C244" s="642"/>
      <c r="D244" s="642"/>
      <c r="E244" s="642"/>
      <c r="F244" s="642"/>
      <c r="G244" s="642"/>
      <c r="H244" s="642"/>
      <c r="I244" s="642"/>
      <c r="J244" s="642"/>
      <c r="K244" s="643"/>
      <c r="L244" s="568" t="s">
        <v>740</v>
      </c>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69"/>
      <c r="AL244" s="570"/>
      <c r="AM244" s="87"/>
      <c r="AN244" s="87"/>
      <c r="AO244" s="87"/>
      <c r="AP244" s="87"/>
      <c r="AQ244" s="88"/>
      <c r="AR244" s="89"/>
      <c r="AS244" s="66"/>
      <c r="AT244" s="67"/>
      <c r="AU244" s="68"/>
      <c r="AV244" s="69"/>
      <c r="AW244" s="70"/>
    </row>
    <row r="245" spans="1:49" s="90" customFormat="1" ht="28.2" customHeight="1">
      <c r="A245" s="87"/>
      <c r="B245" s="644"/>
      <c r="C245" s="645"/>
      <c r="D245" s="645"/>
      <c r="E245" s="645"/>
      <c r="F245" s="645"/>
      <c r="G245" s="645"/>
      <c r="H245" s="645"/>
      <c r="I245" s="645"/>
      <c r="J245" s="645"/>
      <c r="K245" s="646"/>
      <c r="L245" s="571"/>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2"/>
      <c r="AL245" s="573"/>
      <c r="AM245" s="87"/>
      <c r="AN245" s="87"/>
      <c r="AO245" s="87"/>
      <c r="AP245" s="87"/>
      <c r="AQ245" s="88"/>
      <c r="AR245" s="89"/>
      <c r="AS245" s="66"/>
      <c r="AT245" s="67"/>
      <c r="AU245" s="68"/>
      <c r="AV245" s="69"/>
      <c r="AW245" s="70"/>
    </row>
    <row r="246" spans="1:49" s="90" customFormat="1" ht="28.2" customHeight="1">
      <c r="A246" s="87"/>
      <c r="B246" s="644"/>
      <c r="C246" s="645"/>
      <c r="D246" s="645"/>
      <c r="E246" s="645"/>
      <c r="F246" s="645"/>
      <c r="G246" s="645"/>
      <c r="H246" s="645"/>
      <c r="I246" s="645"/>
      <c r="J246" s="645"/>
      <c r="K246" s="646"/>
      <c r="L246" s="571"/>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2"/>
      <c r="AL246" s="573"/>
      <c r="AM246" s="87"/>
      <c r="AN246" s="87"/>
      <c r="AO246" s="87"/>
      <c r="AP246" s="87"/>
      <c r="AQ246" s="88"/>
      <c r="AR246" s="89"/>
      <c r="AS246" s="66"/>
      <c r="AT246" s="67"/>
      <c r="AU246" s="68"/>
      <c r="AV246" s="69"/>
      <c r="AW246" s="70"/>
    </row>
    <row r="247" spans="1:49" s="90" customFormat="1" ht="28.2" customHeight="1">
      <c r="A247" s="87"/>
      <c r="B247" s="644"/>
      <c r="C247" s="645"/>
      <c r="D247" s="645"/>
      <c r="E247" s="645"/>
      <c r="F247" s="645"/>
      <c r="G247" s="645"/>
      <c r="H247" s="645"/>
      <c r="I247" s="645"/>
      <c r="J247" s="645"/>
      <c r="K247" s="646"/>
      <c r="L247" s="574"/>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5"/>
      <c r="AL247" s="576"/>
      <c r="AM247" s="87"/>
      <c r="AN247" s="87"/>
      <c r="AO247" s="87"/>
      <c r="AP247" s="87"/>
      <c r="AQ247" s="88"/>
      <c r="AR247" s="89"/>
      <c r="AS247" s="66"/>
      <c r="AT247" s="67"/>
      <c r="AU247" s="68"/>
      <c r="AV247" s="69"/>
      <c r="AW247" s="70"/>
    </row>
    <row r="248" spans="1:49" s="90" customFormat="1" ht="28.2" customHeight="1">
      <c r="A248" s="87"/>
      <c r="B248" s="647"/>
      <c r="C248" s="648"/>
      <c r="D248" s="648"/>
      <c r="E248" s="648"/>
      <c r="F248" s="648"/>
      <c r="G248" s="648"/>
      <c r="H248" s="648"/>
      <c r="I248" s="648"/>
      <c r="J248" s="648"/>
      <c r="K248" s="649"/>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4"/>
      <c r="AM248" s="87"/>
      <c r="AN248" s="87"/>
      <c r="AO248" s="87"/>
      <c r="AP248" s="87"/>
      <c r="AQ248" s="88"/>
      <c r="AR248" s="89"/>
      <c r="AS248" s="66"/>
      <c r="AT248" s="67" t="str">
        <f>CLEAN(SUBSTITUTE(SUBSTITUTE(AU248," ",""),"　",""))</f>
        <v/>
      </c>
      <c r="AU248" s="447" t="str">
        <f>DBCS(L248)</f>
        <v/>
      </c>
      <c r="AV248" s="69"/>
      <c r="AW248" s="70" t="s">
        <v>484</v>
      </c>
    </row>
    <row r="249" spans="1:49" s="90" customFormat="1" ht="28.2" customHeight="1" thickBot="1">
      <c r="A249" s="87"/>
      <c r="B249" s="650"/>
      <c r="C249" s="651"/>
      <c r="D249" s="651"/>
      <c r="E249" s="651"/>
      <c r="F249" s="651"/>
      <c r="G249" s="651"/>
      <c r="H249" s="651"/>
      <c r="I249" s="651"/>
      <c r="J249" s="651"/>
      <c r="K249" s="652"/>
      <c r="L249" s="655"/>
      <c r="M249" s="655"/>
      <c r="N249" s="655"/>
      <c r="O249" s="655"/>
      <c r="P249" s="655"/>
      <c r="Q249" s="655"/>
      <c r="R249" s="655"/>
      <c r="S249" s="655"/>
      <c r="T249" s="655"/>
      <c r="U249" s="655"/>
      <c r="V249" s="655"/>
      <c r="W249" s="655"/>
      <c r="X249" s="655"/>
      <c r="Y249" s="655"/>
      <c r="Z249" s="655"/>
      <c r="AA249" s="655"/>
      <c r="AB249" s="655"/>
      <c r="AC249" s="655"/>
      <c r="AD249" s="655"/>
      <c r="AE249" s="655"/>
      <c r="AF249" s="655"/>
      <c r="AG249" s="655"/>
      <c r="AH249" s="655"/>
      <c r="AI249" s="655"/>
      <c r="AJ249" s="655"/>
      <c r="AK249" s="655"/>
      <c r="AL249" s="656"/>
      <c r="AM249" s="87"/>
      <c r="AN249" s="87"/>
      <c r="AO249" s="87"/>
      <c r="AP249" s="87"/>
      <c r="AQ249" s="88"/>
      <c r="AR249" s="89"/>
      <c r="AS249" s="66"/>
      <c r="AT249" s="67"/>
      <c r="AU249" s="68"/>
      <c r="AV249" s="69"/>
      <c r="AW249" s="70"/>
    </row>
    <row r="250" spans="1:49" s="90" customFormat="1" ht="28.2" customHeight="1" thickBot="1">
      <c r="A250" s="87"/>
      <c r="B250" s="116"/>
      <c r="C250" s="118"/>
      <c r="L250" s="118" t="str">
        <f>IF(LEN(AT248)&gt;99,"９９文字を超えた文字は、出力様式には表示されません。様式６のシートを確認してください。","")</f>
        <v/>
      </c>
      <c r="AJ250" s="87"/>
      <c r="AK250" s="87"/>
      <c r="AL250" s="87"/>
      <c r="AM250" s="87"/>
      <c r="AN250" s="87"/>
      <c r="AO250" s="87"/>
      <c r="AP250" s="87"/>
      <c r="AQ250" s="88"/>
      <c r="AR250" s="89"/>
      <c r="AS250" s="66"/>
      <c r="AT250" s="67"/>
      <c r="AU250" s="68"/>
      <c r="AV250" s="69"/>
      <c r="AW250" s="70" t="s">
        <v>687</v>
      </c>
    </row>
    <row r="251" spans="1:49" s="92" customFormat="1" ht="28.2" customHeight="1" thickBot="1">
      <c r="A251" s="91"/>
      <c r="B251" s="635" t="str">
        <f>様式５!A42</f>
        <v>⑭外国法人の出資割合</v>
      </c>
      <c r="C251" s="636"/>
      <c r="D251" s="636"/>
      <c r="E251" s="636"/>
      <c r="F251" s="636"/>
      <c r="G251" s="636"/>
      <c r="H251" s="636"/>
      <c r="I251" s="636"/>
      <c r="J251" s="636"/>
      <c r="K251" s="637"/>
      <c r="L251" s="569" t="str">
        <f>SUBSTITUTE(様式５!A43,"記入","入力")</f>
        <v>⑴外国法人からの出資の割合（資本の比率）の数値を入力（小数点以下切捨て）
⑵外国法人からの出資がない場合は、０を入力</v>
      </c>
      <c r="M251" s="569"/>
      <c r="N251" s="569"/>
      <c r="O251" s="657"/>
      <c r="P251" s="657"/>
      <c r="Q251" s="657"/>
      <c r="R251" s="657"/>
      <c r="S251" s="657"/>
      <c r="T251" s="657"/>
      <c r="U251" s="657"/>
      <c r="V251" s="657"/>
      <c r="W251" s="657"/>
      <c r="X251" s="657"/>
      <c r="Y251" s="657"/>
      <c r="Z251" s="657"/>
      <c r="AA251" s="657"/>
      <c r="AB251" s="657"/>
      <c r="AC251" s="657"/>
      <c r="AD251" s="657"/>
      <c r="AE251" s="657"/>
      <c r="AF251" s="657"/>
      <c r="AG251" s="657"/>
      <c r="AH251" s="657"/>
      <c r="AI251" s="657"/>
      <c r="AJ251" s="657"/>
      <c r="AK251" s="657"/>
      <c r="AL251" s="658"/>
      <c r="AM251" s="91"/>
      <c r="AN251" s="91"/>
      <c r="AO251" s="87"/>
      <c r="AP251" s="87"/>
      <c r="AQ251" s="88"/>
      <c r="AR251" s="89"/>
      <c r="AS251" s="66"/>
      <c r="AT251" s="67"/>
      <c r="AU251" s="68"/>
      <c r="AV251" s="69"/>
      <c r="AW251" s="70"/>
    </row>
    <row r="252" spans="1:49" s="92" customFormat="1" ht="28.2" customHeight="1" thickBot="1">
      <c r="A252" s="91"/>
      <c r="B252" s="638"/>
      <c r="C252" s="639"/>
      <c r="D252" s="639"/>
      <c r="E252" s="639"/>
      <c r="F252" s="639"/>
      <c r="G252" s="639"/>
      <c r="H252" s="639"/>
      <c r="I252" s="639"/>
      <c r="J252" s="639"/>
      <c r="K252" s="640"/>
      <c r="L252" s="577"/>
      <c r="M252" s="578"/>
      <c r="N252" s="579"/>
      <c r="O252" s="87" t="s">
        <v>468</v>
      </c>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91"/>
      <c r="AN252" s="91"/>
      <c r="AO252" s="87"/>
      <c r="AP252" s="87"/>
      <c r="AQ252" s="88" t="s">
        <v>427</v>
      </c>
      <c r="AR252" s="89"/>
      <c r="AS252" s="66"/>
      <c r="AT252" s="67"/>
      <c r="AU252" s="68"/>
      <c r="AV252" s="69"/>
      <c r="AW252" s="70"/>
    </row>
    <row r="253" spans="1:49" s="92" customFormat="1" ht="28.2" customHeight="1" thickBot="1">
      <c r="A253" s="91"/>
      <c r="B253" s="114"/>
      <c r="C253" s="114"/>
      <c r="D253" s="114"/>
      <c r="E253" s="114"/>
      <c r="F253" s="114"/>
      <c r="G253" s="114"/>
      <c r="H253" s="114"/>
      <c r="I253" s="114"/>
      <c r="J253" s="114"/>
      <c r="K253" s="114"/>
      <c r="L253" s="115"/>
      <c r="M253" s="115"/>
      <c r="N253" s="115"/>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91"/>
      <c r="AN253" s="91"/>
      <c r="AO253" s="87"/>
      <c r="AP253" s="87"/>
      <c r="AQ253" s="88"/>
      <c r="AR253" s="89"/>
      <c r="AS253" s="66"/>
      <c r="AT253" s="67"/>
      <c r="AU253" s="68"/>
      <c r="AV253" s="69"/>
      <c r="AW253" s="70"/>
    </row>
    <row r="254" spans="1:49" s="90" customFormat="1" ht="28.2" customHeight="1">
      <c r="A254" s="91"/>
      <c r="B254" s="580" t="str">
        <f>様式５!A46</f>
        <v>⑮備考</v>
      </c>
      <c r="C254" s="581"/>
      <c r="D254" s="581"/>
      <c r="E254" s="581"/>
      <c r="F254" s="581"/>
      <c r="G254" s="581"/>
      <c r="H254" s="581"/>
      <c r="I254" s="581"/>
      <c r="J254" s="581"/>
      <c r="K254" s="581"/>
      <c r="L254" s="557" t="str">
        <f>SUBSTITUTE(様式５!A47,"記入","入力")</f>
        <v>有限会社から株式会社への組織変更や、会社合併、会社分割等を行った場合、その内容と発生年月日を入力</v>
      </c>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7"/>
      <c r="AL254" s="558"/>
      <c r="AM254" s="87"/>
      <c r="AN254" s="97"/>
      <c r="AO254" s="97"/>
      <c r="AP254" s="87"/>
      <c r="AQ254" s="88"/>
      <c r="AR254" s="89"/>
      <c r="AS254" s="66"/>
      <c r="AT254" s="67"/>
      <c r="AU254" s="68"/>
      <c r="AV254" s="69"/>
      <c r="AW254" s="70"/>
    </row>
    <row r="255" spans="1:49" s="92" customFormat="1" ht="28.2" customHeight="1" thickBot="1">
      <c r="A255" s="91"/>
      <c r="B255" s="582"/>
      <c r="C255" s="583"/>
      <c r="D255" s="583"/>
      <c r="E255" s="583"/>
      <c r="F255" s="583"/>
      <c r="G255" s="583"/>
      <c r="H255" s="583"/>
      <c r="I255" s="583"/>
      <c r="J255" s="583"/>
      <c r="K255" s="583"/>
      <c r="L255" s="559"/>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0"/>
      <c r="AL255" s="561"/>
      <c r="AM255" s="87"/>
      <c r="AN255" s="97"/>
      <c r="AO255" s="97"/>
      <c r="AP255" s="87"/>
      <c r="AQ255" s="88"/>
      <c r="AR255" s="89"/>
      <c r="AS255" s="66"/>
      <c r="AT255" s="67"/>
      <c r="AU255" s="68"/>
      <c r="AV255" s="69"/>
      <c r="AW255" s="70"/>
    </row>
    <row r="256" spans="1:49" s="90" customFormat="1" ht="28.2" customHeight="1">
      <c r="AO256" s="87"/>
      <c r="AP256" s="87"/>
      <c r="AQ256" s="88"/>
      <c r="AR256" s="89"/>
      <c r="AS256" s="66"/>
      <c r="AT256" s="67"/>
      <c r="AU256" s="68"/>
      <c r="AV256" s="69"/>
      <c r="AW256" s="70"/>
    </row>
    <row r="257" spans="1:49" s="83" customFormat="1" ht="27.6" customHeight="1">
      <c r="A257" s="545">
        <f>A167+1</f>
        <v>7</v>
      </c>
      <c r="B257" s="545"/>
      <c r="C257" s="545" t="str">
        <f>"【"&amp;様式６!R1&amp;"】"</f>
        <v>【物品様式６】</v>
      </c>
      <c r="D257" s="546"/>
      <c r="E257" s="546"/>
      <c r="F257" s="546"/>
      <c r="G257" s="546"/>
      <c r="H257" s="546"/>
      <c r="I257" s="546"/>
      <c r="J257" s="550" t="str">
        <f>様式６!F1</f>
        <v>代理店及び特約店報告書</v>
      </c>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0"/>
      <c r="AH257" s="550"/>
      <c r="AI257" s="550"/>
      <c r="AJ257" s="550"/>
      <c r="AK257" s="550"/>
      <c r="AL257" s="550"/>
      <c r="AM257" s="550"/>
      <c r="AN257" s="550"/>
      <c r="AO257" s="550"/>
      <c r="AP257" s="75"/>
      <c r="AQ257" s="76"/>
      <c r="AR257" s="77"/>
      <c r="AS257" s="78"/>
      <c r="AT257" s="79"/>
      <c r="AU257" s="80"/>
      <c r="AV257" s="81"/>
      <c r="AW257" s="82"/>
    </row>
    <row r="258" spans="1:49" s="90" customFormat="1" ht="28.2" customHeight="1">
      <c r="AO258" s="87"/>
      <c r="AP258" s="87"/>
      <c r="AQ258" s="88"/>
      <c r="AR258" s="89"/>
      <c r="AS258" s="66"/>
      <c r="AT258" s="67"/>
      <c r="AU258" s="68"/>
      <c r="AV258" s="69"/>
      <c r="AW258" s="70"/>
    </row>
    <row r="259" spans="1:49" s="90" customFormat="1" ht="28.2" customHeight="1">
      <c r="B259" s="549" t="s">
        <v>771</v>
      </c>
      <c r="C259" s="549"/>
      <c r="D259" s="549"/>
      <c r="E259" s="549"/>
      <c r="F259" s="549"/>
      <c r="G259" s="549"/>
      <c r="H259" s="549"/>
      <c r="I259" s="549"/>
      <c r="J259" s="549"/>
      <c r="K259" s="549"/>
      <c r="L259" s="549"/>
      <c r="M259" s="549"/>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c r="AK259" s="549"/>
      <c r="AL259" s="549"/>
      <c r="AM259" s="549"/>
      <c r="AN259" s="549"/>
      <c r="AO259" s="549"/>
      <c r="AP259" s="87"/>
      <c r="AQ259" s="88"/>
      <c r="AR259" s="89"/>
      <c r="AS259" s="66"/>
      <c r="AT259" s="67"/>
      <c r="AU259" s="68"/>
      <c r="AV259" s="69"/>
      <c r="AW259" s="70"/>
    </row>
    <row r="260" spans="1:49" s="90" customFormat="1" ht="28.2" customHeight="1">
      <c r="AO260" s="87"/>
      <c r="AP260" s="87"/>
      <c r="AQ260" s="88"/>
      <c r="AR260" s="89"/>
      <c r="AS260" s="66"/>
      <c r="AT260" s="67"/>
      <c r="AU260" s="68"/>
      <c r="AV260" s="69"/>
      <c r="AW260" s="70"/>
    </row>
    <row r="261" spans="1:49" s="83" customFormat="1" ht="28.2" customHeight="1">
      <c r="A261" s="545">
        <f>A257+1</f>
        <v>8</v>
      </c>
      <c r="B261" s="545"/>
      <c r="C261" s="545" t="str">
        <f>"【"&amp;様式７!R1&amp;"】"</f>
        <v>【物品様式７】</v>
      </c>
      <c r="D261" s="546"/>
      <c r="E261" s="546"/>
      <c r="F261" s="546"/>
      <c r="G261" s="546"/>
      <c r="H261" s="546"/>
      <c r="I261" s="546"/>
      <c r="J261" s="547" t="str">
        <f>様式７!F1</f>
        <v>契　約　実　績　書（物品納入等）</v>
      </c>
      <c r="K261" s="547"/>
      <c r="L261" s="547"/>
      <c r="M261" s="547"/>
      <c r="N261" s="547"/>
      <c r="O261" s="547"/>
      <c r="P261" s="547"/>
      <c r="Q261" s="547"/>
      <c r="R261" s="547"/>
      <c r="S261" s="547"/>
      <c r="T261" s="547"/>
      <c r="U261" s="547"/>
      <c r="V261" s="547"/>
      <c r="W261" s="547"/>
      <c r="X261" s="547"/>
      <c r="Y261" s="547"/>
      <c r="Z261" s="547"/>
      <c r="AA261" s="547"/>
      <c r="AB261" s="547"/>
      <c r="AC261" s="547"/>
      <c r="AD261" s="547"/>
      <c r="AE261" s="547"/>
      <c r="AF261" s="547"/>
      <c r="AG261" s="547"/>
      <c r="AH261" s="547"/>
      <c r="AI261" s="547"/>
      <c r="AJ261" s="547"/>
      <c r="AK261" s="547"/>
      <c r="AL261" s="547"/>
      <c r="AM261" s="547"/>
      <c r="AN261" s="547"/>
      <c r="AO261" s="547"/>
      <c r="AP261" s="75"/>
      <c r="AQ261" s="76"/>
      <c r="AR261" s="77"/>
      <c r="AS261" s="78"/>
      <c r="AT261" s="79"/>
      <c r="AU261" s="80"/>
      <c r="AV261" s="81"/>
      <c r="AW261" s="82"/>
    </row>
    <row r="262" spans="1:49" s="90" customFormat="1" ht="28.2" customHeight="1">
      <c r="A262" s="87"/>
      <c r="B262" s="120"/>
      <c r="C262" s="120"/>
      <c r="D262" s="120"/>
      <c r="E262" s="120"/>
      <c r="F262" s="120"/>
      <c r="G262" s="120"/>
      <c r="H262" s="120"/>
      <c r="I262" s="120"/>
      <c r="J262" s="87"/>
      <c r="K262" s="87"/>
      <c r="L262" s="548" t="str">
        <f>IF(LEN(AT248)&gt;120,"１２０文字を超えた文字は、出力様式には表示されません。様式８のシートを確認してください。","")</f>
        <v/>
      </c>
      <c r="M262" s="548"/>
      <c r="N262" s="548"/>
      <c r="O262" s="548"/>
      <c r="P262" s="548"/>
      <c r="Q262" s="548"/>
      <c r="R262" s="548"/>
      <c r="S262" s="548"/>
      <c r="T262" s="548"/>
      <c r="U262" s="548"/>
      <c r="V262" s="548"/>
      <c r="W262" s="548"/>
      <c r="X262" s="548"/>
      <c r="Y262" s="548"/>
      <c r="Z262" s="548"/>
      <c r="AA262" s="548"/>
      <c r="AB262" s="548"/>
      <c r="AC262" s="548"/>
      <c r="AD262" s="548"/>
      <c r="AE262" s="548"/>
      <c r="AF262" s="548"/>
      <c r="AG262" s="548"/>
      <c r="AH262" s="548"/>
      <c r="AI262" s="548"/>
      <c r="AJ262" s="548"/>
      <c r="AK262" s="548"/>
      <c r="AL262" s="548"/>
      <c r="AM262" s="548"/>
      <c r="AN262" s="548"/>
      <c r="AO262" s="548"/>
      <c r="AP262" s="548"/>
      <c r="AQ262" s="88"/>
      <c r="AR262" s="89"/>
      <c r="AS262" s="66"/>
      <c r="AT262" s="67"/>
      <c r="AU262" s="68"/>
      <c r="AV262" s="69"/>
      <c r="AW262" s="70" t="s">
        <v>486</v>
      </c>
    </row>
    <row r="263" spans="1:49" s="90" customFormat="1" ht="28.2" customHeight="1">
      <c r="B263" s="549" t="s">
        <v>772</v>
      </c>
      <c r="C263" s="549"/>
      <c r="D263" s="549"/>
      <c r="E263" s="549"/>
      <c r="F263" s="549"/>
      <c r="G263" s="549"/>
      <c r="H263" s="549"/>
      <c r="I263" s="549"/>
      <c r="J263" s="549"/>
      <c r="K263" s="549"/>
      <c r="L263" s="549"/>
      <c r="M263" s="549"/>
      <c r="N263" s="549"/>
      <c r="O263" s="549"/>
      <c r="P263" s="549"/>
      <c r="Q263" s="549"/>
      <c r="R263" s="549"/>
      <c r="S263" s="549"/>
      <c r="T263" s="549"/>
      <c r="U263" s="549"/>
      <c r="V263" s="549"/>
      <c r="W263" s="549"/>
      <c r="X263" s="549"/>
      <c r="Y263" s="549"/>
      <c r="Z263" s="549"/>
      <c r="AA263" s="549"/>
      <c r="AB263" s="549"/>
      <c r="AC263" s="549"/>
      <c r="AD263" s="549"/>
      <c r="AE263" s="549"/>
      <c r="AF263" s="549"/>
      <c r="AG263" s="549"/>
      <c r="AH263" s="549"/>
      <c r="AI263" s="549"/>
      <c r="AJ263" s="549"/>
      <c r="AK263" s="549"/>
      <c r="AL263" s="549"/>
      <c r="AM263" s="549"/>
      <c r="AN263" s="549"/>
      <c r="AO263" s="549"/>
      <c r="AP263" s="87"/>
      <c r="AQ263" s="88"/>
      <c r="AR263" s="89"/>
      <c r="AS263" s="66"/>
      <c r="AT263" s="67"/>
      <c r="AU263" s="68"/>
      <c r="AV263" s="69"/>
      <c r="AW263" s="70"/>
    </row>
    <row r="264" spans="1:49" s="90" customFormat="1" ht="28.2" customHeight="1" thickBot="1">
      <c r="A264" s="87"/>
      <c r="B264" s="120"/>
      <c r="C264" s="120"/>
      <c r="D264" s="120"/>
      <c r="E264" s="120"/>
      <c r="F264" s="120"/>
      <c r="G264" s="120"/>
      <c r="H264" s="120"/>
      <c r="I264" s="120"/>
      <c r="J264" s="87"/>
      <c r="K264" s="87"/>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88"/>
      <c r="AR264" s="89"/>
      <c r="AS264" s="66"/>
      <c r="AT264" s="67"/>
      <c r="AU264" s="68"/>
      <c r="AV264" s="69"/>
      <c r="AW264" s="70"/>
    </row>
    <row r="265" spans="1:49" s="83" customFormat="1" ht="28.2" hidden="1" customHeight="1">
      <c r="A265" s="545">
        <f>A261+1</f>
        <v>9</v>
      </c>
      <c r="B265" s="545"/>
      <c r="C265" s="550"/>
      <c r="D265" s="550"/>
      <c r="E265" s="550"/>
      <c r="F265" s="550"/>
      <c r="G265" s="550"/>
      <c r="H265" s="550"/>
      <c r="I265" s="550"/>
      <c r="J265" s="550"/>
      <c r="K265" s="550"/>
      <c r="L265" s="550"/>
      <c r="M265" s="550"/>
      <c r="N265" s="550"/>
      <c r="O265" s="550"/>
      <c r="P265" s="550"/>
      <c r="Q265" s="550"/>
      <c r="R265" s="550"/>
      <c r="S265" s="550"/>
      <c r="T265" s="550"/>
      <c r="U265" s="550"/>
      <c r="V265" s="550"/>
      <c r="W265" s="550"/>
      <c r="X265" s="550"/>
      <c r="Y265" s="550"/>
      <c r="Z265" s="550"/>
      <c r="AA265" s="550"/>
      <c r="AB265" s="550"/>
      <c r="AC265" s="550"/>
      <c r="AD265" s="550"/>
      <c r="AE265" s="550"/>
      <c r="AF265" s="550"/>
      <c r="AG265" s="550"/>
      <c r="AH265" s="550"/>
      <c r="AI265" s="550"/>
      <c r="AJ265" s="550"/>
      <c r="AK265" s="550"/>
      <c r="AL265" s="550"/>
      <c r="AM265" s="550"/>
      <c r="AN265" s="550"/>
      <c r="AO265" s="550"/>
      <c r="AP265" s="75"/>
      <c r="AQ265" s="76"/>
      <c r="AR265" s="77"/>
      <c r="AS265" s="78"/>
      <c r="AT265" s="79"/>
      <c r="AU265" s="80"/>
      <c r="AV265" s="81"/>
      <c r="AW265" s="82"/>
    </row>
    <row r="266" spans="1:49" s="90" customFormat="1" ht="28.2" hidden="1" customHeight="1">
      <c r="AO266" s="87"/>
      <c r="AP266" s="87"/>
      <c r="AQ266" s="88"/>
      <c r="AR266" s="89"/>
      <c r="AS266" s="66"/>
      <c r="AT266" s="67"/>
      <c r="AU266" s="68"/>
      <c r="AV266" s="69"/>
      <c r="AW266" s="70"/>
    </row>
    <row r="267" spans="1:49" s="90" customFormat="1" ht="28.2" hidden="1" customHeight="1">
      <c r="B267" s="92" t="s">
        <v>487</v>
      </c>
      <c r="AO267" s="87"/>
      <c r="AP267" s="87"/>
      <c r="AQ267" s="88"/>
      <c r="AR267" s="89"/>
      <c r="AS267" s="66"/>
      <c r="AT267" s="67"/>
      <c r="AU267" s="68"/>
      <c r="AV267" s="69"/>
      <c r="AW267" s="70"/>
    </row>
    <row r="268" spans="1:49" s="90" customFormat="1" ht="28.2" hidden="1" customHeight="1" thickBot="1">
      <c r="AO268" s="87"/>
      <c r="AP268" s="87"/>
      <c r="AQ268" s="88"/>
      <c r="AR268" s="89"/>
      <c r="AS268" s="66"/>
      <c r="AT268" s="67"/>
      <c r="AU268" s="68"/>
      <c r="AV268" s="69"/>
      <c r="AW268" s="70"/>
    </row>
    <row r="269" spans="1:49" s="92" customFormat="1" ht="28.2" customHeight="1">
      <c r="A269" s="551" t="s">
        <v>708</v>
      </c>
      <c r="B269" s="552"/>
      <c r="C269" s="552"/>
      <c r="D269" s="552"/>
      <c r="E269" s="552"/>
      <c r="F269" s="552"/>
      <c r="G269" s="552"/>
      <c r="H269" s="552"/>
      <c r="I269" s="552"/>
      <c r="J269" s="552"/>
      <c r="K269" s="552"/>
      <c r="L269" s="552"/>
      <c r="M269" s="552"/>
      <c r="N269" s="552"/>
      <c r="O269" s="552"/>
      <c r="P269" s="552"/>
      <c r="Q269" s="552"/>
      <c r="R269" s="552"/>
      <c r="S269" s="552"/>
      <c r="T269" s="552"/>
      <c r="U269" s="552"/>
      <c r="V269" s="552"/>
      <c r="W269" s="552"/>
      <c r="X269" s="552"/>
      <c r="Y269" s="552"/>
      <c r="Z269" s="552"/>
      <c r="AA269" s="552"/>
      <c r="AB269" s="552"/>
      <c r="AC269" s="552"/>
      <c r="AD269" s="552"/>
      <c r="AE269" s="552"/>
      <c r="AF269" s="552"/>
      <c r="AG269" s="552"/>
      <c r="AH269" s="552"/>
      <c r="AI269" s="552"/>
      <c r="AJ269" s="552"/>
      <c r="AK269" s="552"/>
      <c r="AL269" s="552"/>
      <c r="AM269" s="552"/>
      <c r="AN269" s="552"/>
      <c r="AO269" s="552"/>
      <c r="AP269" s="91"/>
      <c r="AQ269" s="112"/>
      <c r="AR269" s="113"/>
      <c r="AS269" s="66"/>
      <c r="AT269" s="67"/>
      <c r="AU269" s="68"/>
      <c r="AV269" s="69"/>
      <c r="AW269" s="70"/>
    </row>
    <row r="270" spans="1:49" s="92" customFormat="1" ht="28.2" customHeight="1">
      <c r="A270" s="553"/>
      <c r="B270" s="554"/>
      <c r="C270" s="554"/>
      <c r="D270" s="554"/>
      <c r="E270" s="554"/>
      <c r="F270" s="554"/>
      <c r="G270" s="554"/>
      <c r="H270" s="554"/>
      <c r="I270" s="554"/>
      <c r="J270" s="554"/>
      <c r="K270" s="554"/>
      <c r="L270" s="554"/>
      <c r="M270" s="554"/>
      <c r="N270" s="554"/>
      <c r="O270" s="554"/>
      <c r="P270" s="554"/>
      <c r="Q270" s="554"/>
      <c r="R270" s="554"/>
      <c r="S270" s="554"/>
      <c r="T270" s="554"/>
      <c r="U270" s="554"/>
      <c r="V270" s="554"/>
      <c r="W270" s="554"/>
      <c r="X270" s="554"/>
      <c r="Y270" s="554"/>
      <c r="Z270" s="554"/>
      <c r="AA270" s="554"/>
      <c r="AB270" s="554"/>
      <c r="AC270" s="554"/>
      <c r="AD270" s="554"/>
      <c r="AE270" s="554"/>
      <c r="AF270" s="554"/>
      <c r="AG270" s="554"/>
      <c r="AH270" s="554"/>
      <c r="AI270" s="554"/>
      <c r="AJ270" s="554"/>
      <c r="AK270" s="554"/>
      <c r="AL270" s="554"/>
      <c r="AM270" s="554"/>
      <c r="AN270" s="554"/>
      <c r="AO270" s="554"/>
      <c r="AP270" s="91"/>
      <c r="AQ270" s="112"/>
      <c r="AR270" s="113"/>
      <c r="AS270" s="66"/>
      <c r="AT270" s="67"/>
      <c r="AU270" s="68"/>
      <c r="AV270" s="69"/>
      <c r="AW270" s="70"/>
    </row>
    <row r="271" spans="1:49" s="92" customFormat="1" ht="28.2" customHeight="1">
      <c r="A271" s="553"/>
      <c r="B271" s="554"/>
      <c r="C271" s="554"/>
      <c r="D271" s="554"/>
      <c r="E271" s="554"/>
      <c r="F271" s="554"/>
      <c r="G271" s="554"/>
      <c r="H271" s="554"/>
      <c r="I271" s="554"/>
      <c r="J271" s="554"/>
      <c r="K271" s="554"/>
      <c r="L271" s="554"/>
      <c r="M271" s="554"/>
      <c r="N271" s="554"/>
      <c r="O271" s="554"/>
      <c r="P271" s="554"/>
      <c r="Q271" s="554"/>
      <c r="R271" s="554"/>
      <c r="S271" s="554"/>
      <c r="T271" s="554"/>
      <c r="U271" s="554"/>
      <c r="V271" s="554"/>
      <c r="W271" s="554"/>
      <c r="X271" s="554"/>
      <c r="Y271" s="554"/>
      <c r="Z271" s="554"/>
      <c r="AA271" s="554"/>
      <c r="AB271" s="554"/>
      <c r="AC271" s="554"/>
      <c r="AD271" s="554"/>
      <c r="AE271" s="554"/>
      <c r="AF271" s="554"/>
      <c r="AG271" s="554"/>
      <c r="AH271" s="554"/>
      <c r="AI271" s="554"/>
      <c r="AJ271" s="554"/>
      <c r="AK271" s="554"/>
      <c r="AL271" s="554"/>
      <c r="AM271" s="554"/>
      <c r="AN271" s="554"/>
      <c r="AO271" s="554"/>
      <c r="AP271" s="91"/>
      <c r="AQ271" s="112"/>
      <c r="AR271" s="113"/>
      <c r="AS271" s="66"/>
      <c r="AT271" s="67"/>
      <c r="AU271" s="68"/>
      <c r="AV271" s="69"/>
      <c r="AW271" s="70"/>
    </row>
    <row r="272" spans="1:49" s="92" customFormat="1" ht="28.2" customHeight="1">
      <c r="A272" s="553"/>
      <c r="B272" s="554"/>
      <c r="C272" s="554"/>
      <c r="D272" s="554"/>
      <c r="E272" s="554"/>
      <c r="F272" s="554"/>
      <c r="G272" s="554"/>
      <c r="H272" s="554"/>
      <c r="I272" s="554"/>
      <c r="J272" s="554"/>
      <c r="K272" s="554"/>
      <c r="L272" s="554"/>
      <c r="M272" s="554"/>
      <c r="N272" s="554"/>
      <c r="O272" s="554"/>
      <c r="P272" s="554"/>
      <c r="Q272" s="554"/>
      <c r="R272" s="554"/>
      <c r="S272" s="554"/>
      <c r="T272" s="554"/>
      <c r="U272" s="554"/>
      <c r="V272" s="554"/>
      <c r="W272" s="554"/>
      <c r="X272" s="554"/>
      <c r="Y272" s="554"/>
      <c r="Z272" s="554"/>
      <c r="AA272" s="554"/>
      <c r="AB272" s="554"/>
      <c r="AC272" s="554"/>
      <c r="AD272" s="554"/>
      <c r="AE272" s="554"/>
      <c r="AF272" s="554"/>
      <c r="AG272" s="554"/>
      <c r="AH272" s="554"/>
      <c r="AI272" s="554"/>
      <c r="AJ272" s="554"/>
      <c r="AK272" s="554"/>
      <c r="AL272" s="554"/>
      <c r="AM272" s="554"/>
      <c r="AN272" s="554"/>
      <c r="AO272" s="554"/>
      <c r="AP272" s="91"/>
      <c r="AQ272" s="112"/>
      <c r="AR272" s="113"/>
      <c r="AS272" s="66"/>
      <c r="AT272" s="67"/>
      <c r="AU272" s="68"/>
      <c r="AV272" s="69"/>
      <c r="AW272" s="70"/>
    </row>
    <row r="273" spans="1:49" s="92" customFormat="1" ht="28.2" customHeight="1">
      <c r="A273" s="553"/>
      <c r="B273" s="554"/>
      <c r="C273" s="554"/>
      <c r="D273" s="554"/>
      <c r="E273" s="554"/>
      <c r="F273" s="554"/>
      <c r="G273" s="554"/>
      <c r="H273" s="554"/>
      <c r="I273" s="554"/>
      <c r="J273" s="554"/>
      <c r="K273" s="554"/>
      <c r="L273" s="554"/>
      <c r="M273" s="554"/>
      <c r="N273" s="554"/>
      <c r="O273" s="554"/>
      <c r="P273" s="554"/>
      <c r="Q273" s="554"/>
      <c r="R273" s="554"/>
      <c r="S273" s="554"/>
      <c r="T273" s="554"/>
      <c r="U273" s="554"/>
      <c r="V273" s="554"/>
      <c r="W273" s="554"/>
      <c r="X273" s="554"/>
      <c r="Y273" s="554"/>
      <c r="Z273" s="554"/>
      <c r="AA273" s="554"/>
      <c r="AB273" s="554"/>
      <c r="AC273" s="554"/>
      <c r="AD273" s="554"/>
      <c r="AE273" s="554"/>
      <c r="AF273" s="554"/>
      <c r="AG273" s="554"/>
      <c r="AH273" s="554"/>
      <c r="AI273" s="554"/>
      <c r="AJ273" s="554"/>
      <c r="AK273" s="554"/>
      <c r="AL273" s="554"/>
      <c r="AM273" s="554"/>
      <c r="AN273" s="554"/>
      <c r="AO273" s="554"/>
      <c r="AP273" s="91"/>
      <c r="AQ273" s="112"/>
      <c r="AR273" s="113"/>
      <c r="AS273" s="66"/>
      <c r="AT273" s="67"/>
      <c r="AU273" s="68"/>
      <c r="AV273" s="69"/>
      <c r="AW273" s="70"/>
    </row>
    <row r="274" spans="1:49" s="92" customFormat="1" ht="28.2" customHeight="1">
      <c r="A274" s="553"/>
      <c r="B274" s="554"/>
      <c r="C274" s="554"/>
      <c r="D274" s="554"/>
      <c r="E274" s="554"/>
      <c r="F274" s="554"/>
      <c r="G274" s="554"/>
      <c r="H274" s="554"/>
      <c r="I274" s="554"/>
      <c r="J274" s="554"/>
      <c r="K274" s="554"/>
      <c r="L274" s="554"/>
      <c r="M274" s="554"/>
      <c r="N274" s="554"/>
      <c r="O274" s="554"/>
      <c r="P274" s="554"/>
      <c r="Q274" s="554"/>
      <c r="R274" s="554"/>
      <c r="S274" s="554"/>
      <c r="T274" s="554"/>
      <c r="U274" s="554"/>
      <c r="V274" s="554"/>
      <c r="W274" s="554"/>
      <c r="X274" s="554"/>
      <c r="Y274" s="554"/>
      <c r="Z274" s="554"/>
      <c r="AA274" s="554"/>
      <c r="AB274" s="554"/>
      <c r="AC274" s="554"/>
      <c r="AD274" s="554"/>
      <c r="AE274" s="554"/>
      <c r="AF274" s="554"/>
      <c r="AG274" s="554"/>
      <c r="AH274" s="554"/>
      <c r="AI274" s="554"/>
      <c r="AJ274" s="554"/>
      <c r="AK274" s="554"/>
      <c r="AL274" s="554"/>
      <c r="AM274" s="554"/>
      <c r="AN274" s="554"/>
      <c r="AO274" s="554"/>
      <c r="AP274" s="91"/>
      <c r="AQ274" s="112"/>
      <c r="AR274" s="113"/>
      <c r="AS274" s="66"/>
      <c r="AT274" s="67"/>
      <c r="AU274" s="68"/>
      <c r="AV274" s="69"/>
      <c r="AW274" s="70"/>
    </row>
    <row r="275" spans="1:49" s="90" customFormat="1" ht="28.2" customHeight="1">
      <c r="A275" s="553"/>
      <c r="B275" s="554"/>
      <c r="C275" s="554"/>
      <c r="D275" s="554"/>
      <c r="E275" s="554"/>
      <c r="F275" s="554"/>
      <c r="G275" s="554"/>
      <c r="H275" s="554"/>
      <c r="I275" s="554"/>
      <c r="J275" s="554"/>
      <c r="K275" s="554"/>
      <c r="L275" s="554"/>
      <c r="M275" s="554"/>
      <c r="N275" s="554"/>
      <c r="O275" s="554"/>
      <c r="P275" s="554"/>
      <c r="Q275" s="554"/>
      <c r="R275" s="554"/>
      <c r="S275" s="554"/>
      <c r="T275" s="554"/>
      <c r="U275" s="554"/>
      <c r="V275" s="554"/>
      <c r="W275" s="554"/>
      <c r="X275" s="554"/>
      <c r="Y275" s="554"/>
      <c r="Z275" s="554"/>
      <c r="AA275" s="554"/>
      <c r="AB275" s="554"/>
      <c r="AC275" s="554"/>
      <c r="AD275" s="554"/>
      <c r="AE275" s="554"/>
      <c r="AF275" s="554"/>
      <c r="AG275" s="554"/>
      <c r="AH275" s="554"/>
      <c r="AI275" s="554"/>
      <c r="AJ275" s="554"/>
      <c r="AK275" s="554"/>
      <c r="AL275" s="554"/>
      <c r="AM275" s="554"/>
      <c r="AN275" s="554"/>
      <c r="AO275" s="554"/>
      <c r="AP275" s="87"/>
      <c r="AQ275" s="88"/>
      <c r="AR275" s="89"/>
      <c r="AS275" s="66"/>
      <c r="AT275" s="67"/>
      <c r="AU275" s="68"/>
      <c r="AV275" s="69"/>
      <c r="AW275" s="70"/>
    </row>
    <row r="276" spans="1:49" s="90" customFormat="1" ht="28.2" customHeight="1" thickBot="1">
      <c r="A276" s="555"/>
      <c r="B276" s="556"/>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6"/>
      <c r="AL276" s="556"/>
      <c r="AM276" s="556"/>
      <c r="AN276" s="556"/>
      <c r="AO276" s="556"/>
      <c r="AP276" s="87"/>
      <c r="AQ276" s="88"/>
      <c r="AR276" s="89"/>
      <c r="AS276" s="66"/>
      <c r="AT276" s="67"/>
      <c r="AU276" s="68"/>
      <c r="AV276" s="69"/>
      <c r="AW276" s="70"/>
    </row>
    <row r="277" spans="1:49" s="90" customFormat="1" ht="28.2" customHeight="1">
      <c r="AO277" s="87"/>
      <c r="AP277" s="87"/>
      <c r="AQ277" s="88"/>
      <c r="AR277" s="89"/>
      <c r="AS277" s="66"/>
      <c r="AT277" s="67"/>
      <c r="AU277" s="68"/>
      <c r="AV277" s="69"/>
      <c r="AW277" s="70"/>
    </row>
    <row r="278" spans="1:49" s="92" customFormat="1" ht="28.2" customHeight="1">
      <c r="A278" s="96" t="s">
        <v>488</v>
      </c>
      <c r="B278" s="96"/>
      <c r="C278" s="96"/>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87"/>
      <c r="AP278" s="87"/>
      <c r="AQ278" s="88"/>
      <c r="AR278" s="89"/>
      <c r="AS278" s="66"/>
      <c r="AT278" s="67"/>
      <c r="AU278" s="68"/>
      <c r="AV278" s="69"/>
      <c r="AW278" s="70"/>
    </row>
    <row r="279" spans="1:49" s="90" customFormat="1" ht="28.2" customHeight="1">
      <c r="A279" s="96"/>
      <c r="B279" s="96"/>
      <c r="C279" s="96"/>
      <c r="AO279" s="87"/>
      <c r="AP279" s="87"/>
      <c r="AQ279" s="88"/>
      <c r="AR279" s="89"/>
      <c r="AS279" s="66"/>
      <c r="AT279" s="67"/>
      <c r="AU279" s="68"/>
      <c r="AV279" s="69"/>
      <c r="AW279" s="70"/>
    </row>
    <row r="280" spans="1:49" s="92" customFormat="1" ht="28.2" customHeight="1">
      <c r="A280" s="96"/>
      <c r="B280" s="96" t="s">
        <v>489</v>
      </c>
      <c r="C280" s="96"/>
      <c r="D280" s="90"/>
      <c r="E280" s="90"/>
      <c r="I280" s="121"/>
      <c r="J280" s="541" t="s">
        <v>490</v>
      </c>
      <c r="K280" s="542"/>
      <c r="L280" s="542"/>
      <c r="M280" s="542"/>
      <c r="N280" s="542"/>
      <c r="O280" s="542"/>
      <c r="P280" s="542"/>
      <c r="Q280" s="542"/>
      <c r="R280" s="542"/>
      <c r="S280" s="542"/>
      <c r="T280" s="542"/>
      <c r="U280" s="542"/>
      <c r="V280" s="542"/>
      <c r="W280" s="542"/>
      <c r="X280" s="542"/>
      <c r="Y280" s="542"/>
      <c r="Z280" s="542"/>
      <c r="AA280" s="122"/>
      <c r="AB280" s="122"/>
      <c r="AC280" s="122"/>
      <c r="AD280" s="122"/>
      <c r="AE280" s="122"/>
      <c r="AF280" s="122"/>
      <c r="AG280" s="122"/>
      <c r="AH280" s="122"/>
      <c r="AI280" s="122"/>
      <c r="AQ280" s="88"/>
      <c r="AR280" s="89"/>
      <c r="AS280" s="66"/>
      <c r="AT280" s="67"/>
      <c r="AU280" s="68"/>
      <c r="AV280" s="69"/>
      <c r="AW280" s="70"/>
    </row>
    <row r="281" spans="1:49" s="92" customFormat="1" ht="28.2" customHeight="1">
      <c r="A281" s="96"/>
      <c r="B281" s="96" t="s">
        <v>669</v>
      </c>
      <c r="C281" s="96"/>
      <c r="D281" s="90"/>
      <c r="E281" s="90"/>
      <c r="I281" s="121"/>
      <c r="J281" s="541" t="s">
        <v>490</v>
      </c>
      <c r="K281" s="542"/>
      <c r="L281" s="542"/>
      <c r="M281" s="542"/>
      <c r="N281" s="542"/>
      <c r="O281" s="542"/>
      <c r="P281" s="542"/>
      <c r="Q281" s="542"/>
      <c r="R281" s="542"/>
      <c r="S281" s="542"/>
      <c r="T281" s="542"/>
      <c r="U281" s="542"/>
      <c r="V281" s="542"/>
      <c r="W281" s="542"/>
      <c r="X281" s="542"/>
      <c r="Y281" s="542"/>
      <c r="Z281" s="542"/>
      <c r="AA281" s="122"/>
      <c r="AB281" s="122"/>
      <c r="AC281" s="122"/>
      <c r="AD281" s="122"/>
      <c r="AE281" s="122"/>
      <c r="AF281" s="122"/>
      <c r="AG281" s="122"/>
      <c r="AH281" s="122"/>
      <c r="AI281" s="122"/>
      <c r="AQ281" s="88"/>
      <c r="AR281" s="89"/>
      <c r="AS281" s="66"/>
      <c r="AT281" s="67"/>
      <c r="AU281" s="68"/>
      <c r="AV281" s="69"/>
      <c r="AW281" s="70"/>
    </row>
    <row r="282" spans="1:49" s="90" customFormat="1" ht="28.2" customHeight="1">
      <c r="A282" s="96"/>
      <c r="B282" s="96" t="s">
        <v>670</v>
      </c>
      <c r="C282" s="96"/>
      <c r="I282" s="121"/>
      <c r="J282" s="541" t="s">
        <v>490</v>
      </c>
      <c r="K282" s="542"/>
      <c r="L282" s="542"/>
      <c r="M282" s="542"/>
      <c r="N282" s="542"/>
      <c r="O282" s="542"/>
      <c r="P282" s="542"/>
      <c r="Q282" s="542"/>
      <c r="R282" s="542"/>
      <c r="S282" s="542"/>
      <c r="T282" s="542"/>
      <c r="U282" s="542"/>
      <c r="V282" s="542"/>
      <c r="W282" s="542"/>
      <c r="X282" s="542"/>
      <c r="Y282" s="542"/>
      <c r="Z282" s="542"/>
      <c r="AA282" s="123"/>
      <c r="AB282" s="123"/>
      <c r="AC282" s="123"/>
      <c r="AD282" s="123"/>
      <c r="AE282" s="123"/>
      <c r="AF282" s="123"/>
      <c r="AG282" s="123"/>
      <c r="AH282" s="123"/>
      <c r="AI282" s="123"/>
      <c r="AQ282" s="88"/>
      <c r="AR282" s="89"/>
      <c r="AS282" s="66"/>
      <c r="AT282" s="67"/>
      <c r="AU282" s="68"/>
      <c r="AV282" s="69"/>
      <c r="AW282" s="70"/>
    </row>
    <row r="283" spans="1:49" s="92" customFormat="1" ht="28.2" customHeight="1">
      <c r="A283" s="96"/>
      <c r="B283" s="96" t="s">
        <v>671</v>
      </c>
      <c r="C283" s="96"/>
      <c r="D283" s="90"/>
      <c r="E283" s="90"/>
      <c r="I283" s="121"/>
      <c r="J283" s="541" t="s">
        <v>490</v>
      </c>
      <c r="K283" s="542"/>
      <c r="L283" s="542"/>
      <c r="M283" s="542"/>
      <c r="N283" s="542"/>
      <c r="O283" s="542"/>
      <c r="P283" s="542"/>
      <c r="Q283" s="542"/>
      <c r="R283" s="542"/>
      <c r="S283" s="542"/>
      <c r="T283" s="542"/>
      <c r="U283" s="542"/>
      <c r="V283" s="542"/>
      <c r="W283" s="542"/>
      <c r="X283" s="542"/>
      <c r="Y283" s="542"/>
      <c r="Z283" s="542"/>
      <c r="AA283" s="122"/>
      <c r="AB283" s="122"/>
      <c r="AC283" s="122"/>
      <c r="AD283" s="122"/>
      <c r="AE283" s="122"/>
      <c r="AF283" s="122"/>
      <c r="AG283" s="122"/>
      <c r="AH283" s="122"/>
      <c r="AI283" s="122"/>
      <c r="AQ283" s="88"/>
      <c r="AR283" s="89"/>
      <c r="AS283" s="66"/>
      <c r="AT283" s="67"/>
      <c r="AU283" s="68"/>
      <c r="AV283" s="69"/>
      <c r="AW283" s="70" t="s">
        <v>491</v>
      </c>
    </row>
    <row r="284" spans="1:49" s="90" customFormat="1" ht="28.2" customHeight="1">
      <c r="A284" s="96"/>
      <c r="B284" s="96" t="s">
        <v>672</v>
      </c>
      <c r="C284" s="96"/>
      <c r="I284" s="121"/>
      <c r="J284" s="541" t="s">
        <v>804</v>
      </c>
      <c r="K284" s="542"/>
      <c r="L284" s="542"/>
      <c r="M284" s="542"/>
      <c r="N284" s="542"/>
      <c r="O284" s="542"/>
      <c r="P284" s="542"/>
      <c r="Q284" s="542"/>
      <c r="R284" s="542"/>
      <c r="S284" s="542"/>
      <c r="T284" s="542"/>
      <c r="U284" s="542"/>
      <c r="V284" s="542"/>
      <c r="W284" s="542"/>
      <c r="X284" s="542"/>
      <c r="Y284" s="542"/>
      <c r="Z284" s="542"/>
      <c r="AA284" s="123"/>
      <c r="AB284" s="123"/>
      <c r="AC284" s="123"/>
      <c r="AD284" s="123"/>
      <c r="AE284" s="123"/>
      <c r="AF284" s="123"/>
      <c r="AG284" s="123"/>
      <c r="AH284" s="123"/>
      <c r="AI284" s="123"/>
      <c r="AQ284" s="88"/>
      <c r="AR284" s="89"/>
      <c r="AS284" s="66"/>
      <c r="AT284" s="67"/>
      <c r="AU284" s="68"/>
      <c r="AV284" s="69"/>
      <c r="AW284" s="70"/>
    </row>
    <row r="285" spans="1:49" s="92" customFormat="1" ht="28.2" customHeight="1">
      <c r="A285" s="96"/>
      <c r="B285" s="96" t="s">
        <v>673</v>
      </c>
      <c r="C285" s="96"/>
      <c r="D285" s="90"/>
      <c r="E285" s="90"/>
      <c r="I285" s="121"/>
      <c r="J285" s="541" t="s">
        <v>773</v>
      </c>
      <c r="K285" s="542"/>
      <c r="L285" s="542"/>
      <c r="M285" s="542"/>
      <c r="N285" s="542"/>
      <c r="O285" s="542"/>
      <c r="P285" s="542"/>
      <c r="Q285" s="542"/>
      <c r="R285" s="542"/>
      <c r="S285" s="542"/>
      <c r="T285" s="542"/>
      <c r="U285" s="542"/>
      <c r="V285" s="542"/>
      <c r="W285" s="542"/>
      <c r="X285" s="542"/>
      <c r="Y285" s="542"/>
      <c r="Z285" s="542"/>
      <c r="AA285" s="122"/>
      <c r="AB285" s="122"/>
      <c r="AC285" s="122"/>
      <c r="AD285" s="122"/>
      <c r="AE285" s="122"/>
      <c r="AF285" s="122"/>
      <c r="AG285" s="122"/>
      <c r="AH285" s="122"/>
      <c r="AI285" s="122"/>
      <c r="AQ285" s="88"/>
      <c r="AR285" s="89"/>
      <c r="AS285" s="66"/>
      <c r="AT285" s="67"/>
      <c r="AU285" s="68"/>
      <c r="AV285" s="69"/>
      <c r="AW285" s="70" t="s">
        <v>491</v>
      </c>
    </row>
    <row r="286" spans="1:49" s="90" customFormat="1" ht="28.2" customHeight="1">
      <c r="A286" s="96"/>
      <c r="B286" s="96" t="s">
        <v>674</v>
      </c>
      <c r="C286" s="96"/>
      <c r="I286" s="121"/>
      <c r="J286" s="543" t="s">
        <v>774</v>
      </c>
      <c r="K286" s="544"/>
      <c r="L286" s="544"/>
      <c r="M286" s="544"/>
      <c r="N286" s="544"/>
      <c r="O286" s="544"/>
      <c r="P286" s="544"/>
      <c r="Q286" s="544"/>
      <c r="R286" s="544"/>
      <c r="S286" s="544"/>
      <c r="T286" s="544"/>
      <c r="U286" s="544"/>
      <c r="V286" s="544"/>
      <c r="W286" s="544"/>
      <c r="X286" s="544"/>
      <c r="Y286" s="544"/>
      <c r="Z286" s="544"/>
      <c r="AA286" s="123"/>
      <c r="AB286" s="123"/>
      <c r="AC286" s="123"/>
      <c r="AD286" s="123"/>
      <c r="AE286" s="123"/>
      <c r="AF286" s="123"/>
      <c r="AG286" s="123"/>
      <c r="AH286" s="123"/>
      <c r="AI286" s="123"/>
      <c r="AQ286" s="88"/>
      <c r="AR286" s="89"/>
      <c r="AS286" s="66"/>
      <c r="AT286" s="67"/>
      <c r="AU286" s="68"/>
      <c r="AV286" s="69"/>
      <c r="AW286" s="70"/>
    </row>
    <row r="287" spans="1:49" s="90" customFormat="1" ht="28.2" customHeight="1">
      <c r="A287" s="96"/>
      <c r="B287" s="96" t="s">
        <v>698</v>
      </c>
      <c r="C287" s="96"/>
      <c r="I287" s="121"/>
      <c r="J287" s="543" t="s">
        <v>699</v>
      </c>
      <c r="K287" s="544"/>
      <c r="L287" s="544"/>
      <c r="M287" s="544"/>
      <c r="N287" s="544"/>
      <c r="O287" s="544"/>
      <c r="P287" s="544"/>
      <c r="Q287" s="544"/>
      <c r="R287" s="544"/>
      <c r="S287" s="544"/>
      <c r="T287" s="544"/>
      <c r="U287" s="544"/>
      <c r="V287" s="544"/>
      <c r="W287" s="544"/>
      <c r="X287" s="544"/>
      <c r="Y287" s="544"/>
      <c r="Z287" s="544"/>
      <c r="AA287" s="123"/>
      <c r="AB287" s="123"/>
      <c r="AC287" s="123"/>
      <c r="AD287" s="123"/>
      <c r="AE287" s="123"/>
      <c r="AF287" s="123"/>
      <c r="AG287" s="123"/>
      <c r="AH287" s="123"/>
      <c r="AI287" s="123"/>
      <c r="AQ287" s="88"/>
      <c r="AR287" s="89"/>
      <c r="AS287" s="66"/>
      <c r="AT287" s="67"/>
      <c r="AU287" s="68"/>
      <c r="AV287" s="69"/>
      <c r="AW287" s="70"/>
    </row>
    <row r="288" spans="1:49" s="92" customFormat="1" ht="28.2" customHeight="1">
      <c r="A288" s="96"/>
      <c r="B288" s="96"/>
      <c r="C288" s="96"/>
      <c r="D288" s="90"/>
      <c r="E288" s="90"/>
      <c r="I288" s="121"/>
      <c r="J288" s="543"/>
      <c r="K288" s="544"/>
      <c r="L288" s="544"/>
      <c r="M288" s="544"/>
      <c r="N288" s="544"/>
      <c r="O288" s="544"/>
      <c r="P288" s="544"/>
      <c r="Q288" s="544"/>
      <c r="R288" s="544"/>
      <c r="S288" s="544"/>
      <c r="T288" s="544"/>
      <c r="U288" s="544"/>
      <c r="V288" s="544"/>
      <c r="W288" s="544"/>
      <c r="X288" s="544"/>
      <c r="Y288" s="544"/>
      <c r="Z288" s="544"/>
      <c r="AA288" s="122"/>
      <c r="AB288" s="122"/>
      <c r="AC288" s="122"/>
      <c r="AD288" s="122"/>
      <c r="AE288" s="122"/>
      <c r="AF288" s="122"/>
      <c r="AG288" s="122"/>
      <c r="AH288" s="122"/>
      <c r="AI288" s="122"/>
      <c r="AQ288" s="88"/>
      <c r="AR288" s="89"/>
      <c r="AS288" s="66"/>
      <c r="AT288" s="67"/>
      <c r="AU288" s="68"/>
      <c r="AV288" s="69"/>
      <c r="AW288" s="70" t="s">
        <v>491</v>
      </c>
    </row>
    <row r="289" spans="1:49" s="92" customFormat="1" ht="28.2" customHeight="1">
      <c r="A289" s="96"/>
      <c r="B289" s="96"/>
      <c r="C289" s="96"/>
      <c r="D289" s="90"/>
      <c r="E289" s="90"/>
      <c r="I289" s="121"/>
      <c r="J289" s="543"/>
      <c r="K289" s="544"/>
      <c r="L289" s="544"/>
      <c r="M289" s="544"/>
      <c r="N289" s="544"/>
      <c r="O289" s="544"/>
      <c r="P289" s="544"/>
      <c r="Q289" s="544"/>
      <c r="R289" s="544"/>
      <c r="S289" s="544"/>
      <c r="T289" s="544"/>
      <c r="U289" s="544"/>
      <c r="V289" s="544"/>
      <c r="W289" s="544"/>
      <c r="X289" s="544"/>
      <c r="Y289" s="544"/>
      <c r="Z289" s="544"/>
      <c r="AA289" s="122"/>
      <c r="AB289" s="122"/>
      <c r="AC289" s="122"/>
      <c r="AD289" s="122"/>
      <c r="AE289" s="122"/>
      <c r="AF289" s="122"/>
      <c r="AG289" s="122"/>
      <c r="AH289" s="122"/>
      <c r="AI289" s="122"/>
      <c r="AQ289" s="88"/>
      <c r="AR289" s="89"/>
      <c r="AS289" s="66"/>
      <c r="AT289" s="67"/>
      <c r="AU289" s="68"/>
      <c r="AV289" s="69"/>
      <c r="AW289" s="70"/>
    </row>
    <row r="290" spans="1:49" s="92" customFormat="1" ht="28.2" hidden="1" customHeight="1">
      <c r="A290" s="94"/>
      <c r="B290" s="503" t="str">
        <f>IF(V46="","※４６行目の設問は必ずご回答ください。","")</f>
        <v>※４６行目の設問は必ずご回答ください。</v>
      </c>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88"/>
      <c r="AP290" s="87"/>
      <c r="AQ290" s="88"/>
      <c r="AR290" s="89"/>
      <c r="AS290" s="66"/>
      <c r="AT290" s="67"/>
      <c r="AU290" s="68"/>
      <c r="AV290" s="69"/>
      <c r="AW290" s="70"/>
    </row>
    <row r="291" spans="1:49" s="94" customFormat="1" ht="28.2" hidden="1" customHeight="1">
      <c r="A291" s="147" t="s">
        <v>492</v>
      </c>
      <c r="B291" s="147"/>
      <c r="C291" s="147"/>
      <c r="D291" s="147"/>
      <c r="E291" s="147"/>
      <c r="F291" s="147"/>
      <c r="G291" s="147"/>
      <c r="H291" s="147"/>
      <c r="I291" s="147"/>
      <c r="J291" s="147"/>
      <c r="K291" s="147"/>
      <c r="L291" s="147"/>
      <c r="M291" s="147"/>
      <c r="N291" s="147"/>
      <c r="O291" s="147"/>
      <c r="P291" s="147"/>
      <c r="Q291" s="147" t="s">
        <v>636</v>
      </c>
      <c r="R291" s="147"/>
      <c r="S291" s="147"/>
      <c r="T291" s="148" t="s">
        <v>637</v>
      </c>
      <c r="U291" s="147" t="s">
        <v>709</v>
      </c>
      <c r="V291" s="147"/>
      <c r="W291" s="147"/>
      <c r="X291" s="147"/>
      <c r="Y291" s="147"/>
      <c r="Z291" s="147"/>
      <c r="AA291" s="147"/>
      <c r="AB291" s="147"/>
      <c r="AC291" s="147"/>
      <c r="AD291" s="147"/>
      <c r="AE291" s="147"/>
      <c r="AF291" s="147"/>
      <c r="AG291" s="147"/>
      <c r="AH291" s="147"/>
      <c r="AI291" s="147"/>
      <c r="AJ291" s="147"/>
      <c r="AK291" s="147"/>
      <c r="AL291" s="147"/>
      <c r="AM291" s="147"/>
      <c r="AN291" s="147"/>
      <c r="AO291" s="149"/>
      <c r="AP291" s="149"/>
      <c r="AQ291" s="150"/>
      <c r="AR291" s="150"/>
      <c r="AT291" s="124" t="s">
        <v>493</v>
      </c>
      <c r="AU291" s="88"/>
      <c r="AV291" s="125"/>
      <c r="AW291" s="126"/>
    </row>
    <row r="292" spans="1:49" s="127" customFormat="1" ht="28.2" hidden="1" customHeight="1">
      <c r="A292" s="150"/>
      <c r="B292" s="150" t="s">
        <v>435</v>
      </c>
      <c r="C292" s="151"/>
      <c r="D292" s="151"/>
      <c r="E292" s="152" t="s">
        <v>479</v>
      </c>
      <c r="F292" s="153"/>
      <c r="G292" s="154"/>
      <c r="H292" s="155"/>
      <c r="I292" s="156" t="s">
        <v>494</v>
      </c>
      <c r="J292" s="157">
        <v>1</v>
      </c>
      <c r="K292" s="151"/>
      <c r="L292" s="152"/>
      <c r="M292" s="151"/>
      <c r="N292" s="156" t="s">
        <v>467</v>
      </c>
      <c r="O292" s="157"/>
      <c r="P292" s="150"/>
      <c r="Q292" s="143" t="s">
        <v>33</v>
      </c>
      <c r="R292" s="144" t="s">
        <v>122</v>
      </c>
      <c r="S292" s="438"/>
      <c r="T292" s="439"/>
      <c r="U292" s="440"/>
      <c r="V292" s="147"/>
      <c r="W292" s="147"/>
      <c r="X292" s="147"/>
      <c r="Y292" s="147"/>
      <c r="Z292" s="147"/>
      <c r="AA292" s="147"/>
      <c r="AB292" s="147"/>
      <c r="AC292" s="151"/>
      <c r="AD292" s="151"/>
      <c r="AE292" s="158" t="s">
        <v>495</v>
      </c>
      <c r="AF292" s="157" t="s">
        <v>496</v>
      </c>
      <c r="AG292" s="159" t="s">
        <v>497</v>
      </c>
      <c r="AH292" s="154"/>
      <c r="AI292" s="155"/>
      <c r="AJ292" s="151"/>
      <c r="AK292" s="147"/>
      <c r="AL292" s="147"/>
      <c r="AM292" s="147"/>
      <c r="AN292" s="147"/>
      <c r="AO292" s="147"/>
      <c r="AP292" s="147"/>
      <c r="AQ292" s="147"/>
      <c r="AR292" s="155"/>
      <c r="AT292" s="128">
        <v>1</v>
      </c>
      <c r="AU292" s="129" t="str">
        <f>IFERROR(VLOOKUP(AT292,#REF!,4,0),"")</f>
        <v/>
      </c>
      <c r="AV292" s="130"/>
      <c r="AW292" s="131"/>
    </row>
    <row r="293" spans="1:49" s="127" customFormat="1" ht="28.2" hidden="1" customHeight="1">
      <c r="A293" s="150"/>
      <c r="B293" s="151" t="s">
        <v>498</v>
      </c>
      <c r="C293" s="150"/>
      <c r="D293" s="150"/>
      <c r="E293" s="160" t="s">
        <v>480</v>
      </c>
      <c r="F293" s="161"/>
      <c r="G293" s="161"/>
      <c r="H293" s="162"/>
      <c r="I293" s="163" t="s">
        <v>499</v>
      </c>
      <c r="J293" s="164">
        <v>2</v>
      </c>
      <c r="K293" s="150"/>
      <c r="L293" s="160" t="s">
        <v>500</v>
      </c>
      <c r="M293" s="150"/>
      <c r="N293" s="163" t="s">
        <v>17</v>
      </c>
      <c r="O293" s="164"/>
      <c r="P293" s="150"/>
      <c r="Q293" s="143" t="s">
        <v>34</v>
      </c>
      <c r="R293" s="144" t="s">
        <v>123</v>
      </c>
      <c r="S293" s="438"/>
      <c r="T293" s="439"/>
      <c r="U293" s="440"/>
      <c r="V293" s="147"/>
      <c r="W293" s="147"/>
      <c r="X293" s="147"/>
      <c r="Y293" s="147"/>
      <c r="Z293" s="147"/>
      <c r="AA293" s="147"/>
      <c r="AB293" s="147"/>
      <c r="AC293" s="150"/>
      <c r="AD293" s="150"/>
      <c r="AE293" s="163" t="s">
        <v>501</v>
      </c>
      <c r="AF293" s="164" t="s">
        <v>502</v>
      </c>
      <c r="AG293" s="165"/>
      <c r="AH293" s="165"/>
      <c r="AI293" s="164"/>
      <c r="AJ293" s="150"/>
      <c r="AK293" s="147"/>
      <c r="AL293" s="147"/>
      <c r="AM293" s="147"/>
      <c r="AN293" s="147"/>
      <c r="AO293" s="147"/>
      <c r="AP293" s="147"/>
      <c r="AQ293" s="147"/>
      <c r="AR293" s="164"/>
      <c r="AT293" s="128">
        <v>2</v>
      </c>
      <c r="AU293" s="129" t="str">
        <f>IFERROR(VLOOKUP(AT293,#REF!,4,0),"")</f>
        <v/>
      </c>
      <c r="AV293" s="130"/>
      <c r="AW293" s="131"/>
    </row>
    <row r="294" spans="1:49" s="127" customFormat="1" ht="28.2" hidden="1" customHeight="1">
      <c r="A294" s="150"/>
      <c r="B294" s="150" t="s">
        <v>503</v>
      </c>
      <c r="C294" s="150"/>
      <c r="D294" s="150"/>
      <c r="E294" s="468" t="s">
        <v>747</v>
      </c>
      <c r="F294" s="469"/>
      <c r="G294" s="470"/>
      <c r="H294" s="471"/>
      <c r="I294" s="163" t="s">
        <v>463</v>
      </c>
      <c r="J294" s="164">
        <v>3</v>
      </c>
      <c r="K294" s="150"/>
      <c r="L294" s="150"/>
      <c r="M294" s="150"/>
      <c r="N294" s="166" t="s">
        <v>504</v>
      </c>
      <c r="O294" s="162"/>
      <c r="P294" s="150"/>
      <c r="Q294" s="143" t="s">
        <v>35</v>
      </c>
      <c r="R294" s="144" t="s">
        <v>124</v>
      </c>
      <c r="S294" s="438"/>
      <c r="T294" s="439"/>
      <c r="U294" s="440"/>
      <c r="V294" s="147"/>
      <c r="W294" s="147"/>
      <c r="X294" s="147"/>
      <c r="Y294" s="147"/>
      <c r="Z294" s="147"/>
      <c r="AA294" s="147"/>
      <c r="AB294" s="147"/>
      <c r="AC294" s="150"/>
      <c r="AD294" s="150"/>
      <c r="AE294" s="163" t="s">
        <v>505</v>
      </c>
      <c r="AF294" s="164" t="s">
        <v>506</v>
      </c>
      <c r="AG294" s="165"/>
      <c r="AH294" s="165"/>
      <c r="AI294" s="164"/>
      <c r="AJ294" s="150"/>
      <c r="AK294" s="147"/>
      <c r="AL294" s="147"/>
      <c r="AM294" s="147"/>
      <c r="AN294" s="147"/>
      <c r="AO294" s="147"/>
      <c r="AP294" s="147"/>
      <c r="AQ294" s="147"/>
      <c r="AR294" s="164"/>
      <c r="AT294" s="128">
        <v>3</v>
      </c>
      <c r="AU294" s="129" t="str">
        <f>IFERROR(VLOOKUP(AT294,#REF!,4,0),"")</f>
        <v/>
      </c>
      <c r="AV294" s="130"/>
      <c r="AW294" s="131"/>
    </row>
    <row r="295" spans="1:49" s="127" customFormat="1" ht="28.2" hidden="1" customHeight="1">
      <c r="A295" s="150"/>
      <c r="B295" s="150" t="s">
        <v>507</v>
      </c>
      <c r="C295" s="150"/>
      <c r="D295" s="150"/>
      <c r="E295" s="472" t="s">
        <v>748</v>
      </c>
      <c r="F295" s="473"/>
      <c r="G295" s="473"/>
      <c r="H295" s="474"/>
      <c r="I295" s="163" t="s">
        <v>14</v>
      </c>
      <c r="J295" s="164">
        <v>4</v>
      </c>
      <c r="K295" s="150"/>
      <c r="L295" s="150"/>
      <c r="M295" s="150"/>
      <c r="N295" s="150"/>
      <c r="O295" s="150"/>
      <c r="P295" s="150"/>
      <c r="Q295" s="143" t="s">
        <v>36</v>
      </c>
      <c r="R295" s="144" t="s">
        <v>125</v>
      </c>
      <c r="S295" s="438"/>
      <c r="T295" s="439"/>
      <c r="U295" s="440"/>
      <c r="V295" s="147"/>
      <c r="W295" s="147"/>
      <c r="X295" s="147"/>
      <c r="Y295" s="147"/>
      <c r="Z295" s="147"/>
      <c r="AA295" s="147"/>
      <c r="AB295" s="147"/>
      <c r="AC295" s="150"/>
      <c r="AD295" s="150"/>
      <c r="AE295" s="163" t="s">
        <v>469</v>
      </c>
      <c r="AF295" s="164" t="s">
        <v>508</v>
      </c>
      <c r="AG295" s="165"/>
      <c r="AH295" s="165"/>
      <c r="AI295" s="164"/>
      <c r="AJ295" s="150"/>
      <c r="AK295" s="147"/>
      <c r="AL295" s="147"/>
      <c r="AM295" s="147"/>
      <c r="AN295" s="147"/>
      <c r="AO295" s="147"/>
      <c r="AP295" s="147"/>
      <c r="AQ295" s="147"/>
      <c r="AR295" s="164"/>
      <c r="AT295" s="128">
        <v>4</v>
      </c>
      <c r="AU295" s="129" t="str">
        <f>IFERROR(VLOOKUP(AT295,#REF!,4,0),"")</f>
        <v/>
      </c>
      <c r="AV295" s="130"/>
      <c r="AW295" s="131"/>
    </row>
    <row r="296" spans="1:49" s="127" customFormat="1" ht="28.2" hidden="1" customHeight="1">
      <c r="A296" s="150"/>
      <c r="B296" s="150" t="s">
        <v>509</v>
      </c>
      <c r="C296" s="150"/>
      <c r="D296" s="150"/>
      <c r="E296" s="150"/>
      <c r="F296" s="150"/>
      <c r="G296" s="150"/>
      <c r="H296" s="150"/>
      <c r="I296" s="166" t="s">
        <v>730</v>
      </c>
      <c r="J296" s="462">
        <v>5</v>
      </c>
      <c r="K296" s="150"/>
      <c r="L296" s="150"/>
      <c r="M296" s="150"/>
      <c r="N296" s="150"/>
      <c r="O296" s="150"/>
      <c r="P296" s="150"/>
      <c r="Q296" s="143" t="s">
        <v>37</v>
      </c>
      <c r="R296" s="144" t="s">
        <v>126</v>
      </c>
      <c r="S296" s="438"/>
      <c r="T296" s="439"/>
      <c r="U296" s="440"/>
      <c r="V296" s="147"/>
      <c r="W296" s="147"/>
      <c r="X296" s="147"/>
      <c r="Y296" s="147"/>
      <c r="Z296" s="147"/>
      <c r="AA296" s="147"/>
      <c r="AB296" s="147"/>
      <c r="AC296" s="150"/>
      <c r="AD296" s="150"/>
      <c r="AE296" s="163" t="s">
        <v>510</v>
      </c>
      <c r="AF296" s="164" t="s">
        <v>511</v>
      </c>
      <c r="AG296" s="165"/>
      <c r="AH296" s="165"/>
      <c r="AI296" s="164"/>
      <c r="AJ296" s="150"/>
      <c r="AK296" s="147"/>
      <c r="AL296" s="147"/>
      <c r="AM296" s="147"/>
      <c r="AN296" s="147"/>
      <c r="AO296" s="147"/>
      <c r="AP296" s="147"/>
      <c r="AQ296" s="147"/>
      <c r="AR296" s="164"/>
      <c r="AT296" s="128">
        <v>5</v>
      </c>
      <c r="AU296" s="129" t="str">
        <f>IFERROR(VLOOKUP(AT296,#REF!,4,0),"")</f>
        <v/>
      </c>
      <c r="AV296" s="130"/>
      <c r="AW296" s="131"/>
    </row>
    <row r="297" spans="1:49" s="127" customFormat="1" ht="28.2" hidden="1" customHeight="1">
      <c r="A297" s="150"/>
      <c r="B297" s="150" t="s">
        <v>512</v>
      </c>
      <c r="C297" s="150"/>
      <c r="D297" s="150"/>
      <c r="E297" s="150" t="s">
        <v>513</v>
      </c>
      <c r="F297" s="150"/>
      <c r="G297" s="150"/>
      <c r="H297" s="150"/>
      <c r="I297" s="150" t="s">
        <v>722</v>
      </c>
      <c r="J297" s="540" t="s">
        <v>732</v>
      </c>
      <c r="K297" s="540"/>
      <c r="L297" s="150" t="s">
        <v>734</v>
      </c>
      <c r="M297" s="150"/>
      <c r="N297" s="150"/>
      <c r="O297" s="150"/>
      <c r="P297" s="150"/>
      <c r="Q297" s="143" t="s">
        <v>38</v>
      </c>
      <c r="R297" s="144" t="s">
        <v>127</v>
      </c>
      <c r="S297" s="438"/>
      <c r="T297" s="439"/>
      <c r="U297" s="440"/>
      <c r="V297" s="147"/>
      <c r="W297" s="147"/>
      <c r="X297" s="147"/>
      <c r="Y297" s="147"/>
      <c r="Z297" s="147"/>
      <c r="AA297" s="147"/>
      <c r="AB297" s="147"/>
      <c r="AC297" s="150"/>
      <c r="AD297" s="150"/>
      <c r="AE297" s="163" t="s">
        <v>470</v>
      </c>
      <c r="AF297" s="164" t="s">
        <v>514</v>
      </c>
      <c r="AG297" s="165"/>
      <c r="AH297" s="165"/>
      <c r="AI297" s="164"/>
      <c r="AJ297" s="150"/>
      <c r="AK297" s="147"/>
      <c r="AL297" s="147"/>
      <c r="AM297" s="147"/>
      <c r="AN297" s="147"/>
      <c r="AO297" s="147"/>
      <c r="AP297" s="147"/>
      <c r="AQ297" s="147"/>
      <c r="AR297" s="164"/>
      <c r="AT297" s="128">
        <v>6</v>
      </c>
      <c r="AU297" s="129" t="str">
        <f>IFERROR(VLOOKUP(AT297,#REF!,4,0),"")</f>
        <v/>
      </c>
      <c r="AV297" s="130"/>
      <c r="AW297" s="131"/>
    </row>
    <row r="298" spans="1:49" s="127" customFormat="1" ht="28.2" hidden="1" customHeight="1">
      <c r="A298" s="150"/>
      <c r="B298" s="150" t="s">
        <v>515</v>
      </c>
      <c r="C298" s="150"/>
      <c r="D298" s="150"/>
      <c r="E298" s="167" t="s">
        <v>450</v>
      </c>
      <c r="F298" s="154"/>
      <c r="G298" s="155"/>
      <c r="H298" s="150"/>
      <c r="I298" s="150">
        <v>1</v>
      </c>
      <c r="J298" s="463">
        <f ca="1">IF(AND(MONTH(TODAY())&gt;=8,MONTH(TODAY())&lt;=12),ROW(A8),IF(AND(MONTH(TODAY())&gt;=2,MONTH(TODAY())&lt;=6),ROW(A2),""))</f>
        <v>2</v>
      </c>
      <c r="K298" s="463" t="str">
        <f t="shared" ref="K298:K326" ca="1" si="11">IF(OR($R$51="",$R$51&gt;MONTH(TODAY()),$J$298&gt;$R$51,$J$302&lt;$R$51),"",IF(MONTH(TODAY())=$R$51,IF(DAY(TODAY())&gt;=ROW(A1),ROW(A1),""),IF(MONTH(TODAY())=$R$51,IF(DAY(TODAY())&gt;=ROW(A1),ROW(A1),""),IF(MONTH(TODAY())=$R$51,IF(DAY(TODAY())&gt;=ROW(A1),ROW(A1),""),IF(MONTH(TODAY())=$R$51,IF(DAY(TODAY())&gt;=ROW(A1),ROW(A1),""),IF(MONTH(TODAY())=$R$51,IF(DAY(TODAY())&gt;=ROW(A1),ROW(A1),""),ROW(A1)))))))</f>
        <v/>
      </c>
      <c r="L298" s="150">
        <f>IF(M$172="","",IF(AND(M$172="令和",OR(Q$172=1,Q$172="元")),"",ROW(A1)))</f>
        <v>1</v>
      </c>
      <c r="M298" s="150"/>
      <c r="N298" s="150"/>
      <c r="O298" s="150"/>
      <c r="P298" s="150"/>
      <c r="Q298" s="143" t="s">
        <v>39</v>
      </c>
      <c r="R298" s="144" t="s">
        <v>128</v>
      </c>
      <c r="S298" s="438"/>
      <c r="T298" s="439"/>
      <c r="U298" s="440"/>
      <c r="V298" s="147"/>
      <c r="W298" s="147"/>
      <c r="X298" s="147"/>
      <c r="Y298" s="147"/>
      <c r="Z298" s="147"/>
      <c r="AA298" s="147"/>
      <c r="AB298" s="147"/>
      <c r="AC298" s="150"/>
      <c r="AD298" s="150"/>
      <c r="AE298" s="163" t="s">
        <v>471</v>
      </c>
      <c r="AF298" s="164" t="s">
        <v>516</v>
      </c>
      <c r="AG298" s="165"/>
      <c r="AH298" s="165"/>
      <c r="AI298" s="164"/>
      <c r="AJ298" s="150"/>
      <c r="AK298" s="147"/>
      <c r="AL298" s="147"/>
      <c r="AM298" s="147"/>
      <c r="AN298" s="147"/>
      <c r="AO298" s="147"/>
      <c r="AP298" s="147"/>
      <c r="AQ298" s="147"/>
      <c r="AR298" s="164"/>
      <c r="AT298" s="128">
        <v>7</v>
      </c>
      <c r="AU298" s="129" t="str">
        <f>IFERROR(VLOOKUP(AT298,#REF!,4,0),"")</f>
        <v/>
      </c>
      <c r="AV298" s="130"/>
      <c r="AW298" s="131"/>
    </row>
    <row r="299" spans="1:49" s="127" customFormat="1" ht="28.2" hidden="1" customHeight="1">
      <c r="A299" s="150"/>
      <c r="B299" s="150" t="s">
        <v>517</v>
      </c>
      <c r="C299" s="150"/>
      <c r="D299" s="150"/>
      <c r="E299" s="166" t="s">
        <v>518</v>
      </c>
      <c r="F299" s="161"/>
      <c r="G299" s="162"/>
      <c r="H299" s="150"/>
      <c r="I299" s="150">
        <v>2</v>
      </c>
      <c r="J299" s="463">
        <f ca="1">IF(AND(MONTH(TODAY())&gt;=8,MONTH(TODAY())&lt;=12),ROW(A9),IF(AND(MONTH(TODAY())&gt;=2,MONTH(TODAY())&lt;=6),ROW(A3),""))</f>
        <v>3</v>
      </c>
      <c r="K299" s="463" t="str">
        <f t="shared" ca="1" si="11"/>
        <v/>
      </c>
      <c r="L299" s="150">
        <f>IF(M$172="","",IF(AND(M$172="令和",OR(Q$172=1,Q$172="元")),"",ROW(A2)))</f>
        <v>2</v>
      </c>
      <c r="M299" s="150"/>
      <c r="N299" s="150"/>
      <c r="O299" s="150"/>
      <c r="P299" s="150"/>
      <c r="Q299" s="143" t="s">
        <v>40</v>
      </c>
      <c r="R299" s="144" t="s">
        <v>129</v>
      </c>
      <c r="S299" s="441"/>
      <c r="T299" s="439"/>
      <c r="U299" s="440"/>
      <c r="V299" s="147"/>
      <c r="W299" s="147"/>
      <c r="X299" s="147"/>
      <c r="Y299" s="147"/>
      <c r="Z299" s="147"/>
      <c r="AA299" s="147"/>
      <c r="AB299" s="147"/>
      <c r="AC299" s="150"/>
      <c r="AD299" s="150"/>
      <c r="AE299" s="163" t="s">
        <v>519</v>
      </c>
      <c r="AF299" s="164" t="s">
        <v>520</v>
      </c>
      <c r="AG299" s="165"/>
      <c r="AH299" s="165"/>
      <c r="AI299" s="164"/>
      <c r="AJ299" s="150"/>
      <c r="AK299" s="147"/>
      <c r="AL299" s="147"/>
      <c r="AM299" s="147"/>
      <c r="AN299" s="147"/>
      <c r="AO299" s="147"/>
      <c r="AP299" s="147"/>
      <c r="AQ299" s="147"/>
      <c r="AR299" s="164"/>
      <c r="AT299" s="128">
        <v>8</v>
      </c>
      <c r="AU299" s="129" t="str">
        <f>IFERROR(VLOOKUP(AT299,#REF!,4,0),"")</f>
        <v/>
      </c>
      <c r="AV299" s="130"/>
      <c r="AW299" s="131"/>
    </row>
    <row r="300" spans="1:49" s="127" customFormat="1" ht="28.2" hidden="1" customHeight="1">
      <c r="A300" s="150"/>
      <c r="B300" s="150" t="s">
        <v>521</v>
      </c>
      <c r="C300" s="150"/>
      <c r="D300" s="150"/>
      <c r="E300" s="150"/>
      <c r="F300" s="150"/>
      <c r="G300" s="150"/>
      <c r="H300" s="150"/>
      <c r="I300" s="150">
        <v>3</v>
      </c>
      <c r="J300" s="463">
        <f ca="1">IF(AND(MONTH(TODAY())&gt;=8,MONTH(TODAY())&lt;=12),ROW(A10),IF(AND(MONTH(TODAY())&gt;=2,MONTH(TODAY())&lt;=6),ROW(A4),""))</f>
        <v>4</v>
      </c>
      <c r="K300" s="463" t="str">
        <f t="shared" ca="1" si="11"/>
        <v/>
      </c>
      <c r="L300" s="150">
        <f>IF(M$172="","",IF(AND(M$172="令和",OR(Q$172=1,Q$172="元")),"",ROW(A3)))</f>
        <v>3</v>
      </c>
      <c r="M300" s="150"/>
      <c r="N300" s="150"/>
      <c r="O300" s="150"/>
      <c r="P300" s="150"/>
      <c r="Q300" s="143" t="s">
        <v>41</v>
      </c>
      <c r="R300" s="144" t="s">
        <v>130</v>
      </c>
      <c r="S300" s="438"/>
      <c r="T300" s="439"/>
      <c r="U300" s="440"/>
      <c r="V300" s="147"/>
      <c r="W300" s="147"/>
      <c r="X300" s="147"/>
      <c r="Y300" s="147"/>
      <c r="Z300" s="147"/>
      <c r="AA300" s="147"/>
      <c r="AB300" s="147"/>
      <c r="AC300" s="150"/>
      <c r="AD300" s="150"/>
      <c r="AE300" s="163" t="s">
        <v>522</v>
      </c>
      <c r="AF300" s="164" t="s">
        <v>523</v>
      </c>
      <c r="AG300" s="165"/>
      <c r="AH300" s="165"/>
      <c r="AI300" s="164"/>
      <c r="AJ300" s="150"/>
      <c r="AK300" s="147"/>
      <c r="AL300" s="147"/>
      <c r="AM300" s="147"/>
      <c r="AN300" s="147"/>
      <c r="AO300" s="147"/>
      <c r="AP300" s="147"/>
      <c r="AQ300" s="147"/>
      <c r="AR300" s="164"/>
      <c r="AT300" s="128">
        <v>9</v>
      </c>
      <c r="AU300" s="129" t="str">
        <f>IFERROR(VLOOKUP(AT300,#REF!,4,0),"")</f>
        <v/>
      </c>
      <c r="AV300" s="130"/>
      <c r="AW300" s="131"/>
    </row>
    <row r="301" spans="1:49" s="127" customFormat="1" ht="28.2" hidden="1" customHeight="1">
      <c r="A301" s="150"/>
      <c r="B301" s="150" t="s">
        <v>524</v>
      </c>
      <c r="C301" s="150"/>
      <c r="D301" s="150"/>
      <c r="E301" s="150" t="s">
        <v>525</v>
      </c>
      <c r="F301" s="150"/>
      <c r="G301" s="150"/>
      <c r="H301" s="150"/>
      <c r="I301" s="150">
        <v>4</v>
      </c>
      <c r="J301" s="463">
        <f ca="1">IF(AND(MONTH(TODAY())&gt;=8,MONTH(TODAY())&lt;=12),ROW(A11),IF(AND(MONTH(TODAY())&gt;=2,MONTH(TODAY())&lt;=6),ROW(A5),""))</f>
        <v>5</v>
      </c>
      <c r="K301" s="463" t="str">
        <f t="shared" ca="1" si="11"/>
        <v/>
      </c>
      <c r="L301" s="150">
        <f>IF(M$172="","",IF(AND(M$172="令和",OR(Q$172=1,Q$172="元")),"",ROW(A4)))</f>
        <v>4</v>
      </c>
      <c r="M301" s="150"/>
      <c r="N301" s="150"/>
      <c r="O301" s="150"/>
      <c r="P301" s="150"/>
      <c r="Q301" s="143" t="s">
        <v>42</v>
      </c>
      <c r="R301" s="144" t="s">
        <v>131</v>
      </c>
      <c r="S301" s="438"/>
      <c r="T301" s="439"/>
      <c r="U301" s="440"/>
      <c r="V301" s="147"/>
      <c r="W301" s="147"/>
      <c r="X301" s="147"/>
      <c r="Y301" s="147"/>
      <c r="Z301" s="147"/>
      <c r="AA301" s="147"/>
      <c r="AB301" s="147"/>
      <c r="AC301" s="150"/>
      <c r="AD301" s="150"/>
      <c r="AE301" s="163" t="s">
        <v>472</v>
      </c>
      <c r="AF301" s="164" t="s">
        <v>526</v>
      </c>
      <c r="AG301" s="165"/>
      <c r="AH301" s="165"/>
      <c r="AI301" s="164"/>
      <c r="AJ301" s="150"/>
      <c r="AK301" s="147"/>
      <c r="AL301" s="147"/>
      <c r="AM301" s="147"/>
      <c r="AN301" s="147"/>
      <c r="AO301" s="147"/>
      <c r="AP301" s="147"/>
      <c r="AQ301" s="147"/>
      <c r="AR301" s="164"/>
      <c r="AT301" s="128">
        <v>10</v>
      </c>
      <c r="AU301" s="129" t="str">
        <f>IFERROR(VLOOKUP(AT301,#REF!,4,0),"")</f>
        <v/>
      </c>
      <c r="AV301" s="130"/>
      <c r="AW301" s="131"/>
    </row>
    <row r="302" spans="1:49" s="127" customFormat="1" ht="28.2" hidden="1" customHeight="1">
      <c r="A302" s="150"/>
      <c r="B302" s="150" t="s">
        <v>527</v>
      </c>
      <c r="C302" s="150"/>
      <c r="D302" s="150"/>
      <c r="E302" s="167" t="s">
        <v>441</v>
      </c>
      <c r="F302" s="154"/>
      <c r="G302" s="155"/>
      <c r="H302" s="150"/>
      <c r="I302" s="150">
        <v>5</v>
      </c>
      <c r="J302" s="463">
        <f ca="1">IF(AND(MONTH(TODAY())&gt;=8,MONTH(TODAY())&lt;=12),ROW(A12),IF(AND(MONTH(TODAY())&gt;=2,MONTH(TODAY())&lt;=6),ROW(A6),""))</f>
        <v>6</v>
      </c>
      <c r="K302" s="463" t="str">
        <f t="shared" ca="1" si="11"/>
        <v/>
      </c>
      <c r="L302" s="150">
        <f t="shared" ref="L302:L309" si="12">IF(M$172="","",IF(AND(M$172="平成",Q$172=31),"",ROW(A5)))</f>
        <v>5</v>
      </c>
      <c r="M302" s="150"/>
      <c r="N302" s="150"/>
      <c r="O302" s="150"/>
      <c r="P302" s="150"/>
      <c r="Q302" s="143" t="s">
        <v>132</v>
      </c>
      <c r="R302" s="144" t="s">
        <v>133</v>
      </c>
      <c r="S302" s="438"/>
      <c r="T302" s="439"/>
      <c r="U302" s="440"/>
      <c r="V302" s="147"/>
      <c r="W302" s="147"/>
      <c r="X302" s="147"/>
      <c r="Y302" s="147"/>
      <c r="Z302" s="147"/>
      <c r="AA302" s="147"/>
      <c r="AB302" s="147"/>
      <c r="AC302" s="150"/>
      <c r="AD302" s="150"/>
      <c r="AE302" s="163" t="s">
        <v>473</v>
      </c>
      <c r="AF302" s="164" t="s">
        <v>528</v>
      </c>
      <c r="AG302" s="165"/>
      <c r="AH302" s="165"/>
      <c r="AI302" s="164"/>
      <c r="AJ302" s="150"/>
      <c r="AK302" s="147"/>
      <c r="AL302" s="147"/>
      <c r="AM302" s="147"/>
      <c r="AN302" s="147"/>
      <c r="AO302" s="147"/>
      <c r="AP302" s="147"/>
      <c r="AQ302" s="147"/>
      <c r="AR302" s="164"/>
      <c r="AT302" s="128">
        <v>11</v>
      </c>
      <c r="AU302" s="129" t="str">
        <f>IFERROR(VLOOKUP(AT302,#REF!,4,0),"")</f>
        <v/>
      </c>
      <c r="AV302" s="130"/>
      <c r="AW302" s="131"/>
    </row>
    <row r="303" spans="1:49" s="127" customFormat="1" ht="28.2" hidden="1" customHeight="1">
      <c r="A303" s="150"/>
      <c r="B303" s="150" t="s">
        <v>529</v>
      </c>
      <c r="C303" s="150"/>
      <c r="D303" s="150"/>
      <c r="E303" s="166" t="s">
        <v>530</v>
      </c>
      <c r="F303" s="161"/>
      <c r="G303" s="162"/>
      <c r="H303" s="150"/>
      <c r="I303" s="150">
        <v>6</v>
      </c>
      <c r="J303" s="150"/>
      <c r="K303" s="463" t="str">
        <f t="shared" ca="1" si="11"/>
        <v/>
      </c>
      <c r="L303" s="150">
        <f t="shared" si="12"/>
        <v>6</v>
      </c>
      <c r="M303" s="150"/>
      <c r="N303" s="150"/>
      <c r="O303" s="150"/>
      <c r="P303" s="150"/>
      <c r="Q303" s="143" t="s">
        <v>134</v>
      </c>
      <c r="R303" s="146" t="s">
        <v>135</v>
      </c>
      <c r="S303" s="438"/>
      <c r="T303" s="439"/>
      <c r="U303" s="440"/>
      <c r="V303" s="147"/>
      <c r="W303" s="147"/>
      <c r="X303" s="147"/>
      <c r="Y303" s="147"/>
      <c r="Z303" s="147"/>
      <c r="AA303" s="147"/>
      <c r="AB303" s="147"/>
      <c r="AC303" s="150"/>
      <c r="AD303" s="150"/>
      <c r="AE303" s="163" t="s">
        <v>531</v>
      </c>
      <c r="AF303" s="164" t="s">
        <v>532</v>
      </c>
      <c r="AG303" s="165"/>
      <c r="AH303" s="165"/>
      <c r="AI303" s="164"/>
      <c r="AJ303" s="150"/>
      <c r="AK303" s="147"/>
      <c r="AL303" s="147"/>
      <c r="AM303" s="147"/>
      <c r="AN303" s="147"/>
      <c r="AO303" s="147"/>
      <c r="AP303" s="147"/>
      <c r="AQ303" s="147"/>
      <c r="AR303" s="164"/>
      <c r="AT303" s="128">
        <v>12</v>
      </c>
      <c r="AU303" s="129" t="str">
        <f>IFERROR(VLOOKUP(AT303,#REF!,4,0),"")</f>
        <v/>
      </c>
      <c r="AV303" s="130"/>
      <c r="AW303" s="131"/>
    </row>
    <row r="304" spans="1:49" s="127" customFormat="1" ht="28.2" hidden="1" customHeight="1">
      <c r="A304" s="150"/>
      <c r="B304" s="150" t="s">
        <v>533</v>
      </c>
      <c r="C304" s="150"/>
      <c r="D304" s="150"/>
      <c r="E304" s="150"/>
      <c r="F304" s="150"/>
      <c r="G304" s="150"/>
      <c r="H304" s="150"/>
      <c r="I304" s="150">
        <v>7</v>
      </c>
      <c r="J304" s="150"/>
      <c r="K304" s="463" t="str">
        <f t="shared" ca="1" si="11"/>
        <v/>
      </c>
      <c r="L304" s="150">
        <f t="shared" si="12"/>
        <v>7</v>
      </c>
      <c r="M304" s="150"/>
      <c r="N304" s="150"/>
      <c r="O304" s="150"/>
      <c r="P304" s="150"/>
      <c r="Q304" s="143" t="s">
        <v>136</v>
      </c>
      <c r="R304" s="146" t="s">
        <v>137</v>
      </c>
      <c r="S304" s="438"/>
      <c r="T304" s="439"/>
      <c r="U304" s="440"/>
      <c r="V304" s="147"/>
      <c r="W304" s="147"/>
      <c r="X304" s="147"/>
      <c r="Y304" s="147"/>
      <c r="Z304" s="147"/>
      <c r="AA304" s="147"/>
      <c r="AB304" s="147"/>
      <c r="AC304" s="150"/>
      <c r="AD304" s="150"/>
      <c r="AE304" s="163" t="s">
        <v>534</v>
      </c>
      <c r="AF304" s="164" t="s">
        <v>535</v>
      </c>
      <c r="AG304" s="165"/>
      <c r="AH304" s="165"/>
      <c r="AI304" s="164"/>
      <c r="AJ304" s="150"/>
      <c r="AK304" s="147"/>
      <c r="AL304" s="147"/>
      <c r="AM304" s="147"/>
      <c r="AN304" s="147"/>
      <c r="AO304" s="147"/>
      <c r="AP304" s="147"/>
      <c r="AQ304" s="147"/>
      <c r="AR304" s="164"/>
      <c r="AT304" s="128">
        <v>13</v>
      </c>
      <c r="AU304" s="129" t="str">
        <f>IFERROR(VLOOKUP(AT304,#REF!,4,0),"")</f>
        <v/>
      </c>
      <c r="AV304" s="130"/>
      <c r="AW304" s="131"/>
    </row>
    <row r="305" spans="1:49" s="127" customFormat="1" ht="28.2" hidden="1" customHeight="1">
      <c r="A305" s="150"/>
      <c r="B305" s="150" t="s">
        <v>536</v>
      </c>
      <c r="C305" s="150"/>
      <c r="D305" s="150"/>
      <c r="E305" s="150"/>
      <c r="F305" s="150"/>
      <c r="G305" s="150"/>
      <c r="H305" s="150"/>
      <c r="I305" s="150">
        <v>8</v>
      </c>
      <c r="J305" s="150"/>
      <c r="K305" s="463" t="str">
        <f t="shared" ca="1" si="11"/>
        <v/>
      </c>
      <c r="L305" s="150">
        <f t="shared" si="12"/>
        <v>8</v>
      </c>
      <c r="M305" s="150"/>
      <c r="N305" s="150"/>
      <c r="O305" s="150"/>
      <c r="P305" s="150"/>
      <c r="Q305" s="143" t="s">
        <v>138</v>
      </c>
      <c r="R305" s="146" t="s">
        <v>139</v>
      </c>
      <c r="S305" s="438"/>
      <c r="T305" s="439"/>
      <c r="U305" s="440"/>
      <c r="V305" s="147"/>
      <c r="W305" s="147"/>
      <c r="X305" s="147"/>
      <c r="Y305" s="147"/>
      <c r="Z305" s="147"/>
      <c r="AA305" s="147"/>
      <c r="AB305" s="147"/>
      <c r="AC305" s="150"/>
      <c r="AD305" s="150"/>
      <c r="AE305" s="163" t="s">
        <v>537</v>
      </c>
      <c r="AF305" s="164" t="s">
        <v>538</v>
      </c>
      <c r="AG305" s="165"/>
      <c r="AH305" s="165"/>
      <c r="AI305" s="164"/>
      <c r="AJ305" s="150"/>
      <c r="AK305" s="147"/>
      <c r="AL305" s="147"/>
      <c r="AM305" s="147"/>
      <c r="AN305" s="147"/>
      <c r="AO305" s="147"/>
      <c r="AP305" s="147"/>
      <c r="AQ305" s="147"/>
      <c r="AR305" s="164"/>
      <c r="AT305" s="128">
        <v>14</v>
      </c>
      <c r="AU305" s="129" t="str">
        <f>IFERROR(VLOOKUP(AT305,#REF!,4,0),"")</f>
        <v/>
      </c>
      <c r="AV305" s="130"/>
      <c r="AW305" s="131"/>
    </row>
    <row r="306" spans="1:49" s="127" customFormat="1" ht="28.2" hidden="1" customHeight="1">
      <c r="A306" s="150"/>
      <c r="B306" s="150" t="s">
        <v>539</v>
      </c>
      <c r="C306" s="150"/>
      <c r="D306" s="150"/>
      <c r="E306" s="168" t="s">
        <v>96</v>
      </c>
      <c r="F306" s="150"/>
      <c r="G306" s="150"/>
      <c r="H306" s="150"/>
      <c r="I306" s="150">
        <v>9</v>
      </c>
      <c r="J306" s="150"/>
      <c r="K306" s="463" t="str">
        <f t="shared" ca="1" si="11"/>
        <v/>
      </c>
      <c r="L306" s="150">
        <f t="shared" si="12"/>
        <v>9</v>
      </c>
      <c r="M306" s="150"/>
      <c r="N306" s="150"/>
      <c r="O306" s="150"/>
      <c r="P306" s="150"/>
      <c r="Q306" s="143" t="s">
        <v>140</v>
      </c>
      <c r="R306" s="146" t="s">
        <v>141</v>
      </c>
      <c r="S306" s="438"/>
      <c r="T306" s="439"/>
      <c r="U306" s="440"/>
      <c r="V306" s="147"/>
      <c r="W306" s="147"/>
      <c r="X306" s="147"/>
      <c r="Y306" s="147"/>
      <c r="Z306" s="147"/>
      <c r="AA306" s="147"/>
      <c r="AB306" s="147"/>
      <c r="AC306" s="150"/>
      <c r="AD306" s="150"/>
      <c r="AE306" s="163" t="s">
        <v>474</v>
      </c>
      <c r="AF306" s="164" t="s">
        <v>776</v>
      </c>
      <c r="AG306" s="165"/>
      <c r="AH306" s="165"/>
      <c r="AI306" s="164"/>
      <c r="AJ306" s="150"/>
      <c r="AK306" s="147"/>
      <c r="AL306" s="147"/>
      <c r="AM306" s="147"/>
      <c r="AN306" s="147"/>
      <c r="AO306" s="147"/>
      <c r="AP306" s="147"/>
      <c r="AQ306" s="147"/>
      <c r="AR306" s="164"/>
      <c r="AT306" s="128">
        <v>15</v>
      </c>
      <c r="AU306" s="129" t="str">
        <f>IFERROR(VLOOKUP(AT306,#REF!,4,0),"")</f>
        <v/>
      </c>
      <c r="AV306" s="130"/>
      <c r="AW306" s="131"/>
    </row>
    <row r="307" spans="1:49" s="127" customFormat="1" ht="28.2" hidden="1" customHeight="1">
      <c r="A307" s="150"/>
      <c r="B307" s="150" t="s">
        <v>540</v>
      </c>
      <c r="C307" s="150"/>
      <c r="D307" s="150"/>
      <c r="E307" s="160" t="s">
        <v>340</v>
      </c>
      <c r="F307" s="150"/>
      <c r="G307" s="150"/>
      <c r="H307" s="150"/>
      <c r="I307" s="150">
        <v>10</v>
      </c>
      <c r="J307" s="150"/>
      <c r="K307" s="463" t="str">
        <f t="shared" ca="1" si="11"/>
        <v/>
      </c>
      <c r="L307" s="150">
        <f t="shared" si="12"/>
        <v>10</v>
      </c>
      <c r="M307" s="150"/>
      <c r="N307" s="150"/>
      <c r="O307" s="150"/>
      <c r="P307" s="150"/>
      <c r="Q307" s="143" t="s">
        <v>43</v>
      </c>
      <c r="R307" s="144" t="s">
        <v>142</v>
      </c>
      <c r="S307" s="438"/>
      <c r="T307" s="439"/>
      <c r="U307" s="440"/>
      <c r="V307" s="147"/>
      <c r="W307" s="147"/>
      <c r="X307" s="147"/>
      <c r="Y307" s="147"/>
      <c r="Z307" s="147"/>
      <c r="AA307" s="147"/>
      <c r="AB307" s="147"/>
      <c r="AC307" s="150"/>
      <c r="AD307" s="150"/>
      <c r="AE307" s="163" t="s">
        <v>475</v>
      </c>
      <c r="AF307" s="164" t="s">
        <v>541</v>
      </c>
      <c r="AG307" s="165"/>
      <c r="AH307" s="165"/>
      <c r="AI307" s="164"/>
      <c r="AJ307" s="150"/>
      <c r="AK307" s="147"/>
      <c r="AL307" s="147"/>
      <c r="AM307" s="147"/>
      <c r="AN307" s="147"/>
      <c r="AO307" s="147"/>
      <c r="AP307" s="147"/>
      <c r="AQ307" s="147"/>
      <c r="AR307" s="164"/>
      <c r="AT307" s="128">
        <v>16</v>
      </c>
      <c r="AU307" s="129" t="str">
        <f>IFERROR(VLOOKUP(AT307,#REF!,4,0),"")</f>
        <v/>
      </c>
      <c r="AV307" s="130"/>
      <c r="AW307" s="131"/>
    </row>
    <row r="308" spans="1:49" s="127" customFormat="1" ht="28.2" hidden="1" customHeight="1">
      <c r="A308" s="150"/>
      <c r="B308" s="150" t="s">
        <v>542</v>
      </c>
      <c r="C308" s="150"/>
      <c r="D308" s="150"/>
      <c r="E308" s="150"/>
      <c r="F308" s="150"/>
      <c r="G308" s="150"/>
      <c r="H308" s="150"/>
      <c r="I308" s="150">
        <v>11</v>
      </c>
      <c r="J308" s="150"/>
      <c r="K308" s="463" t="str">
        <f t="shared" ca="1" si="11"/>
        <v/>
      </c>
      <c r="L308" s="150">
        <f t="shared" si="12"/>
        <v>11</v>
      </c>
      <c r="M308" s="150"/>
      <c r="N308" s="150"/>
      <c r="O308" s="150"/>
      <c r="P308" s="150"/>
      <c r="Q308" s="143" t="s">
        <v>44</v>
      </c>
      <c r="R308" s="144" t="s">
        <v>143</v>
      </c>
      <c r="S308" s="438"/>
      <c r="T308" s="439"/>
      <c r="U308" s="440"/>
      <c r="V308" s="147"/>
      <c r="W308" s="147"/>
      <c r="X308" s="147"/>
      <c r="Y308" s="147"/>
      <c r="Z308" s="147"/>
      <c r="AA308" s="147"/>
      <c r="AB308" s="147"/>
      <c r="AC308" s="150"/>
      <c r="AD308" s="150"/>
      <c r="AE308" s="163" t="s">
        <v>543</v>
      </c>
      <c r="AF308" s="164" t="s">
        <v>544</v>
      </c>
      <c r="AG308" s="165"/>
      <c r="AH308" s="165"/>
      <c r="AI308" s="164"/>
      <c r="AJ308" s="150"/>
      <c r="AK308" s="147"/>
      <c r="AL308" s="147"/>
      <c r="AM308" s="147"/>
      <c r="AN308" s="147"/>
      <c r="AO308" s="147"/>
      <c r="AP308" s="147"/>
      <c r="AQ308" s="147"/>
      <c r="AR308" s="164"/>
      <c r="AT308" s="128">
        <v>17</v>
      </c>
      <c r="AU308" s="129" t="str">
        <f>IFERROR(VLOOKUP(AT308,#REF!,4,0),"")</f>
        <v/>
      </c>
      <c r="AV308" s="130"/>
      <c r="AW308" s="131"/>
    </row>
    <row r="309" spans="1:49" s="127" customFormat="1" ht="28.2" hidden="1" customHeight="1">
      <c r="A309" s="150"/>
      <c r="B309" s="150" t="s">
        <v>545</v>
      </c>
      <c r="C309" s="150"/>
      <c r="D309" s="150"/>
      <c r="E309" s="150" t="s">
        <v>697</v>
      </c>
      <c r="F309" s="150"/>
      <c r="G309" s="150"/>
      <c r="H309" s="150"/>
      <c r="I309" s="150">
        <v>12</v>
      </c>
      <c r="J309" s="150"/>
      <c r="K309" s="463" t="str">
        <f t="shared" ca="1" si="11"/>
        <v/>
      </c>
      <c r="L309" s="150">
        <f t="shared" si="12"/>
        <v>12</v>
      </c>
      <c r="M309" s="150"/>
      <c r="N309" s="150"/>
      <c r="O309" s="150"/>
      <c r="P309" s="150"/>
      <c r="Q309" s="143" t="s">
        <v>45</v>
      </c>
      <c r="R309" s="144" t="s">
        <v>144</v>
      </c>
      <c r="S309" s="438"/>
      <c r="T309" s="439"/>
      <c r="U309" s="440"/>
      <c r="V309" s="147"/>
      <c r="W309" s="147"/>
      <c r="X309" s="147"/>
      <c r="Y309" s="147"/>
      <c r="Z309" s="147"/>
      <c r="AA309" s="147"/>
      <c r="AB309" s="147"/>
      <c r="AC309" s="150"/>
      <c r="AD309" s="150"/>
      <c r="AE309" s="163" t="s">
        <v>476</v>
      </c>
      <c r="AF309" s="164" t="s">
        <v>546</v>
      </c>
      <c r="AG309" s="165"/>
      <c r="AH309" s="165"/>
      <c r="AI309" s="164"/>
      <c r="AJ309" s="150"/>
      <c r="AK309" s="147"/>
      <c r="AL309" s="147"/>
      <c r="AM309" s="147"/>
      <c r="AN309" s="147"/>
      <c r="AO309" s="147"/>
      <c r="AP309" s="147"/>
      <c r="AQ309" s="147"/>
      <c r="AR309" s="164"/>
      <c r="AT309" s="128">
        <v>18</v>
      </c>
      <c r="AU309" s="129" t="str">
        <f>IFERROR(VLOOKUP(AT309,#REF!,4,0),"")</f>
        <v/>
      </c>
      <c r="AV309" s="130"/>
      <c r="AW309" s="131"/>
    </row>
    <row r="310" spans="1:49" s="127" customFormat="1" ht="28.2" hidden="1" customHeight="1">
      <c r="A310" s="150"/>
      <c r="B310" s="150" t="s">
        <v>547</v>
      </c>
      <c r="C310" s="150"/>
      <c r="D310" s="150"/>
      <c r="E310" s="168" t="s">
        <v>96</v>
      </c>
      <c r="F310" s="150"/>
      <c r="G310" s="150"/>
      <c r="H310" s="150"/>
      <c r="I310" s="150"/>
      <c r="J310" s="150"/>
      <c r="K310" s="463" t="str">
        <f t="shared" ca="1" si="11"/>
        <v/>
      </c>
      <c r="L310" s="150"/>
      <c r="M310" s="150"/>
      <c r="N310" s="150"/>
      <c r="O310" s="150"/>
      <c r="P310" s="150"/>
      <c r="Q310" s="143" t="s">
        <v>46</v>
      </c>
      <c r="R310" s="144" t="s">
        <v>145</v>
      </c>
      <c r="S310" s="438"/>
      <c r="T310" s="439"/>
      <c r="U310" s="440"/>
      <c r="V310" s="147"/>
      <c r="W310" s="147"/>
      <c r="X310" s="147"/>
      <c r="Y310" s="147"/>
      <c r="Z310" s="147"/>
      <c r="AA310" s="147"/>
      <c r="AB310" s="147"/>
      <c r="AC310" s="150"/>
      <c r="AD310" s="150"/>
      <c r="AE310" s="163" t="s">
        <v>548</v>
      </c>
      <c r="AF310" s="164" t="s">
        <v>549</v>
      </c>
      <c r="AG310" s="165"/>
      <c r="AH310" s="165"/>
      <c r="AI310" s="164"/>
      <c r="AJ310" s="150"/>
      <c r="AK310" s="147"/>
      <c r="AL310" s="147"/>
      <c r="AM310" s="147"/>
      <c r="AN310" s="147"/>
      <c r="AO310" s="147"/>
      <c r="AP310" s="147"/>
      <c r="AQ310" s="147"/>
      <c r="AR310" s="164"/>
      <c r="AT310" s="128">
        <v>19</v>
      </c>
      <c r="AU310" s="129" t="str">
        <f>IFERROR(VLOOKUP(AT310,#REF!,4,0),"")</f>
        <v/>
      </c>
      <c r="AV310" s="130"/>
      <c r="AW310" s="131"/>
    </row>
    <row r="311" spans="1:49" s="127" customFormat="1" ht="28.2" hidden="1" customHeight="1">
      <c r="A311" s="150"/>
      <c r="B311" s="150" t="s">
        <v>550</v>
      </c>
      <c r="C311" s="150"/>
      <c r="D311" s="150"/>
      <c r="E311" s="160" t="s">
        <v>696</v>
      </c>
      <c r="F311" s="150"/>
      <c r="G311" s="150"/>
      <c r="H311" s="150"/>
      <c r="I311" s="150"/>
      <c r="J311" s="150"/>
      <c r="K311" s="463" t="str">
        <f t="shared" ca="1" si="11"/>
        <v/>
      </c>
      <c r="L311" s="150"/>
      <c r="M311" s="150"/>
      <c r="N311" s="150"/>
      <c r="O311" s="150"/>
      <c r="P311" s="150"/>
      <c r="Q311" s="143" t="s">
        <v>47</v>
      </c>
      <c r="R311" s="146" t="s">
        <v>146</v>
      </c>
      <c r="S311" s="438"/>
      <c r="T311" s="439"/>
      <c r="U311" s="440"/>
      <c r="V311" s="147"/>
      <c r="W311" s="147"/>
      <c r="X311" s="147"/>
      <c r="Y311" s="147"/>
      <c r="Z311" s="147"/>
      <c r="AA311" s="147"/>
      <c r="AB311" s="147"/>
      <c r="AC311" s="150"/>
      <c r="AD311" s="150"/>
      <c r="AE311" s="163" t="s">
        <v>551</v>
      </c>
      <c r="AF311" s="164" t="s">
        <v>552</v>
      </c>
      <c r="AG311" s="165"/>
      <c r="AH311" s="165"/>
      <c r="AI311" s="164"/>
      <c r="AJ311" s="150"/>
      <c r="AK311" s="147"/>
      <c r="AL311" s="147"/>
      <c r="AM311" s="147"/>
      <c r="AN311" s="147"/>
      <c r="AO311" s="147"/>
      <c r="AP311" s="147"/>
      <c r="AQ311" s="147"/>
      <c r="AR311" s="164"/>
      <c r="AT311" s="128">
        <v>20</v>
      </c>
      <c r="AU311" s="129" t="str">
        <f>IFERROR(VLOOKUP(AT311,#REF!,4,0),"")</f>
        <v/>
      </c>
      <c r="AV311" s="130"/>
      <c r="AW311" s="131"/>
    </row>
    <row r="312" spans="1:49" s="127" customFormat="1" ht="28.2" hidden="1" customHeight="1">
      <c r="A312" s="150"/>
      <c r="B312" s="150" t="s">
        <v>553</v>
      </c>
      <c r="C312" s="150"/>
      <c r="D312" s="150"/>
      <c r="E312" s="150"/>
      <c r="F312" s="150"/>
      <c r="G312" s="150"/>
      <c r="H312" s="150"/>
      <c r="I312" s="150"/>
      <c r="J312" s="150"/>
      <c r="K312" s="463" t="str">
        <f t="shared" ca="1" si="11"/>
        <v/>
      </c>
      <c r="L312" s="150"/>
      <c r="M312" s="150"/>
      <c r="N312" s="150"/>
      <c r="O312" s="150"/>
      <c r="P312" s="150"/>
      <c r="Q312" s="143" t="s">
        <v>48</v>
      </c>
      <c r="R312" s="146" t="s">
        <v>147</v>
      </c>
      <c r="S312" s="438"/>
      <c r="T312" s="439"/>
      <c r="U312" s="440"/>
      <c r="V312" s="147"/>
      <c r="W312" s="150"/>
      <c r="X312" s="150"/>
      <c r="Y312" s="150"/>
      <c r="Z312" s="150"/>
      <c r="AA312" s="150"/>
      <c r="AB312" s="150"/>
      <c r="AC312" s="150"/>
      <c r="AD312" s="150"/>
      <c r="AE312" s="163" t="s">
        <v>554</v>
      </c>
      <c r="AF312" s="164" t="s">
        <v>555</v>
      </c>
      <c r="AG312" s="165"/>
      <c r="AH312" s="165"/>
      <c r="AI312" s="164"/>
      <c r="AJ312" s="150"/>
      <c r="AK312" s="147"/>
      <c r="AL312" s="147"/>
      <c r="AM312" s="147"/>
      <c r="AN312" s="147"/>
      <c r="AO312" s="147"/>
      <c r="AP312" s="147"/>
      <c r="AQ312" s="147"/>
      <c r="AR312" s="164"/>
      <c r="AT312" s="128">
        <v>21</v>
      </c>
      <c r="AU312" s="129" t="str">
        <f>IFERROR(VLOOKUP(AT312,#REF!,4,0),"")</f>
        <v/>
      </c>
      <c r="AV312" s="130"/>
      <c r="AW312" s="131"/>
    </row>
    <row r="313" spans="1:49" s="127" customFormat="1" ht="28.2" hidden="1" customHeight="1">
      <c r="A313" s="150"/>
      <c r="B313" s="150" t="s">
        <v>556</v>
      </c>
      <c r="C313" s="150"/>
      <c r="D313" s="150"/>
      <c r="E313" s="150" t="s">
        <v>706</v>
      </c>
      <c r="F313" s="150"/>
      <c r="G313" s="150"/>
      <c r="H313" s="150"/>
      <c r="I313" s="150"/>
      <c r="J313" s="150"/>
      <c r="K313" s="463" t="str">
        <f t="shared" ca="1" si="11"/>
        <v/>
      </c>
      <c r="L313" s="150"/>
      <c r="M313" s="150"/>
      <c r="N313" s="150"/>
      <c r="O313" s="150"/>
      <c r="P313" s="150"/>
      <c r="Q313" s="143" t="s">
        <v>49</v>
      </c>
      <c r="R313" s="146" t="s">
        <v>148</v>
      </c>
      <c r="S313" s="438"/>
      <c r="T313" s="439"/>
      <c r="U313" s="440"/>
      <c r="V313" s="147"/>
      <c r="W313" s="150"/>
      <c r="X313" s="150"/>
      <c r="Y313" s="150"/>
      <c r="Z313" s="150"/>
      <c r="AA313" s="150"/>
      <c r="AB313" s="150"/>
      <c r="AC313" s="150"/>
      <c r="AD313" s="150"/>
      <c r="AE313" s="163" t="s">
        <v>562</v>
      </c>
      <c r="AF313" s="164" t="s">
        <v>563</v>
      </c>
      <c r="AG313" s="165"/>
      <c r="AH313" s="165"/>
      <c r="AI313" s="164"/>
      <c r="AJ313" s="150"/>
      <c r="AK313" s="147"/>
      <c r="AL313" s="147"/>
      <c r="AM313" s="147"/>
      <c r="AN313" s="147"/>
      <c r="AO313" s="147"/>
      <c r="AP313" s="147"/>
      <c r="AQ313" s="147"/>
      <c r="AR313" s="164"/>
      <c r="AT313" s="128">
        <v>22</v>
      </c>
      <c r="AU313" s="129" t="str">
        <f>IFERROR(VLOOKUP(AT313,#REF!,4,0),"")</f>
        <v/>
      </c>
      <c r="AV313" s="130"/>
      <c r="AW313" s="131"/>
    </row>
    <row r="314" spans="1:49" s="127" customFormat="1" ht="28.2" hidden="1" customHeight="1">
      <c r="A314" s="150"/>
      <c r="B314" s="150" t="s">
        <v>558</v>
      </c>
      <c r="C314" s="150"/>
      <c r="D314" s="150"/>
      <c r="E314" s="168">
        <v>1</v>
      </c>
      <c r="F314" s="150"/>
      <c r="G314" s="150"/>
      <c r="H314" s="150"/>
      <c r="I314" s="150"/>
      <c r="J314" s="150"/>
      <c r="K314" s="463" t="str">
        <f t="shared" ca="1" si="11"/>
        <v/>
      </c>
      <c r="L314" s="150"/>
      <c r="M314" s="150"/>
      <c r="N314" s="150"/>
      <c r="O314" s="150"/>
      <c r="P314" s="150"/>
      <c r="Q314" s="143" t="s">
        <v>50</v>
      </c>
      <c r="R314" s="146" t="s">
        <v>149</v>
      </c>
      <c r="S314" s="438"/>
      <c r="T314" s="439"/>
      <c r="U314" s="440"/>
      <c r="V314" s="147"/>
      <c r="W314" s="150"/>
      <c r="X314" s="150"/>
      <c r="Y314" s="150"/>
      <c r="Z314" s="150"/>
      <c r="AA314" s="150"/>
      <c r="AB314" s="150"/>
      <c r="AC314" s="150"/>
      <c r="AD314" s="150"/>
      <c r="AE314" s="163" t="s">
        <v>565</v>
      </c>
      <c r="AF314" s="164" t="s">
        <v>777</v>
      </c>
      <c r="AG314" s="165"/>
      <c r="AH314" s="165"/>
      <c r="AI314" s="164"/>
      <c r="AJ314" s="150"/>
      <c r="AK314" s="147"/>
      <c r="AL314" s="147"/>
      <c r="AM314" s="147"/>
      <c r="AN314" s="147"/>
      <c r="AO314" s="147"/>
      <c r="AP314" s="147"/>
      <c r="AQ314" s="147"/>
      <c r="AR314" s="164"/>
      <c r="AT314" s="128">
        <v>23</v>
      </c>
      <c r="AU314" s="129" t="str">
        <f>IFERROR(VLOOKUP(AT314,#REF!,4,0),"")</f>
        <v/>
      </c>
      <c r="AV314" s="130"/>
      <c r="AW314" s="131"/>
    </row>
    <row r="315" spans="1:49" s="127" customFormat="1" ht="28.2" hidden="1" customHeight="1">
      <c r="A315" s="150"/>
      <c r="B315" s="150" t="s">
        <v>559</v>
      </c>
      <c r="C315" s="150"/>
      <c r="D315" s="150"/>
      <c r="E315" s="437">
        <v>2</v>
      </c>
      <c r="F315" s="150"/>
      <c r="G315" s="150"/>
      <c r="H315" s="150"/>
      <c r="I315" s="150"/>
      <c r="J315" s="150"/>
      <c r="K315" s="463" t="str">
        <f t="shared" ca="1" si="11"/>
        <v/>
      </c>
      <c r="L315" s="150"/>
      <c r="M315" s="150"/>
      <c r="N315" s="150"/>
      <c r="O315" s="150"/>
      <c r="P315" s="150"/>
      <c r="Q315" s="143" t="s">
        <v>51</v>
      </c>
      <c r="R315" s="146" t="s">
        <v>150</v>
      </c>
      <c r="S315" s="441"/>
      <c r="T315" s="439"/>
      <c r="U315" s="440"/>
      <c r="V315" s="147"/>
      <c r="W315" s="150"/>
      <c r="X315" s="150"/>
      <c r="Y315" s="150"/>
      <c r="Z315" s="150"/>
      <c r="AA315" s="150"/>
      <c r="AB315" s="150"/>
      <c r="AC315" s="150"/>
      <c r="AD315" s="150"/>
      <c r="AE315" s="163" t="s">
        <v>567</v>
      </c>
      <c r="AF315" s="164" t="s">
        <v>568</v>
      </c>
      <c r="AG315" s="165"/>
      <c r="AH315" s="165"/>
      <c r="AI315" s="164"/>
      <c r="AJ315" s="150"/>
      <c r="AK315" s="147"/>
      <c r="AL315" s="147"/>
      <c r="AM315" s="147"/>
      <c r="AN315" s="147"/>
      <c r="AO315" s="147"/>
      <c r="AP315" s="147"/>
      <c r="AQ315" s="147"/>
      <c r="AR315" s="164"/>
      <c r="AT315" s="128">
        <v>24</v>
      </c>
      <c r="AU315" s="129" t="str">
        <f>IFERROR(VLOOKUP(AT315,#REF!,4,0),"")</f>
        <v/>
      </c>
      <c r="AV315" s="130"/>
      <c r="AW315" s="131"/>
    </row>
    <row r="316" spans="1:49" s="127" customFormat="1" ht="28.2" hidden="1" customHeight="1">
      <c r="A316" s="150"/>
      <c r="B316" s="150" t="s">
        <v>561</v>
      </c>
      <c r="C316" s="150"/>
      <c r="D316" s="150"/>
      <c r="E316" s="437">
        <v>3</v>
      </c>
      <c r="F316" s="150"/>
      <c r="G316" s="150"/>
      <c r="H316" s="150"/>
      <c r="I316" s="150"/>
      <c r="J316" s="150"/>
      <c r="K316" s="463" t="str">
        <f t="shared" ca="1" si="11"/>
        <v/>
      </c>
      <c r="L316" s="150"/>
      <c r="M316" s="150"/>
      <c r="N316" s="150"/>
      <c r="O316" s="150"/>
      <c r="P316" s="150"/>
      <c r="Q316" s="143" t="s">
        <v>52</v>
      </c>
      <c r="R316" s="146" t="s">
        <v>151</v>
      </c>
      <c r="S316" s="438"/>
      <c r="T316" s="439"/>
      <c r="U316" s="440"/>
      <c r="V316" s="147"/>
      <c r="W316" s="150"/>
      <c r="X316" s="150"/>
      <c r="Y316" s="150"/>
      <c r="Z316" s="150"/>
      <c r="AA316" s="150"/>
      <c r="AB316" s="150"/>
      <c r="AC316" s="150"/>
      <c r="AD316" s="150"/>
      <c r="AE316" s="163" t="s">
        <v>570</v>
      </c>
      <c r="AF316" s="164" t="s">
        <v>571</v>
      </c>
      <c r="AG316" s="165"/>
      <c r="AH316" s="165"/>
      <c r="AI316" s="164"/>
      <c r="AJ316" s="150"/>
      <c r="AK316" s="147"/>
      <c r="AL316" s="147"/>
      <c r="AM316" s="147"/>
      <c r="AN316" s="147"/>
      <c r="AO316" s="147"/>
      <c r="AP316" s="147"/>
      <c r="AQ316" s="147"/>
      <c r="AR316" s="164"/>
      <c r="AT316" s="128">
        <v>25</v>
      </c>
      <c r="AU316" s="129" t="str">
        <f>IFERROR(VLOOKUP(AT316,#REF!,4,0),"")</f>
        <v/>
      </c>
      <c r="AV316" s="130"/>
      <c r="AW316" s="131"/>
    </row>
    <row r="317" spans="1:49" s="127" customFormat="1" ht="28.2" hidden="1" customHeight="1">
      <c r="A317" s="150"/>
      <c r="B317" s="150" t="s">
        <v>564</v>
      </c>
      <c r="C317" s="150"/>
      <c r="D317" s="150"/>
      <c r="E317" s="437">
        <v>4</v>
      </c>
      <c r="F317" s="150"/>
      <c r="G317" s="150"/>
      <c r="H317" s="150"/>
      <c r="I317" s="150"/>
      <c r="J317" s="150"/>
      <c r="K317" s="463" t="str">
        <f t="shared" ca="1" si="11"/>
        <v/>
      </c>
      <c r="L317" s="150"/>
      <c r="M317" s="150"/>
      <c r="N317" s="150"/>
      <c r="O317" s="150"/>
      <c r="P317" s="150"/>
      <c r="Q317" s="143" t="s">
        <v>53</v>
      </c>
      <c r="R317" s="146" t="s">
        <v>152</v>
      </c>
      <c r="S317" s="438"/>
      <c r="T317" s="439"/>
      <c r="U317" s="440"/>
      <c r="V317" s="147"/>
      <c r="W317" s="150"/>
      <c r="X317" s="150"/>
      <c r="Y317" s="150"/>
      <c r="Z317" s="150"/>
      <c r="AA317" s="150"/>
      <c r="AB317" s="150"/>
      <c r="AC317" s="150"/>
      <c r="AD317" s="150"/>
      <c r="AE317" s="163" t="s">
        <v>573</v>
      </c>
      <c r="AF317" s="164" t="s">
        <v>574</v>
      </c>
      <c r="AG317" s="165"/>
      <c r="AH317" s="165"/>
      <c r="AI317" s="164"/>
      <c r="AJ317" s="150"/>
      <c r="AK317" s="147"/>
      <c r="AL317" s="147"/>
      <c r="AM317" s="147"/>
      <c r="AN317" s="147"/>
      <c r="AO317" s="147"/>
      <c r="AP317" s="147"/>
      <c r="AQ317" s="147"/>
      <c r="AR317" s="164"/>
      <c r="AT317" s="128">
        <v>26</v>
      </c>
      <c r="AU317" s="129" t="str">
        <f>IFERROR(VLOOKUP(AT317,#REF!,4,0),"")</f>
        <v/>
      </c>
      <c r="AV317" s="130"/>
      <c r="AW317" s="131"/>
    </row>
    <row r="318" spans="1:49" s="127" customFormat="1" ht="28.2" hidden="1" customHeight="1">
      <c r="A318" s="150"/>
      <c r="B318" s="150" t="s">
        <v>566</v>
      </c>
      <c r="C318" s="150"/>
      <c r="D318" s="150"/>
      <c r="E318" s="437">
        <v>5</v>
      </c>
      <c r="F318" s="150"/>
      <c r="G318" s="150"/>
      <c r="H318" s="150"/>
      <c r="I318" s="150"/>
      <c r="J318" s="150"/>
      <c r="K318" s="463" t="str">
        <f t="shared" ca="1" si="11"/>
        <v/>
      </c>
      <c r="L318" s="150"/>
      <c r="M318" s="150"/>
      <c r="N318" s="150"/>
      <c r="O318" s="150"/>
      <c r="P318" s="150"/>
      <c r="Q318" s="143" t="s">
        <v>54</v>
      </c>
      <c r="R318" s="146" t="s">
        <v>153</v>
      </c>
      <c r="S318" s="438"/>
      <c r="T318" s="439"/>
      <c r="U318" s="440"/>
      <c r="V318" s="147"/>
      <c r="W318" s="150"/>
      <c r="X318" s="150"/>
      <c r="Y318" s="150"/>
      <c r="Z318" s="150"/>
      <c r="AA318" s="150"/>
      <c r="AB318" s="150"/>
      <c r="AC318" s="150"/>
      <c r="AD318" s="150"/>
      <c r="AE318" s="163" t="s">
        <v>576</v>
      </c>
      <c r="AF318" s="164" t="s">
        <v>577</v>
      </c>
      <c r="AG318" s="165"/>
      <c r="AH318" s="165"/>
      <c r="AI318" s="164"/>
      <c r="AJ318" s="150"/>
      <c r="AK318" s="147"/>
      <c r="AL318" s="147"/>
      <c r="AM318" s="147"/>
      <c r="AN318" s="147"/>
      <c r="AO318" s="147"/>
      <c r="AP318" s="147"/>
      <c r="AQ318" s="147"/>
      <c r="AR318" s="164"/>
      <c r="AT318" s="128">
        <v>27</v>
      </c>
      <c r="AU318" s="129" t="str">
        <f>IFERROR(VLOOKUP(AT318,#REF!,4,0),"")</f>
        <v/>
      </c>
      <c r="AV318" s="130"/>
      <c r="AW318" s="131"/>
    </row>
    <row r="319" spans="1:49" s="127" customFormat="1" ht="28.2" hidden="1" customHeight="1">
      <c r="A319" s="150"/>
      <c r="B319" s="150" t="s">
        <v>569</v>
      </c>
      <c r="C319" s="150"/>
      <c r="D319" s="150"/>
      <c r="E319" s="437">
        <v>6</v>
      </c>
      <c r="F319" s="150"/>
      <c r="G319" s="150"/>
      <c r="H319" s="150"/>
      <c r="I319" s="150"/>
      <c r="J319" s="150"/>
      <c r="K319" s="463" t="str">
        <f t="shared" ca="1" si="11"/>
        <v/>
      </c>
      <c r="L319" s="150"/>
      <c r="M319" s="150"/>
      <c r="N319" s="150"/>
      <c r="O319" s="150"/>
      <c r="P319" s="150"/>
      <c r="Q319" s="143" t="s">
        <v>55</v>
      </c>
      <c r="R319" s="144" t="s">
        <v>154</v>
      </c>
      <c r="S319" s="442" t="s">
        <v>279</v>
      </c>
      <c r="T319" s="439" t="s">
        <v>280</v>
      </c>
      <c r="U319" s="440">
        <f>IF(COUNTIF($C$231:$D$238,"9073")+COUNTIF($C$231:$D$238,"9071")=0,1,0)</f>
        <v>1</v>
      </c>
      <c r="V319" s="147"/>
      <c r="W319" s="150"/>
      <c r="X319" s="150"/>
      <c r="Y319" s="150"/>
      <c r="Z319" s="150"/>
      <c r="AA319" s="150"/>
      <c r="AB319" s="150"/>
      <c r="AC319" s="150"/>
      <c r="AD319" s="150"/>
      <c r="AE319" s="163" t="s">
        <v>579</v>
      </c>
      <c r="AF319" s="164" t="s">
        <v>580</v>
      </c>
      <c r="AG319" s="165"/>
      <c r="AH319" s="165"/>
      <c r="AI319" s="164"/>
      <c r="AJ319" s="150"/>
      <c r="AK319" s="147"/>
      <c r="AL319" s="147"/>
      <c r="AM319" s="147"/>
      <c r="AN319" s="147"/>
      <c r="AO319" s="147"/>
      <c r="AP319" s="147"/>
      <c r="AQ319" s="147"/>
      <c r="AR319" s="164"/>
      <c r="AT319" s="128">
        <v>28</v>
      </c>
      <c r="AU319" s="129" t="str">
        <f>IFERROR(VLOOKUP(AT319,#REF!,4,0),"")</f>
        <v/>
      </c>
      <c r="AV319" s="130"/>
      <c r="AW319" s="131"/>
    </row>
    <row r="320" spans="1:49" s="127" customFormat="1" ht="28.2" hidden="1" customHeight="1">
      <c r="A320" s="150"/>
      <c r="B320" s="150" t="s">
        <v>572</v>
      </c>
      <c r="C320" s="150"/>
      <c r="D320" s="150"/>
      <c r="E320" s="437">
        <v>7</v>
      </c>
      <c r="F320" s="150"/>
      <c r="G320" s="150"/>
      <c r="H320" s="150"/>
      <c r="I320" s="150"/>
      <c r="J320" s="150"/>
      <c r="K320" s="463" t="str">
        <f t="shared" ca="1" si="11"/>
        <v/>
      </c>
      <c r="L320" s="150"/>
      <c r="M320" s="150"/>
      <c r="N320" s="150"/>
      <c r="O320" s="150"/>
      <c r="P320" s="150"/>
      <c r="Q320" s="143" t="s">
        <v>56</v>
      </c>
      <c r="R320" s="144" t="s">
        <v>155</v>
      </c>
      <c r="S320" s="442" t="s">
        <v>281</v>
      </c>
      <c r="T320" s="439" t="s">
        <v>749</v>
      </c>
      <c r="U320" s="440">
        <f>IF(COUNTIF($C$231:$D$238,S320)=0,1,0)</f>
        <v>1</v>
      </c>
      <c r="V320" s="147"/>
      <c r="W320" s="150"/>
      <c r="X320" s="150"/>
      <c r="Y320" s="150"/>
      <c r="Z320" s="150"/>
      <c r="AA320" s="150"/>
      <c r="AB320" s="150"/>
      <c r="AC320" s="150"/>
      <c r="AD320" s="150"/>
      <c r="AE320" s="163" t="s">
        <v>582</v>
      </c>
      <c r="AF320" s="164" t="s">
        <v>583</v>
      </c>
      <c r="AG320" s="165"/>
      <c r="AH320" s="165"/>
      <c r="AI320" s="164"/>
      <c r="AJ320" s="150"/>
      <c r="AK320" s="147"/>
      <c r="AL320" s="147"/>
      <c r="AM320" s="147"/>
      <c r="AN320" s="147"/>
      <c r="AO320" s="147"/>
      <c r="AP320" s="147"/>
      <c r="AQ320" s="147"/>
      <c r="AR320" s="164"/>
      <c r="AT320" s="128">
        <v>29</v>
      </c>
      <c r="AU320" s="129" t="str">
        <f>IFERROR(VLOOKUP(AT320,#REF!,4,0),"")</f>
        <v/>
      </c>
      <c r="AV320" s="130"/>
      <c r="AW320" s="131"/>
    </row>
    <row r="321" spans="1:49" s="127" customFormat="1" ht="28.2" hidden="1" customHeight="1">
      <c r="A321" s="150"/>
      <c r="B321" s="150" t="s">
        <v>575</v>
      </c>
      <c r="C321" s="150"/>
      <c r="D321" s="150"/>
      <c r="E321" s="160">
        <v>8</v>
      </c>
      <c r="F321" s="150"/>
      <c r="G321" s="150"/>
      <c r="H321" s="150"/>
      <c r="I321" s="150"/>
      <c r="J321" s="150"/>
      <c r="K321" s="463" t="str">
        <f t="shared" ca="1" si="11"/>
        <v/>
      </c>
      <c r="L321" s="150"/>
      <c r="M321" s="150"/>
      <c r="N321" s="150"/>
      <c r="O321" s="150"/>
      <c r="P321" s="150"/>
      <c r="Q321" s="143" t="s">
        <v>57</v>
      </c>
      <c r="R321" s="144" t="s">
        <v>156</v>
      </c>
      <c r="S321" s="442" t="s">
        <v>282</v>
      </c>
      <c r="T321" s="439" t="s">
        <v>750</v>
      </c>
      <c r="U321" s="440">
        <f>IF(COUNTIF($C$231:$D$238,"9077")+COUNTIF($C$231:$D$238,"9143")=0,1,0)</f>
        <v>1</v>
      </c>
      <c r="V321" s="147"/>
      <c r="W321" s="150"/>
      <c r="X321" s="150"/>
      <c r="Y321" s="150"/>
      <c r="Z321" s="150"/>
      <c r="AA321" s="150"/>
      <c r="AB321" s="150"/>
      <c r="AC321" s="150"/>
      <c r="AD321" s="150"/>
      <c r="AE321" s="163" t="s">
        <v>735</v>
      </c>
      <c r="AF321" s="164" t="s">
        <v>557</v>
      </c>
      <c r="AG321" s="165"/>
      <c r="AH321" s="165"/>
      <c r="AI321" s="164"/>
      <c r="AJ321" s="150"/>
      <c r="AK321" s="147"/>
      <c r="AL321" s="147"/>
      <c r="AM321" s="147"/>
      <c r="AN321" s="147"/>
      <c r="AO321" s="147"/>
      <c r="AP321" s="147"/>
      <c r="AQ321" s="147"/>
      <c r="AR321" s="164"/>
      <c r="AT321" s="128">
        <v>30</v>
      </c>
      <c r="AU321" s="129" t="str">
        <f>IFERROR(VLOOKUP(AT321,#REF!,4,0),"")</f>
        <v/>
      </c>
      <c r="AV321" s="130"/>
      <c r="AW321" s="131"/>
    </row>
    <row r="322" spans="1:49" s="127" customFormat="1" ht="28.2" hidden="1" customHeight="1">
      <c r="A322" s="150"/>
      <c r="B322" s="150" t="s">
        <v>578</v>
      </c>
      <c r="C322" s="150"/>
      <c r="D322" s="150"/>
      <c r="E322" s="150"/>
      <c r="F322" s="150"/>
      <c r="G322" s="150"/>
      <c r="H322" s="150"/>
      <c r="I322" s="150"/>
      <c r="J322" s="150"/>
      <c r="K322" s="463" t="str">
        <f t="shared" ca="1" si="11"/>
        <v/>
      </c>
      <c r="L322" s="150"/>
      <c r="M322" s="150"/>
      <c r="N322" s="150"/>
      <c r="O322" s="150"/>
      <c r="P322" s="150"/>
      <c r="Q322" s="143" t="s">
        <v>58</v>
      </c>
      <c r="R322" s="144" t="s">
        <v>157</v>
      </c>
      <c r="S322" s="442" t="s">
        <v>283</v>
      </c>
      <c r="T322" s="439" t="s">
        <v>284</v>
      </c>
      <c r="U322" s="440">
        <f>IF(COUNTIF($C$231:$D$238,"9075")+COUNTIF($C$231:$D$238,"9076")=0,1,0)</f>
        <v>1</v>
      </c>
      <c r="V322" s="147"/>
      <c r="W322" s="150"/>
      <c r="X322" s="150"/>
      <c r="Y322" s="150"/>
      <c r="Z322" s="150"/>
      <c r="AA322" s="150"/>
      <c r="AB322" s="150"/>
      <c r="AC322" s="150"/>
      <c r="AD322" s="150"/>
      <c r="AE322" s="163" t="s">
        <v>736</v>
      </c>
      <c r="AF322" s="504" t="s">
        <v>778</v>
      </c>
      <c r="AG322" s="165"/>
      <c r="AH322" s="165"/>
      <c r="AI322" s="164"/>
      <c r="AJ322" s="150"/>
      <c r="AK322" s="147"/>
      <c r="AL322" s="147"/>
      <c r="AM322" s="147"/>
      <c r="AN322" s="147"/>
      <c r="AO322" s="147"/>
      <c r="AP322" s="147"/>
      <c r="AQ322" s="147"/>
      <c r="AR322" s="164"/>
      <c r="AT322" s="128">
        <v>31</v>
      </c>
      <c r="AU322" s="129" t="str">
        <f>IFERROR(VLOOKUP(AT322,#REF!,4,0),"")</f>
        <v/>
      </c>
      <c r="AV322" s="130"/>
      <c r="AW322" s="131"/>
    </row>
    <row r="323" spans="1:49" s="127" customFormat="1" ht="28.2" hidden="1" customHeight="1">
      <c r="A323" s="150"/>
      <c r="B323" s="150" t="s">
        <v>581</v>
      </c>
      <c r="C323" s="150"/>
      <c r="D323" s="150"/>
      <c r="E323" s="150"/>
      <c r="F323" s="150"/>
      <c r="G323" s="150"/>
      <c r="H323" s="150"/>
      <c r="I323" s="150"/>
      <c r="J323" s="150"/>
      <c r="K323" s="463" t="str">
        <f t="shared" ca="1" si="11"/>
        <v/>
      </c>
      <c r="L323" s="150"/>
      <c r="M323" s="150"/>
      <c r="N323" s="150"/>
      <c r="O323" s="150"/>
      <c r="P323" s="150"/>
      <c r="Q323" s="143" t="s">
        <v>59</v>
      </c>
      <c r="R323" s="144" t="s">
        <v>158</v>
      </c>
      <c r="S323" s="442" t="s">
        <v>281</v>
      </c>
      <c r="T323" s="439" t="s">
        <v>749</v>
      </c>
      <c r="U323" s="440">
        <f>IF(COUNTIF($C$231:$D$238,S323)=0,1,0)</f>
        <v>1</v>
      </c>
      <c r="V323" s="147"/>
      <c r="W323" s="150"/>
      <c r="X323" s="150"/>
      <c r="Y323" s="150"/>
      <c r="Z323" s="150"/>
      <c r="AA323" s="150"/>
      <c r="AB323" s="150"/>
      <c r="AC323" s="150"/>
      <c r="AD323" s="150"/>
      <c r="AE323" s="163" t="s">
        <v>737</v>
      </c>
      <c r="AF323" s="164" t="s">
        <v>560</v>
      </c>
      <c r="AG323" s="165"/>
      <c r="AH323" s="165"/>
      <c r="AI323" s="164"/>
      <c r="AJ323" s="150"/>
      <c r="AK323" s="147"/>
      <c r="AL323" s="147"/>
      <c r="AM323" s="147"/>
      <c r="AN323" s="147"/>
      <c r="AO323" s="147"/>
      <c r="AP323" s="147"/>
      <c r="AQ323" s="147"/>
      <c r="AR323" s="164"/>
      <c r="AT323" s="128">
        <v>32</v>
      </c>
      <c r="AU323" s="129" t="str">
        <f>IFERROR(VLOOKUP(AT323,#REF!,4,0),"")</f>
        <v/>
      </c>
      <c r="AV323" s="130"/>
      <c r="AW323" s="131"/>
    </row>
    <row r="324" spans="1:49" s="127" customFormat="1" ht="28.2" hidden="1" customHeight="1">
      <c r="A324" s="150"/>
      <c r="B324" s="150" t="s">
        <v>584</v>
      </c>
      <c r="C324" s="150"/>
      <c r="D324" s="150"/>
      <c r="E324" s="150"/>
      <c r="F324" s="150"/>
      <c r="G324" s="150"/>
      <c r="H324" s="150"/>
      <c r="I324" s="150"/>
      <c r="J324" s="150"/>
      <c r="K324" s="463" t="str">
        <f t="shared" ca="1" si="11"/>
        <v/>
      </c>
      <c r="L324" s="150"/>
      <c r="M324" s="150"/>
      <c r="N324" s="150"/>
      <c r="O324" s="150"/>
      <c r="P324" s="150"/>
      <c r="Q324" s="143" t="s">
        <v>60</v>
      </c>
      <c r="R324" s="144" t="s">
        <v>159</v>
      </c>
      <c r="S324" s="438"/>
      <c r="T324" s="443"/>
      <c r="U324" s="440"/>
      <c r="V324" s="147"/>
      <c r="W324" s="150"/>
      <c r="X324" s="150"/>
      <c r="Y324" s="150"/>
      <c r="Z324" s="150"/>
      <c r="AA324" s="150"/>
      <c r="AB324" s="150"/>
      <c r="AC324" s="150"/>
      <c r="AD324" s="150"/>
      <c r="AE324" s="163" t="s">
        <v>477</v>
      </c>
      <c r="AF324" s="164" t="s">
        <v>585</v>
      </c>
      <c r="AG324" s="165"/>
      <c r="AH324" s="165"/>
      <c r="AI324" s="164"/>
      <c r="AJ324" s="150"/>
      <c r="AK324" s="147"/>
      <c r="AL324" s="147"/>
      <c r="AM324" s="147"/>
      <c r="AN324" s="147"/>
      <c r="AO324" s="147"/>
      <c r="AP324" s="147"/>
      <c r="AQ324" s="147"/>
      <c r="AR324" s="162"/>
      <c r="AT324" s="128">
        <v>33</v>
      </c>
      <c r="AU324" s="129" t="str">
        <f>IFERROR(VLOOKUP(AT324,#REF!,4,0),"")</f>
        <v/>
      </c>
      <c r="AV324" s="130"/>
      <c r="AW324" s="131"/>
    </row>
    <row r="325" spans="1:49" s="127" customFormat="1" ht="28.2" hidden="1" customHeight="1">
      <c r="A325" s="150"/>
      <c r="B325" s="150" t="s">
        <v>586</v>
      </c>
      <c r="C325" s="150"/>
      <c r="D325" s="150"/>
      <c r="E325" s="150"/>
      <c r="F325" s="150"/>
      <c r="G325" s="150"/>
      <c r="H325" s="150"/>
      <c r="I325" s="150"/>
      <c r="J325" s="150"/>
      <c r="K325" s="463" t="str">
        <f t="shared" ca="1" si="11"/>
        <v/>
      </c>
      <c r="L325" s="150"/>
      <c r="M325" s="150"/>
      <c r="N325" s="150"/>
      <c r="O325" s="150"/>
      <c r="P325" s="150"/>
      <c r="Q325" s="143" t="s">
        <v>61</v>
      </c>
      <c r="R325" s="144" t="s">
        <v>160</v>
      </c>
      <c r="S325" s="438"/>
      <c r="T325" s="443"/>
      <c r="U325" s="440"/>
      <c r="V325" s="147"/>
      <c r="W325" s="150"/>
      <c r="X325" s="150"/>
      <c r="Y325" s="150"/>
      <c r="Z325" s="150"/>
      <c r="AA325" s="150"/>
      <c r="AB325" s="150"/>
      <c r="AC325" s="150"/>
      <c r="AD325" s="150"/>
      <c r="AE325" s="163" t="s">
        <v>587</v>
      </c>
      <c r="AF325" s="164" t="s">
        <v>588</v>
      </c>
      <c r="AG325" s="165"/>
      <c r="AH325" s="163"/>
      <c r="AI325" s="164"/>
      <c r="AJ325" s="150"/>
      <c r="AK325" s="147"/>
      <c r="AL325" s="147"/>
      <c r="AM325" s="147"/>
      <c r="AN325" s="147"/>
      <c r="AO325" s="147"/>
      <c r="AP325" s="147"/>
      <c r="AQ325" s="147"/>
      <c r="AR325" s="150"/>
      <c r="AT325" s="128">
        <v>34</v>
      </c>
      <c r="AU325" s="129" t="str">
        <f>IFERROR(VLOOKUP(AT325,#REF!,4,0),"")</f>
        <v/>
      </c>
      <c r="AV325" s="130"/>
      <c r="AW325" s="131"/>
    </row>
    <row r="326" spans="1:49" s="127" customFormat="1" ht="28.2" hidden="1" customHeight="1">
      <c r="A326" s="150"/>
      <c r="B326" s="150" t="s">
        <v>589</v>
      </c>
      <c r="C326" s="150"/>
      <c r="D326" s="150"/>
      <c r="E326" s="150"/>
      <c r="F326" s="150"/>
      <c r="G326" s="150"/>
      <c r="H326" s="150"/>
      <c r="I326" s="150"/>
      <c r="J326" s="150"/>
      <c r="K326" s="463" t="str">
        <f t="shared" ca="1" si="11"/>
        <v/>
      </c>
      <c r="L326" s="150"/>
      <c r="M326" s="150"/>
      <c r="N326" s="150"/>
      <c r="O326" s="150"/>
      <c r="P326" s="150"/>
      <c r="Q326" s="143" t="s">
        <v>161</v>
      </c>
      <c r="R326" s="144" t="s">
        <v>162</v>
      </c>
      <c r="S326" s="438"/>
      <c r="T326" s="439"/>
      <c r="U326" s="440"/>
      <c r="V326" s="147"/>
      <c r="W326" s="150"/>
      <c r="X326" s="150"/>
      <c r="Y326" s="150"/>
      <c r="Z326" s="150"/>
      <c r="AA326" s="150"/>
      <c r="AB326" s="150"/>
      <c r="AC326" s="150"/>
      <c r="AD326" s="150"/>
      <c r="AE326" s="163" t="s">
        <v>590</v>
      </c>
      <c r="AF326" s="164" t="s">
        <v>591</v>
      </c>
      <c r="AG326" s="165"/>
      <c r="AH326" s="163"/>
      <c r="AI326" s="164"/>
      <c r="AJ326" s="150"/>
      <c r="AK326" s="147"/>
      <c r="AL326" s="147"/>
      <c r="AM326" s="147"/>
      <c r="AN326" s="147"/>
      <c r="AO326" s="147"/>
      <c r="AP326" s="147"/>
      <c r="AQ326" s="147"/>
      <c r="AR326" s="150"/>
      <c r="AT326" s="132">
        <v>35</v>
      </c>
      <c r="AU326" s="133" t="str">
        <f>IFERROR(VLOOKUP(AT326,#REF!,4,0),"")</f>
        <v/>
      </c>
      <c r="AV326" s="134" t="str">
        <f>IF(AU326="","",AU326&amp;VLOOKUP(AU326,#REF!,2,0)&amp;"　")</f>
        <v/>
      </c>
      <c r="AW326" s="131"/>
    </row>
    <row r="327" spans="1:49" s="127" customFormat="1" ht="28.2" hidden="1" customHeight="1">
      <c r="A327" s="150"/>
      <c r="B327" s="150" t="s">
        <v>592</v>
      </c>
      <c r="C327" s="150"/>
      <c r="D327" s="150"/>
      <c r="E327" s="150"/>
      <c r="F327" s="150"/>
      <c r="G327" s="150"/>
      <c r="H327" s="150"/>
      <c r="I327" s="150"/>
      <c r="J327" s="150"/>
      <c r="K327" s="463" t="str">
        <f ca="1">IF(OR($R$51=2,$R$51="",$R$51&gt;MONTH(TODAY()),$J$298&gt;$R$51,$J$302&lt;$R$51),"",IF(MONTH(TODAY())=$R$51,IF(DAY(TODAY())&gt;=ROW(A30),ROW(A30),""),IF(MONTH(TODAY())=$R$51,IF(DAY(TODAY())&gt;=ROW(A30),ROW(A30),""),IF(MONTH(TODAY())=$R$51,IF(DAY(TODAY())&gt;=ROW(A30),ROW(A30),""),IF(MONTH(TODAY())=$R$51,IF(DAY(TODAY())&gt;=ROW(A30),ROW(A30),""),IF(MONTH(TODAY())=$R$51,IF(DAY(TODAY())&gt;=ROW(A30),ROW(A30),""),ROW(A30)))))))</f>
        <v/>
      </c>
      <c r="L327" s="150"/>
      <c r="M327" s="150"/>
      <c r="N327" s="150"/>
      <c r="O327" s="150"/>
      <c r="P327" s="150"/>
      <c r="Q327" s="143" t="s">
        <v>163</v>
      </c>
      <c r="R327" s="144" t="s">
        <v>164</v>
      </c>
      <c r="S327" s="438"/>
      <c r="T327" s="439"/>
      <c r="U327" s="440"/>
      <c r="V327" s="147"/>
      <c r="W327" s="150"/>
      <c r="X327" s="150"/>
      <c r="Y327" s="150"/>
      <c r="Z327" s="150"/>
      <c r="AA327" s="150"/>
      <c r="AB327" s="150"/>
      <c r="AC327" s="150"/>
      <c r="AD327" s="150"/>
      <c r="AE327" s="163" t="s">
        <v>593</v>
      </c>
      <c r="AF327" s="164" t="s">
        <v>594</v>
      </c>
      <c r="AG327" s="165"/>
      <c r="AH327" s="163"/>
      <c r="AI327" s="164"/>
      <c r="AJ327" s="150"/>
      <c r="AK327" s="147"/>
      <c r="AL327" s="147"/>
      <c r="AM327" s="147"/>
      <c r="AN327" s="147"/>
      <c r="AO327" s="147"/>
      <c r="AP327" s="147"/>
      <c r="AQ327" s="147"/>
      <c r="AR327" s="150"/>
      <c r="AT327" s="132">
        <v>36</v>
      </c>
      <c r="AU327" s="133" t="str">
        <f>IFERROR(VLOOKUP(AT327,#REF!,4,0),"")</f>
        <v/>
      </c>
      <c r="AV327" s="134" t="str">
        <f>IF(AU327="","",AU327&amp;VLOOKUP(AU327,#REF!,2,0)&amp;"　")</f>
        <v/>
      </c>
      <c r="AW327" s="131"/>
    </row>
    <row r="328" spans="1:49" s="127" customFormat="1" ht="28.2" hidden="1" customHeight="1">
      <c r="A328" s="150"/>
      <c r="B328" s="150" t="s">
        <v>595</v>
      </c>
      <c r="C328" s="150"/>
      <c r="D328" s="150"/>
      <c r="E328" s="150"/>
      <c r="F328" s="150"/>
      <c r="G328" s="150"/>
      <c r="H328" s="150"/>
      <c r="I328" s="150"/>
      <c r="J328" s="150"/>
      <c r="K328" s="463" t="str">
        <f ca="1">IF(OR($R$51=2,$R$51=4,$R$51=6,$R$51=9,$R$51=11,$R$51="",$R$51&gt;MONTH(TODAY()),$J$298&gt;$R$51,$J$302&lt;$R$51),"",IF(MONTH(TODAY())=$R$51,IF(DAY(TODAY())&gt;=ROW(A31),ROW(A31),""),IF(MONTH(TODAY())=$R$51,IF(DAY(TODAY())&gt;=ROW(A31),ROW(A31),""),IF(MONTH(TODAY())=$R$51,IF(DAY(TODAY())&gt;=ROW(A31),ROW(A31),""),IF(MONTH(TODAY())=$R$51,IF(DAY(TODAY())&gt;=ROW(A31),ROW(A31),""),IF(MONTH(TODAY())=$R$51,IF(DAY(TODAY())&gt;=ROW(A31),ROW(A31),""),ROW(A31)))))))</f>
        <v/>
      </c>
      <c r="L328" s="150"/>
      <c r="M328" s="150"/>
      <c r="N328" s="150"/>
      <c r="O328" s="150"/>
      <c r="P328" s="150"/>
      <c r="Q328" s="143" t="s">
        <v>165</v>
      </c>
      <c r="R328" s="144" t="s">
        <v>166</v>
      </c>
      <c r="S328" s="438"/>
      <c r="T328" s="439"/>
      <c r="U328" s="440"/>
      <c r="V328" s="147"/>
      <c r="W328" s="150"/>
      <c r="X328" s="150"/>
      <c r="Y328" s="150"/>
      <c r="Z328" s="150"/>
      <c r="AA328" s="150"/>
      <c r="AB328" s="150"/>
      <c r="AC328" s="150"/>
      <c r="AD328" s="150"/>
      <c r="AE328" s="163" t="s">
        <v>596</v>
      </c>
      <c r="AF328" s="164" t="s">
        <v>597</v>
      </c>
      <c r="AG328" s="165"/>
      <c r="AH328" s="163"/>
      <c r="AI328" s="164"/>
      <c r="AJ328" s="150"/>
      <c r="AK328" s="147"/>
      <c r="AL328" s="147"/>
      <c r="AM328" s="147"/>
      <c r="AN328" s="147"/>
      <c r="AO328" s="147"/>
      <c r="AP328" s="147"/>
      <c r="AQ328" s="147"/>
      <c r="AR328" s="150"/>
      <c r="AT328" s="132">
        <v>37</v>
      </c>
      <c r="AU328" s="133" t="str">
        <f>IFERROR(VLOOKUP(AT328,#REF!,4,0),"")</f>
        <v/>
      </c>
      <c r="AV328" s="134" t="str">
        <f>IF(AU328="","",AU328&amp;VLOOKUP(AU328,#REF!,2,0)&amp;"　")</f>
        <v/>
      </c>
      <c r="AW328" s="131"/>
    </row>
    <row r="329" spans="1:49" s="127" customFormat="1" ht="28.2" hidden="1" customHeight="1">
      <c r="A329" s="150"/>
      <c r="B329" s="150" t="s">
        <v>598</v>
      </c>
      <c r="C329" s="150"/>
      <c r="D329" s="150"/>
      <c r="E329" s="150"/>
      <c r="F329" s="150"/>
      <c r="G329" s="150"/>
      <c r="H329" s="150"/>
      <c r="I329" s="150"/>
      <c r="J329" s="150"/>
      <c r="K329" s="150"/>
      <c r="L329" s="150"/>
      <c r="M329" s="150"/>
      <c r="N329" s="150"/>
      <c r="O329" s="150"/>
      <c r="P329" s="150"/>
      <c r="Q329" s="143" t="s">
        <v>167</v>
      </c>
      <c r="R329" s="144" t="s">
        <v>168</v>
      </c>
      <c r="S329" s="438"/>
      <c r="T329" s="439"/>
      <c r="U329" s="440"/>
      <c r="V329" s="147"/>
      <c r="W329" s="150"/>
      <c r="X329" s="150"/>
      <c r="Y329" s="150"/>
      <c r="Z329" s="150"/>
      <c r="AA329" s="150"/>
      <c r="AB329" s="150"/>
      <c r="AC329" s="150"/>
      <c r="AD329" s="150"/>
      <c r="AE329" s="163" t="s">
        <v>599</v>
      </c>
      <c r="AF329" s="164" t="s">
        <v>600</v>
      </c>
      <c r="AG329" s="165"/>
      <c r="AH329" s="163"/>
      <c r="AI329" s="164"/>
      <c r="AJ329" s="150"/>
      <c r="AK329" s="147"/>
      <c r="AL329" s="147"/>
      <c r="AM329" s="147"/>
      <c r="AN329" s="147"/>
      <c r="AO329" s="147"/>
      <c r="AP329" s="147"/>
      <c r="AQ329" s="147"/>
      <c r="AR329" s="150"/>
      <c r="AT329" s="132">
        <v>38</v>
      </c>
      <c r="AU329" s="133" t="str">
        <f>IFERROR(VLOOKUP(AT329,#REF!,4,0),"")</f>
        <v/>
      </c>
      <c r="AV329" s="134" t="str">
        <f>IF(AU329="","",AU329&amp;VLOOKUP(AU329,#REF!,2,0)&amp;"　")</f>
        <v/>
      </c>
      <c r="AW329" s="131"/>
    </row>
    <row r="330" spans="1:49" s="127" customFormat="1" ht="28.2" hidden="1" customHeight="1">
      <c r="A330" s="150"/>
      <c r="B330" s="150" t="s">
        <v>601</v>
      </c>
      <c r="C330" s="150"/>
      <c r="D330" s="150"/>
      <c r="E330" s="150"/>
      <c r="F330" s="150"/>
      <c r="G330" s="150"/>
      <c r="H330" s="150"/>
      <c r="I330" s="150"/>
      <c r="J330" s="150"/>
      <c r="K330" s="150"/>
      <c r="L330" s="150"/>
      <c r="M330" s="150"/>
      <c r="N330" s="150"/>
      <c r="O330" s="150"/>
      <c r="P330" s="150"/>
      <c r="Q330" s="143" t="s">
        <v>169</v>
      </c>
      <c r="R330" s="144" t="s">
        <v>170</v>
      </c>
      <c r="S330" s="438"/>
      <c r="T330" s="439"/>
      <c r="U330" s="440"/>
      <c r="V330" s="147"/>
      <c r="W330" s="150"/>
      <c r="X330" s="150"/>
      <c r="Y330" s="150"/>
      <c r="Z330" s="150"/>
      <c r="AA330" s="150"/>
      <c r="AB330" s="150"/>
      <c r="AC330" s="150"/>
      <c r="AD330" s="150"/>
      <c r="AE330" s="163" t="s">
        <v>602</v>
      </c>
      <c r="AF330" s="164" t="s">
        <v>603</v>
      </c>
      <c r="AG330" s="165"/>
      <c r="AH330" s="163"/>
      <c r="AI330" s="164"/>
      <c r="AJ330" s="150"/>
      <c r="AK330" s="147"/>
      <c r="AL330" s="147"/>
      <c r="AM330" s="147"/>
      <c r="AN330" s="147"/>
      <c r="AO330" s="147"/>
      <c r="AP330" s="147"/>
      <c r="AQ330" s="147"/>
      <c r="AR330" s="150"/>
      <c r="AT330" s="132">
        <v>39</v>
      </c>
      <c r="AU330" s="133" t="str">
        <f>IFERROR(VLOOKUP(AT330,#REF!,4,0),"")</f>
        <v/>
      </c>
      <c r="AV330" s="134" t="str">
        <f>IF(AU330="","",AU330&amp;VLOOKUP(AU330,#REF!,2,0)&amp;"　")</f>
        <v/>
      </c>
      <c r="AW330" s="131"/>
    </row>
    <row r="331" spans="1:49" s="127" customFormat="1" ht="28.2" hidden="1" customHeight="1">
      <c r="A331" s="150"/>
      <c r="B331" s="150" t="s">
        <v>604</v>
      </c>
      <c r="C331" s="150"/>
      <c r="D331" s="150"/>
      <c r="E331" s="150"/>
      <c r="F331" s="150"/>
      <c r="G331" s="150"/>
      <c r="H331" s="150"/>
      <c r="I331" s="150"/>
      <c r="J331" s="150"/>
      <c r="K331" s="150"/>
      <c r="L331" s="150"/>
      <c r="M331" s="150"/>
      <c r="N331" s="150"/>
      <c r="O331" s="150"/>
      <c r="P331" s="150"/>
      <c r="Q331" s="143" t="s">
        <v>171</v>
      </c>
      <c r="R331" s="146" t="s">
        <v>67</v>
      </c>
      <c r="S331" s="438"/>
      <c r="T331" s="439"/>
      <c r="U331" s="440"/>
      <c r="V331" s="147"/>
      <c r="W331" s="150"/>
      <c r="X331" s="150"/>
      <c r="Y331" s="150"/>
      <c r="Z331" s="150"/>
      <c r="AA331" s="150"/>
      <c r="AB331" s="150"/>
      <c r="AC331" s="150"/>
      <c r="AD331" s="150"/>
      <c r="AE331" s="163" t="s">
        <v>605</v>
      </c>
      <c r="AF331" s="164" t="s">
        <v>606</v>
      </c>
      <c r="AG331" s="165"/>
      <c r="AH331" s="163"/>
      <c r="AI331" s="164"/>
      <c r="AJ331" s="150"/>
      <c r="AK331" s="147"/>
      <c r="AL331" s="147"/>
      <c r="AM331" s="147"/>
      <c r="AN331" s="147"/>
      <c r="AO331" s="147"/>
      <c r="AP331" s="147"/>
      <c r="AQ331" s="147"/>
      <c r="AR331" s="150"/>
      <c r="AT331" s="132">
        <v>40</v>
      </c>
      <c r="AU331" s="133" t="str">
        <f>IFERROR(VLOOKUP(AT331,#REF!,4,0),"")</f>
        <v/>
      </c>
      <c r="AV331" s="134" t="str">
        <f>IF(AU331="","",AU331&amp;VLOOKUP(AU331,#REF!,2,0)&amp;"　")</f>
        <v/>
      </c>
      <c r="AW331" s="131"/>
    </row>
    <row r="332" spans="1:49" s="127" customFormat="1" ht="28.2" hidden="1" customHeight="1">
      <c r="A332" s="150"/>
      <c r="B332" s="150" t="s">
        <v>607</v>
      </c>
      <c r="C332" s="150"/>
      <c r="D332" s="150"/>
      <c r="E332" s="150"/>
      <c r="F332" s="150"/>
      <c r="G332" s="150"/>
      <c r="H332" s="150"/>
      <c r="I332" s="150"/>
      <c r="J332" s="150"/>
      <c r="K332" s="150"/>
      <c r="L332" s="150"/>
      <c r="M332" s="150"/>
      <c r="N332" s="150"/>
      <c r="O332" s="150"/>
      <c r="P332" s="150"/>
      <c r="Q332" s="143" t="s">
        <v>62</v>
      </c>
      <c r="R332" s="144" t="s">
        <v>172</v>
      </c>
      <c r="S332" s="438"/>
      <c r="T332" s="439"/>
      <c r="U332" s="440"/>
      <c r="V332" s="147"/>
      <c r="W332" s="150"/>
      <c r="X332" s="150"/>
      <c r="Y332" s="150"/>
      <c r="Z332" s="150"/>
      <c r="AA332" s="150"/>
      <c r="AB332" s="150"/>
      <c r="AC332" s="150"/>
      <c r="AD332" s="150"/>
      <c r="AE332" s="163" t="s">
        <v>608</v>
      </c>
      <c r="AF332" s="164" t="s">
        <v>609</v>
      </c>
      <c r="AG332" s="165"/>
      <c r="AH332" s="163"/>
      <c r="AI332" s="164"/>
      <c r="AJ332" s="150"/>
      <c r="AK332" s="147"/>
      <c r="AL332" s="147"/>
      <c r="AM332" s="147"/>
      <c r="AN332" s="147"/>
      <c r="AO332" s="147"/>
      <c r="AP332" s="147"/>
      <c r="AQ332" s="147"/>
      <c r="AR332" s="150"/>
      <c r="AT332" s="132">
        <v>41</v>
      </c>
      <c r="AU332" s="133" t="str">
        <f>IFERROR(VLOOKUP(AT332,#REF!,4,0),"")</f>
        <v/>
      </c>
      <c r="AV332" s="134" t="str">
        <f>IF(AU332="","",AU332&amp;VLOOKUP(AU332,#REF!,2,0)&amp;"　")</f>
        <v/>
      </c>
      <c r="AW332" s="131"/>
    </row>
    <row r="333" spans="1:49" s="127" customFormat="1" ht="28.2" hidden="1" customHeight="1">
      <c r="A333" s="150"/>
      <c r="B333" s="150" t="s">
        <v>610</v>
      </c>
      <c r="C333" s="150"/>
      <c r="D333" s="150"/>
      <c r="E333" s="150"/>
      <c r="F333" s="150"/>
      <c r="G333" s="150"/>
      <c r="H333" s="150"/>
      <c r="I333" s="150"/>
      <c r="J333" s="150"/>
      <c r="K333" s="150"/>
      <c r="L333" s="150"/>
      <c r="M333" s="150"/>
      <c r="N333" s="150"/>
      <c r="O333" s="150"/>
      <c r="P333" s="150"/>
      <c r="Q333" s="143" t="s">
        <v>63</v>
      </c>
      <c r="R333" s="144" t="s">
        <v>173</v>
      </c>
      <c r="S333" s="438"/>
      <c r="T333" s="439"/>
      <c r="U333" s="440"/>
      <c r="V333" s="147"/>
      <c r="W333" s="150"/>
      <c r="X333" s="150"/>
      <c r="Y333" s="150"/>
      <c r="Z333" s="150"/>
      <c r="AA333" s="150"/>
      <c r="AB333" s="150"/>
      <c r="AC333" s="150"/>
      <c r="AD333" s="150"/>
      <c r="AE333" s="163" t="s">
        <v>611</v>
      </c>
      <c r="AF333" s="164" t="s">
        <v>612</v>
      </c>
      <c r="AG333" s="165"/>
      <c r="AH333" s="163"/>
      <c r="AI333" s="164"/>
      <c r="AJ333" s="150"/>
      <c r="AK333" s="147"/>
      <c r="AL333" s="147"/>
      <c r="AM333" s="147"/>
      <c r="AN333" s="147"/>
      <c r="AO333" s="147"/>
      <c r="AP333" s="147"/>
      <c r="AQ333" s="147"/>
      <c r="AR333" s="150"/>
      <c r="AT333" s="132">
        <v>42</v>
      </c>
      <c r="AU333" s="133" t="str">
        <f>IFERROR(VLOOKUP(AT333,#REF!,4,0),"")</f>
        <v/>
      </c>
      <c r="AV333" s="134" t="str">
        <f>IF(AU333="","",AU333&amp;VLOOKUP(AU333,#REF!,2,0)&amp;"　")</f>
        <v/>
      </c>
      <c r="AW333" s="131"/>
    </row>
    <row r="334" spans="1:49" s="127" customFormat="1" ht="28.2" hidden="1" customHeight="1">
      <c r="A334" s="150"/>
      <c r="B334" s="150" t="s">
        <v>613</v>
      </c>
      <c r="C334" s="150"/>
      <c r="D334" s="150"/>
      <c r="E334" s="150"/>
      <c r="F334" s="150"/>
      <c r="G334" s="150"/>
      <c r="H334" s="150"/>
      <c r="I334" s="150"/>
      <c r="J334" s="150"/>
      <c r="K334" s="150"/>
      <c r="L334" s="150"/>
      <c r="M334" s="150"/>
      <c r="N334" s="150"/>
      <c r="O334" s="150"/>
      <c r="P334" s="150"/>
      <c r="Q334" s="143" t="s">
        <v>174</v>
      </c>
      <c r="R334" s="146" t="s">
        <v>175</v>
      </c>
      <c r="S334" s="438"/>
      <c r="T334" s="439"/>
      <c r="U334" s="440"/>
      <c r="V334" s="147"/>
      <c r="W334" s="150"/>
      <c r="X334" s="150"/>
      <c r="Y334" s="150"/>
      <c r="Z334" s="150"/>
      <c r="AA334" s="150"/>
      <c r="AB334" s="150"/>
      <c r="AC334" s="150"/>
      <c r="AD334" s="150"/>
      <c r="AE334" s="163" t="s">
        <v>614</v>
      </c>
      <c r="AF334" s="164" t="s">
        <v>615</v>
      </c>
      <c r="AG334" s="165"/>
      <c r="AH334" s="163"/>
      <c r="AI334" s="164"/>
      <c r="AJ334" s="150"/>
      <c r="AK334" s="147"/>
      <c r="AL334" s="147"/>
      <c r="AM334" s="147"/>
      <c r="AN334" s="147"/>
      <c r="AO334" s="147"/>
      <c r="AP334" s="147"/>
      <c r="AQ334" s="147"/>
      <c r="AR334" s="150"/>
      <c r="AT334" s="132">
        <v>43</v>
      </c>
      <c r="AU334" s="133" t="str">
        <f>IFERROR(VLOOKUP(AT334,#REF!,4,0),"")</f>
        <v/>
      </c>
      <c r="AV334" s="134" t="str">
        <f>IF(AU334="","",AU334&amp;VLOOKUP(AU334,#REF!,2,0)&amp;"　")</f>
        <v/>
      </c>
      <c r="AW334" s="131"/>
    </row>
    <row r="335" spans="1:49" s="127" customFormat="1" ht="28.2" hidden="1" customHeight="1">
      <c r="A335" s="150"/>
      <c r="B335" s="150" t="s">
        <v>616</v>
      </c>
      <c r="C335" s="150"/>
      <c r="D335" s="150"/>
      <c r="E335" s="150"/>
      <c r="F335" s="150"/>
      <c r="G335" s="150"/>
      <c r="H335" s="150"/>
      <c r="I335" s="150"/>
      <c r="J335" s="150"/>
      <c r="K335" s="150"/>
      <c r="L335" s="150"/>
      <c r="M335" s="150"/>
      <c r="N335" s="150"/>
      <c r="O335" s="150"/>
      <c r="P335" s="150"/>
      <c r="Q335" s="143" t="s">
        <v>64</v>
      </c>
      <c r="R335" s="144" t="s">
        <v>176</v>
      </c>
      <c r="S335" s="438"/>
      <c r="T335" s="439"/>
      <c r="U335" s="440"/>
      <c r="V335" s="147"/>
      <c r="W335" s="150"/>
      <c r="X335" s="150"/>
      <c r="Y335" s="150"/>
      <c r="Z335" s="150"/>
      <c r="AA335" s="150"/>
      <c r="AB335" s="150"/>
      <c r="AC335" s="150"/>
      <c r="AD335" s="150"/>
      <c r="AE335" s="163" t="s">
        <v>617</v>
      </c>
      <c r="AF335" s="164" t="s">
        <v>618</v>
      </c>
      <c r="AG335" s="165"/>
      <c r="AH335" s="163"/>
      <c r="AI335" s="164"/>
      <c r="AJ335" s="150"/>
      <c r="AK335" s="147"/>
      <c r="AL335" s="147"/>
      <c r="AM335" s="147"/>
      <c r="AN335" s="147"/>
      <c r="AO335" s="147"/>
      <c r="AP335" s="147"/>
      <c r="AQ335" s="147"/>
      <c r="AR335" s="150"/>
      <c r="AT335" s="132">
        <v>44</v>
      </c>
      <c r="AU335" s="133" t="str">
        <f>IFERROR(VLOOKUP(AT335,#REF!,4,0),"")</f>
        <v/>
      </c>
      <c r="AV335" s="134" t="str">
        <f>IF(AU335="","",AU335&amp;VLOOKUP(AU335,#REF!,2,0)&amp;"　")</f>
        <v/>
      </c>
      <c r="AW335" s="131"/>
    </row>
    <row r="336" spans="1:49" s="127" customFormat="1" ht="28.2" hidden="1" customHeight="1">
      <c r="A336" s="150"/>
      <c r="B336" s="150" t="s">
        <v>619</v>
      </c>
      <c r="C336" s="150"/>
      <c r="D336" s="150"/>
      <c r="E336" s="150"/>
      <c r="F336" s="150"/>
      <c r="G336" s="150"/>
      <c r="H336" s="150"/>
      <c r="I336" s="150"/>
      <c r="J336" s="150"/>
      <c r="K336" s="150"/>
      <c r="L336" s="150"/>
      <c r="M336" s="150"/>
      <c r="N336" s="150"/>
      <c r="O336" s="150"/>
      <c r="P336" s="150"/>
      <c r="Q336" s="143" t="s">
        <v>65</v>
      </c>
      <c r="R336" s="144" t="s">
        <v>177</v>
      </c>
      <c r="S336" s="438"/>
      <c r="T336" s="439"/>
      <c r="U336" s="440"/>
      <c r="V336" s="147"/>
      <c r="W336" s="150"/>
      <c r="X336" s="150"/>
      <c r="Y336" s="150"/>
      <c r="Z336" s="150"/>
      <c r="AA336" s="150"/>
      <c r="AB336" s="150"/>
      <c r="AC336" s="150"/>
      <c r="AD336" s="150"/>
      <c r="AE336" s="163" t="s">
        <v>620</v>
      </c>
      <c r="AF336" s="164" t="s">
        <v>621</v>
      </c>
      <c r="AG336" s="165"/>
      <c r="AH336" s="163"/>
      <c r="AI336" s="164"/>
      <c r="AJ336" s="150"/>
      <c r="AK336" s="147"/>
      <c r="AL336" s="147"/>
      <c r="AM336" s="147"/>
      <c r="AN336" s="147"/>
      <c r="AO336" s="147"/>
      <c r="AP336" s="147"/>
      <c r="AQ336" s="147"/>
      <c r="AR336" s="150"/>
      <c r="AT336" s="132">
        <v>45</v>
      </c>
      <c r="AU336" s="133" t="str">
        <f>IFERROR(VLOOKUP(AT336,#REF!,4,0),"")</f>
        <v/>
      </c>
      <c r="AV336" s="134" t="str">
        <f>IF(AU336="","",AU336&amp;VLOOKUP(AU336,#REF!,2,0)&amp;"　")</f>
        <v/>
      </c>
      <c r="AW336" s="131"/>
    </row>
    <row r="337" spans="1:49" s="127" customFormat="1" ht="28.2" hidden="1" customHeight="1">
      <c r="A337" s="150"/>
      <c r="B337" s="150" t="s">
        <v>622</v>
      </c>
      <c r="C337" s="150"/>
      <c r="D337" s="150"/>
      <c r="E337" s="150"/>
      <c r="F337" s="150"/>
      <c r="G337" s="150"/>
      <c r="H337" s="150"/>
      <c r="I337" s="150"/>
      <c r="J337" s="150"/>
      <c r="K337" s="150"/>
      <c r="L337" s="150"/>
      <c r="M337" s="150"/>
      <c r="N337" s="150"/>
      <c r="O337" s="150"/>
      <c r="P337" s="150"/>
      <c r="Q337" s="143" t="s">
        <v>66</v>
      </c>
      <c r="R337" s="144" t="s">
        <v>178</v>
      </c>
      <c r="S337" s="438"/>
      <c r="T337" s="439"/>
      <c r="U337" s="440"/>
      <c r="V337" s="147"/>
      <c r="W337" s="150"/>
      <c r="X337" s="150"/>
      <c r="Y337" s="150"/>
      <c r="Z337" s="150"/>
      <c r="AA337" s="150"/>
      <c r="AB337" s="150"/>
      <c r="AC337" s="150"/>
      <c r="AD337" s="150"/>
      <c r="AE337" s="163" t="s">
        <v>623</v>
      </c>
      <c r="AF337" s="164" t="s">
        <v>624</v>
      </c>
      <c r="AG337" s="165"/>
      <c r="AH337" s="163"/>
      <c r="AI337" s="164"/>
      <c r="AJ337" s="150"/>
      <c r="AK337" s="147"/>
      <c r="AL337" s="147"/>
      <c r="AM337" s="147"/>
      <c r="AN337" s="147"/>
      <c r="AO337" s="147"/>
      <c r="AP337" s="147"/>
      <c r="AQ337" s="147"/>
      <c r="AR337" s="150"/>
      <c r="AT337" s="132">
        <v>46</v>
      </c>
      <c r="AU337" s="133" t="str">
        <f>IFERROR(VLOOKUP(AT337,#REF!,4,0),"")</f>
        <v/>
      </c>
      <c r="AV337" s="134" t="str">
        <f>IF(AU337="","",AU337&amp;VLOOKUP(AU337,#REF!,2,0)&amp;"　")</f>
        <v/>
      </c>
      <c r="AW337" s="131"/>
    </row>
    <row r="338" spans="1:49" s="127" customFormat="1" ht="28.2" hidden="1" customHeight="1">
      <c r="A338" s="150"/>
      <c r="B338" s="150" t="s">
        <v>625</v>
      </c>
      <c r="C338" s="150"/>
      <c r="D338" s="150"/>
      <c r="E338" s="150"/>
      <c r="F338" s="150"/>
      <c r="G338" s="150"/>
      <c r="H338" s="150"/>
      <c r="I338" s="150"/>
      <c r="J338" s="150"/>
      <c r="K338" s="150"/>
      <c r="L338" s="150"/>
      <c r="M338" s="150"/>
      <c r="N338" s="150"/>
      <c r="O338" s="150"/>
      <c r="P338" s="150"/>
      <c r="Q338" s="143" t="s">
        <v>68</v>
      </c>
      <c r="R338" s="144" t="s">
        <v>179</v>
      </c>
      <c r="S338" s="438"/>
      <c r="T338" s="439"/>
      <c r="U338" s="440"/>
      <c r="V338" s="147"/>
      <c r="W338" s="150"/>
      <c r="X338" s="150"/>
      <c r="Y338" s="150"/>
      <c r="Z338" s="150"/>
      <c r="AA338" s="150"/>
      <c r="AB338" s="150"/>
      <c r="AC338" s="150"/>
      <c r="AD338" s="150"/>
      <c r="AE338" s="163" t="s">
        <v>626</v>
      </c>
      <c r="AF338" s="164" t="s">
        <v>627</v>
      </c>
      <c r="AG338" s="165"/>
      <c r="AH338" s="163"/>
      <c r="AI338" s="164"/>
      <c r="AJ338" s="150"/>
      <c r="AK338" s="147"/>
      <c r="AL338" s="147"/>
      <c r="AM338" s="147"/>
      <c r="AN338" s="147"/>
      <c r="AO338" s="147"/>
      <c r="AP338" s="147"/>
      <c r="AQ338" s="147"/>
      <c r="AR338" s="150"/>
      <c r="AT338" s="132">
        <v>47</v>
      </c>
      <c r="AU338" s="133" t="str">
        <f>IFERROR(VLOOKUP(AT338,#REF!,4,0),"")</f>
        <v/>
      </c>
      <c r="AV338" s="134" t="str">
        <f>IF(AU338="","",AU338&amp;VLOOKUP(AU338,#REF!,2,0)&amp;"　")</f>
        <v/>
      </c>
      <c r="AW338" s="131"/>
    </row>
    <row r="339" spans="1:49" s="137" customFormat="1" ht="28.2" hidden="1" customHeight="1">
      <c r="A339" s="169"/>
      <c r="B339" s="169"/>
      <c r="C339" s="169"/>
      <c r="D339" s="169"/>
      <c r="E339" s="169"/>
      <c r="F339" s="169"/>
      <c r="G339" s="169"/>
      <c r="H339" s="169"/>
      <c r="I339" s="169"/>
      <c r="J339" s="169"/>
      <c r="K339" s="169"/>
      <c r="L339" s="169"/>
      <c r="M339" s="169"/>
      <c r="N339" s="169"/>
      <c r="O339" s="169"/>
      <c r="P339" s="169"/>
      <c r="Q339" s="143" t="s">
        <v>69</v>
      </c>
      <c r="R339" s="144" t="s">
        <v>180</v>
      </c>
      <c r="S339" s="438"/>
      <c r="T339" s="439"/>
      <c r="U339" s="440"/>
      <c r="V339" s="147"/>
      <c r="W339" s="169"/>
      <c r="X339" s="169"/>
      <c r="Y339" s="169"/>
      <c r="Z339" s="169"/>
      <c r="AA339" s="169"/>
      <c r="AB339" s="169"/>
      <c r="AC339" s="169"/>
      <c r="AD339" s="169"/>
      <c r="AE339" s="170" t="s">
        <v>628</v>
      </c>
      <c r="AF339" s="171" t="s">
        <v>291</v>
      </c>
      <c r="AG339" s="172"/>
      <c r="AH339" s="170"/>
      <c r="AI339" s="171"/>
      <c r="AJ339" s="169"/>
      <c r="AK339" s="147"/>
      <c r="AL339" s="147"/>
      <c r="AM339" s="147"/>
      <c r="AN339" s="147"/>
      <c r="AO339" s="147"/>
      <c r="AP339" s="147"/>
      <c r="AQ339" s="147"/>
      <c r="AR339" s="150"/>
      <c r="AS339" s="135"/>
      <c r="AT339" s="132">
        <v>48</v>
      </c>
      <c r="AU339" s="133" t="str">
        <f>IFERROR(VLOOKUP(AT339,#REF!,4,0),"")</f>
        <v/>
      </c>
      <c r="AV339" s="134" t="str">
        <f>IF(AU339="","",AU339&amp;VLOOKUP(AU339,#REF!,2,0)&amp;"　")</f>
        <v/>
      </c>
      <c r="AW339" s="136"/>
    </row>
    <row r="340" spans="1:49" s="137" customFormat="1" ht="28.2" hidden="1" customHeight="1">
      <c r="A340" s="169"/>
      <c r="B340" s="169"/>
      <c r="C340" s="169"/>
      <c r="D340" s="169"/>
      <c r="E340" s="169"/>
      <c r="F340" s="169"/>
      <c r="G340" s="169"/>
      <c r="H340" s="169"/>
      <c r="I340" s="169"/>
      <c r="J340" s="169"/>
      <c r="K340" s="169"/>
      <c r="L340" s="169"/>
      <c r="M340" s="169"/>
      <c r="N340" s="169"/>
      <c r="O340" s="169"/>
      <c r="P340" s="169"/>
      <c r="Q340" s="143" t="s">
        <v>70</v>
      </c>
      <c r="R340" s="146" t="s">
        <v>181</v>
      </c>
      <c r="S340" s="438"/>
      <c r="T340" s="439"/>
      <c r="U340" s="440"/>
      <c r="V340" s="147"/>
      <c r="W340" s="169"/>
      <c r="X340" s="169"/>
      <c r="Y340" s="169"/>
      <c r="Z340" s="169"/>
      <c r="AA340" s="169"/>
      <c r="AB340" s="169"/>
      <c r="AC340" s="169"/>
      <c r="AD340" s="169"/>
      <c r="AE340" s="170" t="s">
        <v>629</v>
      </c>
      <c r="AF340" s="171" t="s">
        <v>630</v>
      </c>
      <c r="AG340" s="172"/>
      <c r="AH340" s="170"/>
      <c r="AI340" s="171"/>
      <c r="AJ340" s="169"/>
      <c r="AK340" s="147"/>
      <c r="AL340" s="147"/>
      <c r="AM340" s="147"/>
      <c r="AN340" s="147"/>
      <c r="AO340" s="147"/>
      <c r="AP340" s="147"/>
      <c r="AQ340" s="147"/>
      <c r="AR340" s="150"/>
      <c r="AS340" s="135"/>
      <c r="AT340" s="132">
        <v>49</v>
      </c>
      <c r="AU340" s="133" t="str">
        <f>IFERROR(VLOOKUP(AT340,#REF!,4,0),"")</f>
        <v/>
      </c>
      <c r="AV340" s="134" t="str">
        <f>IF(AU340="","",AU340&amp;VLOOKUP(AU340,#REF!,2,0)&amp;"　")</f>
        <v/>
      </c>
      <c r="AW340" s="136"/>
    </row>
    <row r="341" spans="1:49" s="137" customFormat="1" ht="28.2" hidden="1" customHeight="1">
      <c r="A341" s="169"/>
      <c r="B341" s="169"/>
      <c r="C341" s="169"/>
      <c r="D341" s="169"/>
      <c r="E341" s="169"/>
      <c r="F341" s="169"/>
      <c r="G341" s="169"/>
      <c r="H341" s="169"/>
      <c r="I341" s="169"/>
      <c r="J341" s="169"/>
      <c r="K341" s="169"/>
      <c r="L341" s="169"/>
      <c r="M341" s="169"/>
      <c r="N341" s="169"/>
      <c r="O341" s="169"/>
      <c r="P341" s="169"/>
      <c r="Q341" s="143" t="s">
        <v>71</v>
      </c>
      <c r="R341" s="144" t="s">
        <v>182</v>
      </c>
      <c r="S341" s="438"/>
      <c r="T341" s="439"/>
      <c r="U341" s="440"/>
      <c r="V341" s="147"/>
      <c r="W341" s="169"/>
      <c r="X341" s="169"/>
      <c r="Y341" s="169"/>
      <c r="Z341" s="169"/>
      <c r="AA341" s="169"/>
      <c r="AB341" s="169"/>
      <c r="AC341" s="169"/>
      <c r="AD341" s="169"/>
      <c r="AE341" s="170" t="s">
        <v>631</v>
      </c>
      <c r="AF341" s="171" t="s">
        <v>741</v>
      </c>
      <c r="AG341" s="172"/>
      <c r="AH341" s="170"/>
      <c r="AI341" s="171"/>
      <c r="AJ341" s="169"/>
      <c r="AK341" s="147"/>
      <c r="AL341" s="147"/>
      <c r="AM341" s="147"/>
      <c r="AN341" s="147"/>
      <c r="AO341" s="147"/>
      <c r="AP341" s="147"/>
      <c r="AQ341" s="147"/>
      <c r="AR341" s="150"/>
      <c r="AS341" s="135"/>
      <c r="AT341" s="132">
        <v>50</v>
      </c>
      <c r="AU341" s="133" t="str">
        <f>IFERROR(VLOOKUP(AT341,#REF!,4,0),"")</f>
        <v/>
      </c>
      <c r="AV341" s="134" t="str">
        <f>IF(AU341="","",AU341&amp;VLOOKUP(AU341,#REF!,2,0)&amp;"　")</f>
        <v/>
      </c>
      <c r="AW341" s="136"/>
    </row>
    <row r="342" spans="1:49" s="137" customFormat="1" ht="28.2" hidden="1" customHeight="1">
      <c r="A342" s="169"/>
      <c r="B342" s="169"/>
      <c r="C342" s="169"/>
      <c r="D342" s="169"/>
      <c r="E342" s="169"/>
      <c r="F342" s="169"/>
      <c r="G342" s="169"/>
      <c r="H342" s="169"/>
      <c r="I342" s="169"/>
      <c r="J342" s="169"/>
      <c r="K342" s="169"/>
      <c r="L342" s="169"/>
      <c r="M342" s="169"/>
      <c r="N342" s="169"/>
      <c r="O342" s="169"/>
      <c r="P342" s="169"/>
      <c r="Q342" s="143" t="s">
        <v>72</v>
      </c>
      <c r="R342" s="144" t="s">
        <v>183</v>
      </c>
      <c r="S342" s="438"/>
      <c r="T342" s="439"/>
      <c r="U342" s="440"/>
      <c r="V342" s="147"/>
      <c r="W342" s="169"/>
      <c r="X342" s="169"/>
      <c r="Y342" s="169"/>
      <c r="Z342" s="169"/>
      <c r="AA342" s="169"/>
      <c r="AB342" s="169"/>
      <c r="AC342" s="169"/>
      <c r="AD342" s="169"/>
      <c r="AE342" s="173" t="s">
        <v>632</v>
      </c>
      <c r="AF342" s="174" t="s">
        <v>633</v>
      </c>
      <c r="AG342" s="175"/>
      <c r="AH342" s="173"/>
      <c r="AI342" s="174"/>
      <c r="AJ342" s="169"/>
      <c r="AK342" s="147"/>
      <c r="AL342" s="147"/>
      <c r="AM342" s="147"/>
      <c r="AN342" s="147"/>
      <c r="AO342" s="147"/>
      <c r="AP342" s="147"/>
      <c r="AQ342" s="147"/>
      <c r="AR342" s="150"/>
      <c r="AS342" s="135"/>
      <c r="AT342" s="132">
        <v>51</v>
      </c>
      <c r="AU342" s="133" t="str">
        <f>IFERROR(VLOOKUP(AT342,#REF!,4,0),"")</f>
        <v/>
      </c>
      <c r="AV342" s="134" t="str">
        <f>IF(AU342="","",AU342&amp;VLOOKUP(AU342,#REF!,2,0)&amp;"　")</f>
        <v/>
      </c>
      <c r="AW342" s="136"/>
    </row>
    <row r="343" spans="1:49" s="137" customFormat="1" ht="28.2" hidden="1" customHeight="1">
      <c r="A343" s="169"/>
      <c r="B343" s="169"/>
      <c r="C343" s="169"/>
      <c r="D343" s="169"/>
      <c r="E343" s="169"/>
      <c r="F343" s="169"/>
      <c r="G343" s="169"/>
      <c r="H343" s="169"/>
      <c r="I343" s="169"/>
      <c r="J343" s="169"/>
      <c r="K343" s="169"/>
      <c r="L343" s="169"/>
      <c r="M343" s="169"/>
      <c r="N343" s="169"/>
      <c r="O343" s="169"/>
      <c r="P343" s="169"/>
      <c r="Q343" s="143" t="s">
        <v>73</v>
      </c>
      <c r="R343" s="144" t="s">
        <v>184</v>
      </c>
      <c r="S343" s="438"/>
      <c r="T343" s="439"/>
      <c r="U343" s="440"/>
      <c r="V343" s="147"/>
      <c r="W343" s="169"/>
      <c r="X343" s="169"/>
      <c r="Y343" s="169"/>
      <c r="Z343" s="169"/>
      <c r="AA343" s="169"/>
      <c r="AB343" s="169"/>
      <c r="AC343" s="169"/>
      <c r="AD343" s="169"/>
      <c r="AE343" s="169"/>
      <c r="AF343" s="169"/>
      <c r="AG343" s="169"/>
      <c r="AH343" s="169"/>
      <c r="AI343" s="169"/>
      <c r="AJ343" s="169"/>
      <c r="AK343" s="147"/>
      <c r="AL343" s="147"/>
      <c r="AM343" s="147"/>
      <c r="AN343" s="147"/>
      <c r="AO343" s="147"/>
      <c r="AP343" s="147"/>
      <c r="AQ343" s="147"/>
      <c r="AR343" s="150"/>
      <c r="AS343" s="135"/>
      <c r="AT343" s="132">
        <v>52</v>
      </c>
      <c r="AU343" s="133" t="str">
        <f>IFERROR(VLOOKUP(AT343,#REF!,4,0),"")</f>
        <v/>
      </c>
      <c r="AV343" s="134" t="str">
        <f>IF(AU343="","",AU343&amp;VLOOKUP(AU343,#REF!,2,0)&amp;"　")</f>
        <v/>
      </c>
      <c r="AW343" s="136"/>
    </row>
    <row r="344" spans="1:49" s="137" customFormat="1" ht="28.2" hidden="1" customHeight="1">
      <c r="A344" s="169"/>
      <c r="B344" s="169"/>
      <c r="C344" s="169"/>
      <c r="D344" s="169"/>
      <c r="E344" s="169"/>
      <c r="F344" s="169"/>
      <c r="G344" s="169"/>
      <c r="H344" s="169"/>
      <c r="I344" s="169"/>
      <c r="J344" s="169"/>
      <c r="K344" s="169"/>
      <c r="L344" s="169"/>
      <c r="M344" s="169"/>
      <c r="N344" s="169"/>
      <c r="O344" s="169"/>
      <c r="P344" s="169"/>
      <c r="Q344" s="143" t="s">
        <v>74</v>
      </c>
      <c r="R344" s="144" t="s">
        <v>185</v>
      </c>
      <c r="S344" s="438"/>
      <c r="T344" s="439"/>
      <c r="U344" s="440"/>
      <c r="V344" s="147"/>
      <c r="W344" s="169"/>
      <c r="X344" s="169"/>
      <c r="Y344" s="169"/>
      <c r="Z344" s="169"/>
      <c r="AA344" s="169"/>
      <c r="AB344" s="169"/>
      <c r="AC344" s="169"/>
      <c r="AD344" s="169"/>
      <c r="AE344" s="169"/>
      <c r="AF344" s="169"/>
      <c r="AG344" s="169"/>
      <c r="AH344" s="169"/>
      <c r="AI344" s="169"/>
      <c r="AJ344" s="169"/>
      <c r="AK344" s="147"/>
      <c r="AL344" s="147"/>
      <c r="AM344" s="147"/>
      <c r="AN344" s="147"/>
      <c r="AO344" s="147"/>
      <c r="AP344" s="147"/>
      <c r="AQ344" s="147"/>
      <c r="AR344" s="150"/>
      <c r="AS344" s="135"/>
      <c r="AT344" s="138" t="s">
        <v>634</v>
      </c>
      <c r="AU344" s="139" t="str">
        <f>CONCATENATE(AV326,AV327,AV328,AV329,AV330,AV331,AV332,AV333,AV334,AV335,AV336,AV337,AV338,AV339,AV340,AV341,AV342,AV343)</f>
        <v/>
      </c>
      <c r="AV344" s="140"/>
      <c r="AW344" s="136"/>
    </row>
    <row r="345" spans="1:49" s="60" customFormat="1" ht="28.2" hidden="1" customHeight="1">
      <c r="A345" s="169"/>
      <c r="B345" s="169"/>
      <c r="C345" s="169"/>
      <c r="D345" s="169"/>
      <c r="E345" s="169"/>
      <c r="F345" s="169"/>
      <c r="G345" s="169"/>
      <c r="H345" s="169"/>
      <c r="I345" s="169"/>
      <c r="J345" s="169"/>
      <c r="K345" s="169"/>
      <c r="L345" s="169"/>
      <c r="M345" s="169"/>
      <c r="N345" s="169"/>
      <c r="O345" s="169"/>
      <c r="P345" s="169"/>
      <c r="Q345" s="143" t="s">
        <v>75</v>
      </c>
      <c r="R345" s="144" t="s">
        <v>186</v>
      </c>
      <c r="S345" s="438"/>
      <c r="T345" s="439"/>
      <c r="U345" s="440"/>
      <c r="V345" s="147"/>
      <c r="W345" s="169"/>
      <c r="X345" s="169"/>
      <c r="Y345" s="169"/>
      <c r="Z345" s="169"/>
      <c r="AA345" s="169"/>
      <c r="AB345" s="169"/>
      <c r="AC345" s="169"/>
      <c r="AD345" s="169"/>
      <c r="AE345" s="169"/>
      <c r="AF345" s="169"/>
      <c r="AG345" s="169"/>
      <c r="AH345" s="169"/>
      <c r="AI345" s="169"/>
      <c r="AJ345" s="169"/>
      <c r="AK345" s="147"/>
      <c r="AL345" s="147"/>
      <c r="AM345" s="147"/>
      <c r="AN345" s="147"/>
      <c r="AO345" s="147"/>
      <c r="AP345" s="147"/>
      <c r="AQ345" s="147"/>
      <c r="AR345" s="176"/>
      <c r="AS345" s="61"/>
      <c r="AT345" s="62"/>
      <c r="AU345" s="63"/>
      <c r="AV345" s="141"/>
      <c r="AW345" s="64"/>
    </row>
    <row r="346" spans="1:49" s="60" customFormat="1" ht="28.2" hidden="1" customHeight="1">
      <c r="A346" s="169"/>
      <c r="B346" s="169"/>
      <c r="C346" s="169"/>
      <c r="D346" s="169"/>
      <c r="E346" s="169"/>
      <c r="F346" s="169"/>
      <c r="G346" s="169"/>
      <c r="H346" s="169"/>
      <c r="I346" s="169"/>
      <c r="J346" s="169"/>
      <c r="K346" s="169"/>
      <c r="L346" s="169"/>
      <c r="M346" s="169"/>
      <c r="N346" s="169"/>
      <c r="O346" s="169"/>
      <c r="P346" s="169"/>
      <c r="Q346" s="143" t="s">
        <v>76</v>
      </c>
      <c r="R346" s="144" t="s">
        <v>187</v>
      </c>
      <c r="S346" s="438"/>
      <c r="T346" s="439"/>
      <c r="U346" s="440"/>
      <c r="V346" s="147"/>
      <c r="W346" s="169"/>
      <c r="X346" s="169"/>
      <c r="Y346" s="169"/>
      <c r="Z346" s="169"/>
      <c r="AA346" s="169"/>
      <c r="AB346" s="169"/>
      <c r="AC346" s="169"/>
      <c r="AD346" s="169"/>
      <c r="AE346" s="169"/>
      <c r="AF346" s="169"/>
      <c r="AG346" s="169"/>
      <c r="AH346" s="169"/>
      <c r="AI346" s="169"/>
      <c r="AJ346" s="169"/>
      <c r="AK346" s="147"/>
      <c r="AL346" s="147"/>
      <c r="AM346" s="147"/>
      <c r="AN346" s="147"/>
      <c r="AO346" s="147"/>
      <c r="AP346" s="147"/>
      <c r="AQ346" s="147"/>
      <c r="AR346" s="176"/>
      <c r="AS346" s="61"/>
      <c r="AT346" s="62"/>
      <c r="AU346" s="63"/>
      <c r="AV346" s="141"/>
      <c r="AW346" s="64"/>
    </row>
    <row r="347" spans="1:49" s="60" customFormat="1" ht="28.2" hidden="1" customHeight="1">
      <c r="A347" s="169"/>
      <c r="B347" s="169"/>
      <c r="C347" s="169"/>
      <c r="D347" s="169"/>
      <c r="E347" s="169"/>
      <c r="F347" s="169"/>
      <c r="G347" s="169"/>
      <c r="H347" s="169"/>
      <c r="I347" s="169"/>
      <c r="J347" s="169"/>
      <c r="K347" s="169"/>
      <c r="L347" s="169"/>
      <c r="M347" s="169"/>
      <c r="N347" s="169"/>
      <c r="O347" s="169"/>
      <c r="P347" s="169"/>
      <c r="Q347" s="143" t="s">
        <v>188</v>
      </c>
      <c r="R347" s="144" t="s">
        <v>189</v>
      </c>
      <c r="S347" s="438"/>
      <c r="T347" s="439"/>
      <c r="U347" s="440"/>
      <c r="V347" s="147"/>
      <c r="W347" s="169"/>
      <c r="X347" s="169"/>
      <c r="Y347" s="169"/>
      <c r="Z347" s="169"/>
      <c r="AA347" s="169"/>
      <c r="AB347" s="169"/>
      <c r="AC347" s="169"/>
      <c r="AD347" s="169"/>
      <c r="AE347" s="169"/>
      <c r="AF347" s="169"/>
      <c r="AG347" s="169"/>
      <c r="AH347" s="169"/>
      <c r="AI347" s="169"/>
      <c r="AJ347" s="169"/>
      <c r="AK347" s="147"/>
      <c r="AL347" s="147"/>
      <c r="AM347" s="147"/>
      <c r="AN347" s="147"/>
      <c r="AO347" s="147"/>
      <c r="AP347" s="147"/>
      <c r="AQ347" s="147"/>
      <c r="AR347" s="176"/>
      <c r="AS347" s="61"/>
      <c r="AT347" s="62"/>
      <c r="AU347" s="63"/>
      <c r="AV347" s="141"/>
      <c r="AW347" s="64"/>
    </row>
    <row r="348" spans="1:49" s="60" customFormat="1" ht="28.2" hidden="1" customHeight="1">
      <c r="A348" s="169"/>
      <c r="B348" s="169"/>
      <c r="C348" s="169"/>
      <c r="D348" s="169"/>
      <c r="E348" s="169"/>
      <c r="F348" s="169"/>
      <c r="G348" s="169"/>
      <c r="H348" s="169"/>
      <c r="I348" s="169"/>
      <c r="J348" s="169"/>
      <c r="K348" s="169"/>
      <c r="L348" s="169"/>
      <c r="M348" s="169"/>
      <c r="N348" s="169"/>
      <c r="O348" s="169"/>
      <c r="P348" s="169"/>
      <c r="Q348" s="143" t="s">
        <v>190</v>
      </c>
      <c r="R348" s="144" t="s">
        <v>191</v>
      </c>
      <c r="S348" s="438"/>
      <c r="T348" s="439"/>
      <c r="U348" s="440"/>
      <c r="V348" s="147"/>
      <c r="W348" s="169"/>
      <c r="X348" s="169"/>
      <c r="Y348" s="169"/>
      <c r="Z348" s="169"/>
      <c r="AA348" s="169"/>
      <c r="AB348" s="169"/>
      <c r="AC348" s="169"/>
      <c r="AD348" s="169"/>
      <c r="AE348" s="169"/>
      <c r="AF348" s="169"/>
      <c r="AG348" s="169"/>
      <c r="AH348" s="169"/>
      <c r="AI348" s="169"/>
      <c r="AJ348" s="169"/>
      <c r="AK348" s="147"/>
      <c r="AL348" s="147"/>
      <c r="AM348" s="147"/>
      <c r="AN348" s="147"/>
      <c r="AO348" s="147"/>
      <c r="AP348" s="147"/>
      <c r="AQ348" s="147"/>
      <c r="AR348" s="176"/>
      <c r="AS348" s="61"/>
      <c r="AT348" s="62"/>
      <c r="AU348" s="63"/>
      <c r="AV348" s="141"/>
      <c r="AW348" s="64"/>
    </row>
    <row r="349" spans="1:49" s="60" customFormat="1" ht="28.2" hidden="1" customHeight="1">
      <c r="A349" s="169"/>
      <c r="B349" s="169"/>
      <c r="C349" s="169"/>
      <c r="D349" s="169"/>
      <c r="E349" s="169"/>
      <c r="F349" s="169"/>
      <c r="G349" s="169"/>
      <c r="H349" s="169"/>
      <c r="I349" s="169"/>
      <c r="J349" s="169"/>
      <c r="K349" s="169"/>
      <c r="L349" s="169"/>
      <c r="M349" s="169"/>
      <c r="N349" s="169"/>
      <c r="O349" s="169"/>
      <c r="P349" s="169"/>
      <c r="Q349" s="143" t="s">
        <v>192</v>
      </c>
      <c r="R349" s="144" t="s">
        <v>193</v>
      </c>
      <c r="S349" s="438"/>
      <c r="T349" s="439"/>
      <c r="U349" s="440"/>
      <c r="V349" s="147"/>
      <c r="W349" s="169"/>
      <c r="X349" s="169"/>
      <c r="Y349" s="169"/>
      <c r="Z349" s="169"/>
      <c r="AA349" s="169"/>
      <c r="AB349" s="169"/>
      <c r="AC349" s="169"/>
      <c r="AD349" s="169"/>
      <c r="AE349" s="169"/>
      <c r="AF349" s="169"/>
      <c r="AG349" s="169"/>
      <c r="AH349" s="169"/>
      <c r="AI349" s="169"/>
      <c r="AJ349" s="169"/>
      <c r="AK349" s="147"/>
      <c r="AL349" s="147"/>
      <c r="AM349" s="147"/>
      <c r="AN349" s="147"/>
      <c r="AO349" s="147"/>
      <c r="AP349" s="147"/>
      <c r="AQ349" s="147"/>
      <c r="AR349" s="176"/>
      <c r="AS349" s="61"/>
      <c r="AT349" s="62"/>
      <c r="AU349" s="63"/>
      <c r="AV349" s="141"/>
      <c r="AW349" s="64"/>
    </row>
    <row r="350" spans="1:49" s="60" customFormat="1" ht="28.2" hidden="1" customHeight="1">
      <c r="A350" s="169"/>
      <c r="B350" s="169"/>
      <c r="C350" s="169"/>
      <c r="D350" s="169"/>
      <c r="E350" s="169"/>
      <c r="F350" s="169"/>
      <c r="G350" s="169"/>
      <c r="H350" s="169"/>
      <c r="I350" s="169"/>
      <c r="J350" s="169"/>
      <c r="K350" s="169"/>
      <c r="L350" s="169"/>
      <c r="M350" s="169"/>
      <c r="N350" s="169"/>
      <c r="O350" s="169"/>
      <c r="P350" s="169"/>
      <c r="Q350" s="143" t="s">
        <v>194</v>
      </c>
      <c r="R350" s="144" t="s">
        <v>195</v>
      </c>
      <c r="S350" s="438"/>
      <c r="T350" s="439"/>
      <c r="U350" s="440"/>
      <c r="V350" s="147"/>
      <c r="W350" s="169"/>
      <c r="X350" s="169"/>
      <c r="Y350" s="169"/>
      <c r="Z350" s="169"/>
      <c r="AA350" s="169"/>
      <c r="AB350" s="169"/>
      <c r="AC350" s="169"/>
      <c r="AD350" s="169"/>
      <c r="AE350" s="169"/>
      <c r="AF350" s="169"/>
      <c r="AG350" s="169"/>
      <c r="AH350" s="169"/>
      <c r="AI350" s="169"/>
      <c r="AJ350" s="169"/>
      <c r="AK350" s="169"/>
      <c r="AL350" s="169"/>
      <c r="AM350" s="169"/>
      <c r="AN350" s="169"/>
      <c r="AO350" s="176"/>
      <c r="AP350" s="176"/>
      <c r="AQ350" s="176"/>
      <c r="AR350" s="176"/>
      <c r="AS350" s="61"/>
      <c r="AT350" s="62"/>
      <c r="AU350" s="63"/>
      <c r="AV350" s="141"/>
      <c r="AW350" s="64"/>
    </row>
    <row r="351" spans="1:49" s="60" customFormat="1" ht="28.2" hidden="1" customHeight="1">
      <c r="A351" s="169"/>
      <c r="B351" s="169"/>
      <c r="C351" s="169"/>
      <c r="D351" s="169"/>
      <c r="E351" s="169"/>
      <c r="F351" s="169"/>
      <c r="G351" s="169"/>
      <c r="H351" s="169"/>
      <c r="I351" s="169"/>
      <c r="J351" s="169"/>
      <c r="K351" s="169"/>
      <c r="L351" s="169"/>
      <c r="M351" s="169"/>
      <c r="N351" s="169"/>
      <c r="O351" s="169"/>
      <c r="P351" s="169"/>
      <c r="Q351" s="143" t="s">
        <v>77</v>
      </c>
      <c r="R351" s="144" t="s">
        <v>196</v>
      </c>
      <c r="S351" s="442" t="s">
        <v>285</v>
      </c>
      <c r="T351" s="439" t="s">
        <v>286</v>
      </c>
      <c r="U351" s="440">
        <f>IF(COUNTIF($C$231:$D$238,"9131")+COUNTIF($C$231:$D$238,"9135")=0,1,0)</f>
        <v>1</v>
      </c>
      <c r="V351" s="147"/>
      <c r="W351" s="169"/>
      <c r="X351" s="169"/>
      <c r="Y351" s="169"/>
      <c r="Z351" s="169"/>
      <c r="AA351" s="169"/>
      <c r="AB351" s="169"/>
      <c r="AC351" s="169"/>
      <c r="AD351" s="169"/>
      <c r="AE351" s="169"/>
      <c r="AF351" s="169"/>
      <c r="AG351" s="169"/>
      <c r="AH351" s="169"/>
      <c r="AI351" s="169"/>
      <c r="AJ351" s="169"/>
      <c r="AK351" s="169"/>
      <c r="AL351" s="169"/>
      <c r="AM351" s="169"/>
      <c r="AN351" s="169"/>
      <c r="AO351" s="176"/>
      <c r="AP351" s="176"/>
      <c r="AQ351" s="176"/>
      <c r="AR351" s="176"/>
      <c r="AS351" s="61"/>
      <c r="AT351" s="62"/>
      <c r="AU351" s="63"/>
      <c r="AV351" s="141"/>
      <c r="AW351" s="64"/>
    </row>
    <row r="352" spans="1:49" s="60" customFormat="1" ht="28.2" hidden="1" customHeight="1">
      <c r="A352" s="169"/>
      <c r="B352" s="169"/>
      <c r="C352" s="169"/>
      <c r="D352" s="169"/>
      <c r="E352" s="169"/>
      <c r="F352" s="169"/>
      <c r="G352" s="169"/>
      <c r="H352" s="169"/>
      <c r="I352" s="169"/>
      <c r="J352" s="169"/>
      <c r="K352" s="169"/>
      <c r="L352" s="169"/>
      <c r="M352" s="169"/>
      <c r="N352" s="169"/>
      <c r="O352" s="169"/>
      <c r="P352" s="169"/>
      <c r="Q352" s="143" t="s">
        <v>78</v>
      </c>
      <c r="R352" s="144" t="s">
        <v>197</v>
      </c>
      <c r="S352" s="442" t="s">
        <v>287</v>
      </c>
      <c r="T352" s="439" t="s">
        <v>288</v>
      </c>
      <c r="U352" s="440">
        <f t="shared" ref="U352:U353" si="13">IF(COUNTIF($C$231:$D$238,S352)=0,1,0)</f>
        <v>1</v>
      </c>
      <c r="V352" s="147"/>
      <c r="W352" s="169"/>
      <c r="X352" s="169"/>
      <c r="Y352" s="169"/>
      <c r="Z352" s="169"/>
      <c r="AA352" s="169"/>
      <c r="AB352" s="169"/>
      <c r="AC352" s="169"/>
      <c r="AD352" s="169"/>
      <c r="AE352" s="169"/>
      <c r="AF352" s="169"/>
      <c r="AG352" s="169"/>
      <c r="AH352" s="169"/>
      <c r="AI352" s="169"/>
      <c r="AJ352" s="169"/>
      <c r="AK352" s="169"/>
      <c r="AL352" s="169"/>
      <c r="AM352" s="169"/>
      <c r="AN352" s="169"/>
      <c r="AO352" s="176"/>
      <c r="AP352" s="176"/>
      <c r="AQ352" s="176"/>
      <c r="AR352" s="176"/>
      <c r="AS352" s="61"/>
      <c r="AT352" s="62"/>
      <c r="AU352" s="63"/>
      <c r="AV352" s="141"/>
      <c r="AW352" s="64"/>
    </row>
    <row r="353" spans="1:49" s="60" customFormat="1" ht="28.2" hidden="1" customHeight="1">
      <c r="A353" s="169"/>
      <c r="B353" s="169"/>
      <c r="C353" s="169"/>
      <c r="D353" s="169"/>
      <c r="E353" s="169"/>
      <c r="F353" s="169"/>
      <c r="G353" s="169"/>
      <c r="H353" s="169"/>
      <c r="I353" s="169"/>
      <c r="J353" s="169"/>
      <c r="K353" s="169"/>
      <c r="L353" s="169"/>
      <c r="M353" s="169"/>
      <c r="N353" s="169"/>
      <c r="O353" s="169"/>
      <c r="P353" s="169"/>
      <c r="Q353" s="143" t="s">
        <v>79</v>
      </c>
      <c r="R353" s="144" t="s">
        <v>198</v>
      </c>
      <c r="S353" s="442" t="s">
        <v>287</v>
      </c>
      <c r="T353" s="439" t="s">
        <v>288</v>
      </c>
      <c r="U353" s="440">
        <f t="shared" si="13"/>
        <v>1</v>
      </c>
      <c r="V353" s="147"/>
      <c r="W353" s="169"/>
      <c r="X353" s="169"/>
      <c r="Y353" s="169"/>
      <c r="Z353" s="169"/>
      <c r="AA353" s="169"/>
      <c r="AB353" s="169"/>
      <c r="AC353" s="169"/>
      <c r="AD353" s="169"/>
      <c r="AE353" s="169"/>
      <c r="AF353" s="169"/>
      <c r="AG353" s="169"/>
      <c r="AH353" s="169"/>
      <c r="AI353" s="169"/>
      <c r="AJ353" s="169"/>
      <c r="AK353" s="169"/>
      <c r="AL353" s="169"/>
      <c r="AM353" s="169"/>
      <c r="AN353" s="169"/>
      <c r="AO353" s="176"/>
      <c r="AP353" s="176"/>
      <c r="AQ353" s="176"/>
      <c r="AR353" s="176"/>
      <c r="AS353" s="61"/>
      <c r="AT353" s="62"/>
      <c r="AU353" s="63"/>
      <c r="AV353" s="141"/>
      <c r="AW353" s="64"/>
    </row>
    <row r="354" spans="1:49" s="60" customFormat="1" ht="28.2" hidden="1" customHeight="1">
      <c r="A354" s="169"/>
      <c r="B354" s="169"/>
      <c r="C354" s="169"/>
      <c r="D354" s="169"/>
      <c r="E354" s="169"/>
      <c r="F354" s="169"/>
      <c r="G354" s="169"/>
      <c r="H354" s="169"/>
      <c r="I354" s="169"/>
      <c r="J354" s="169"/>
      <c r="K354" s="169"/>
      <c r="L354" s="169"/>
      <c r="M354" s="169"/>
      <c r="N354" s="169"/>
      <c r="O354" s="169"/>
      <c r="P354" s="169"/>
      <c r="Q354" s="143" t="s">
        <v>80</v>
      </c>
      <c r="R354" s="144" t="s">
        <v>199</v>
      </c>
      <c r="S354" s="442" t="s">
        <v>289</v>
      </c>
      <c r="T354" s="443" t="s">
        <v>290</v>
      </c>
      <c r="U354" s="440">
        <f>IF(COUNTIF($C$231:$D$238,"9132")+COUNTIF($C$231:$D$238,"9133")=0,1,0)</f>
        <v>1</v>
      </c>
      <c r="V354" s="147"/>
      <c r="W354" s="169"/>
      <c r="X354" s="169"/>
      <c r="Y354" s="169"/>
      <c r="Z354" s="169"/>
      <c r="AA354" s="169"/>
      <c r="AB354" s="169"/>
      <c r="AC354" s="169"/>
      <c r="AD354" s="169"/>
      <c r="AE354" s="169"/>
      <c r="AF354" s="169"/>
      <c r="AG354" s="169"/>
      <c r="AH354" s="169"/>
      <c r="AI354" s="169"/>
      <c r="AJ354" s="169"/>
      <c r="AK354" s="169"/>
      <c r="AL354" s="169"/>
      <c r="AM354" s="169"/>
      <c r="AN354" s="169"/>
      <c r="AO354" s="176"/>
      <c r="AP354" s="176"/>
      <c r="AQ354" s="176"/>
      <c r="AR354" s="176"/>
      <c r="AS354" s="61"/>
      <c r="AT354" s="62"/>
      <c r="AU354" s="63"/>
      <c r="AV354" s="141"/>
      <c r="AW354" s="64"/>
    </row>
    <row r="355" spans="1:49" s="60" customFormat="1" ht="28.2" hidden="1" customHeight="1">
      <c r="A355" s="169"/>
      <c r="B355" s="169"/>
      <c r="C355" s="169"/>
      <c r="D355" s="169"/>
      <c r="E355" s="169"/>
      <c r="F355" s="169"/>
      <c r="G355" s="169"/>
      <c r="H355" s="169"/>
      <c r="I355" s="169"/>
      <c r="J355" s="169"/>
      <c r="K355" s="169"/>
      <c r="L355" s="169"/>
      <c r="M355" s="169"/>
      <c r="N355" s="169"/>
      <c r="O355" s="169"/>
      <c r="P355" s="169"/>
      <c r="Q355" s="143" t="s">
        <v>200</v>
      </c>
      <c r="R355" s="144" t="s">
        <v>201</v>
      </c>
      <c r="S355" s="442"/>
      <c r="T355" s="439"/>
      <c r="U355" s="440"/>
      <c r="V355" s="147"/>
      <c r="W355" s="169"/>
      <c r="X355" s="169"/>
      <c r="Y355" s="169"/>
      <c r="Z355" s="169"/>
      <c r="AA355" s="169"/>
      <c r="AB355" s="169"/>
      <c r="AC355" s="169"/>
      <c r="AD355" s="169"/>
      <c r="AE355" s="169"/>
      <c r="AF355" s="169"/>
      <c r="AG355" s="169"/>
      <c r="AH355" s="169"/>
      <c r="AI355" s="169"/>
      <c r="AJ355" s="169"/>
      <c r="AK355" s="169"/>
      <c r="AL355" s="169"/>
      <c r="AM355" s="169"/>
      <c r="AN355" s="169"/>
      <c r="AO355" s="176"/>
      <c r="AP355" s="176"/>
      <c r="AQ355" s="176"/>
      <c r="AR355" s="176"/>
      <c r="AS355" s="61"/>
      <c r="AT355" s="62"/>
      <c r="AU355" s="63"/>
      <c r="AV355" s="141"/>
      <c r="AW355" s="64"/>
    </row>
    <row r="356" spans="1:49" s="60" customFormat="1" ht="28.2" hidden="1" customHeight="1">
      <c r="A356" s="169"/>
      <c r="B356" s="169"/>
      <c r="C356" s="169"/>
      <c r="D356" s="169"/>
      <c r="E356" s="169"/>
      <c r="F356" s="169"/>
      <c r="G356" s="169"/>
      <c r="H356" s="169"/>
      <c r="I356" s="169"/>
      <c r="J356" s="169"/>
      <c r="K356" s="169"/>
      <c r="L356" s="169"/>
      <c r="M356" s="169"/>
      <c r="N356" s="169"/>
      <c r="O356" s="169"/>
      <c r="P356" s="169"/>
      <c r="Q356" s="143" t="s">
        <v>202</v>
      </c>
      <c r="R356" s="146" t="s">
        <v>203</v>
      </c>
      <c r="S356" s="442"/>
      <c r="T356" s="444"/>
      <c r="U356" s="440"/>
      <c r="V356" s="147"/>
      <c r="W356" s="169"/>
      <c r="X356" s="169"/>
      <c r="Y356" s="169"/>
      <c r="Z356" s="169"/>
      <c r="AA356" s="169"/>
      <c r="AB356" s="169"/>
      <c r="AC356" s="169"/>
      <c r="AD356" s="169"/>
      <c r="AE356" s="169"/>
      <c r="AF356" s="169"/>
      <c r="AG356" s="169"/>
      <c r="AH356" s="169"/>
      <c r="AI356" s="169"/>
      <c r="AJ356" s="169"/>
      <c r="AK356" s="169"/>
      <c r="AL356" s="169"/>
      <c r="AM356" s="169"/>
      <c r="AN356" s="169"/>
      <c r="AO356" s="176"/>
      <c r="AP356" s="176"/>
      <c r="AQ356" s="176"/>
      <c r="AR356" s="176"/>
      <c r="AS356" s="61"/>
      <c r="AT356" s="62"/>
      <c r="AU356" s="63"/>
      <c r="AV356" s="141"/>
      <c r="AW356" s="64"/>
    </row>
    <row r="357" spans="1:49" s="60" customFormat="1" ht="28.2" hidden="1" customHeight="1">
      <c r="A357" s="169"/>
      <c r="B357" s="169"/>
      <c r="C357" s="169"/>
      <c r="D357" s="169"/>
      <c r="E357" s="169"/>
      <c r="F357" s="169"/>
      <c r="G357" s="169"/>
      <c r="H357" s="169"/>
      <c r="I357" s="169"/>
      <c r="J357" s="169"/>
      <c r="K357" s="169"/>
      <c r="L357" s="169"/>
      <c r="M357" s="169"/>
      <c r="N357" s="169"/>
      <c r="O357" s="169"/>
      <c r="P357" s="169"/>
      <c r="Q357" s="143" t="s">
        <v>81</v>
      </c>
      <c r="R357" s="144" t="s">
        <v>204</v>
      </c>
      <c r="S357" s="442"/>
      <c r="T357" s="443"/>
      <c r="U357" s="440"/>
      <c r="V357" s="147"/>
      <c r="W357" s="169"/>
      <c r="X357" s="169"/>
      <c r="Y357" s="169"/>
      <c r="Z357" s="169"/>
      <c r="AA357" s="169"/>
      <c r="AB357" s="169"/>
      <c r="AC357" s="169"/>
      <c r="AD357" s="169"/>
      <c r="AE357" s="169"/>
      <c r="AF357" s="169"/>
      <c r="AG357" s="169"/>
      <c r="AH357" s="169"/>
      <c r="AI357" s="169"/>
      <c r="AJ357" s="169"/>
      <c r="AK357" s="169"/>
      <c r="AL357" s="169"/>
      <c r="AM357" s="169"/>
      <c r="AN357" s="169"/>
      <c r="AO357" s="176"/>
      <c r="AP357" s="176"/>
      <c r="AQ357" s="176"/>
      <c r="AR357" s="176"/>
      <c r="AS357" s="61"/>
      <c r="AT357" s="62"/>
      <c r="AU357" s="63"/>
      <c r="AV357" s="141"/>
      <c r="AW357" s="64"/>
    </row>
    <row r="358" spans="1:49" s="60" customFormat="1" ht="28.2" hidden="1" customHeight="1">
      <c r="A358" s="169"/>
      <c r="B358" s="169"/>
      <c r="C358" s="169"/>
      <c r="D358" s="169"/>
      <c r="E358" s="169"/>
      <c r="F358" s="169"/>
      <c r="G358" s="169"/>
      <c r="H358" s="169"/>
      <c r="I358" s="169"/>
      <c r="J358" s="169"/>
      <c r="K358" s="169"/>
      <c r="L358" s="169"/>
      <c r="M358" s="169"/>
      <c r="N358" s="169"/>
      <c r="O358" s="169"/>
      <c r="P358" s="169"/>
      <c r="Q358" s="143" t="s">
        <v>82</v>
      </c>
      <c r="R358" s="144" t="s">
        <v>205</v>
      </c>
      <c r="S358" s="442"/>
      <c r="T358" s="439"/>
      <c r="U358" s="440"/>
      <c r="V358" s="147"/>
      <c r="W358" s="169"/>
      <c r="X358" s="169"/>
      <c r="Y358" s="169"/>
      <c r="Z358" s="169"/>
      <c r="AA358" s="169"/>
      <c r="AB358" s="169"/>
      <c r="AC358" s="169"/>
      <c r="AD358" s="169"/>
      <c r="AE358" s="169"/>
      <c r="AF358" s="169"/>
      <c r="AG358" s="169"/>
      <c r="AH358" s="169"/>
      <c r="AI358" s="169"/>
      <c r="AJ358" s="169"/>
      <c r="AK358" s="169"/>
      <c r="AL358" s="169"/>
      <c r="AM358" s="169"/>
      <c r="AN358" s="169"/>
      <c r="AO358" s="176"/>
      <c r="AP358" s="176"/>
      <c r="AQ358" s="176"/>
      <c r="AR358" s="176"/>
      <c r="AS358" s="61"/>
      <c r="AT358" s="62"/>
      <c r="AU358" s="63"/>
      <c r="AV358" s="141"/>
      <c r="AW358" s="64"/>
    </row>
    <row r="359" spans="1:49" s="60" customFormat="1" ht="28.2" hidden="1" customHeight="1">
      <c r="A359" s="169"/>
      <c r="B359" s="169"/>
      <c r="C359" s="169"/>
      <c r="D359" s="169"/>
      <c r="E359" s="169"/>
      <c r="F359" s="169"/>
      <c r="G359" s="169"/>
      <c r="H359" s="169"/>
      <c r="I359" s="169"/>
      <c r="J359" s="169"/>
      <c r="K359" s="169"/>
      <c r="L359" s="169"/>
      <c r="M359" s="169"/>
      <c r="N359" s="169"/>
      <c r="O359" s="169"/>
      <c r="P359" s="169"/>
      <c r="Q359" s="143" t="s">
        <v>83</v>
      </c>
      <c r="R359" s="144" t="s">
        <v>206</v>
      </c>
      <c r="S359" s="442"/>
      <c r="T359" s="439"/>
      <c r="U359" s="440"/>
      <c r="V359" s="147"/>
      <c r="W359" s="169"/>
      <c r="X359" s="169"/>
      <c r="Y359" s="169"/>
      <c r="Z359" s="169"/>
      <c r="AA359" s="169"/>
      <c r="AB359" s="169"/>
      <c r="AC359" s="169"/>
      <c r="AD359" s="169"/>
      <c r="AE359" s="169"/>
      <c r="AF359" s="169"/>
      <c r="AG359" s="169"/>
      <c r="AH359" s="169"/>
      <c r="AI359" s="169"/>
      <c r="AJ359" s="169"/>
      <c r="AK359" s="169"/>
      <c r="AL359" s="169"/>
      <c r="AM359" s="169"/>
      <c r="AN359" s="169"/>
      <c r="AO359" s="176"/>
      <c r="AP359" s="176"/>
      <c r="AQ359" s="176"/>
      <c r="AR359" s="176"/>
      <c r="AS359" s="61"/>
      <c r="AT359" s="62"/>
      <c r="AU359" s="63"/>
      <c r="AV359" s="141"/>
      <c r="AW359" s="64"/>
    </row>
    <row r="360" spans="1:49" s="60" customFormat="1" ht="28.2" hidden="1" customHeight="1">
      <c r="A360" s="169"/>
      <c r="B360" s="169"/>
      <c r="C360" s="169"/>
      <c r="D360" s="169"/>
      <c r="E360" s="169"/>
      <c r="F360" s="169"/>
      <c r="G360" s="169"/>
      <c r="H360" s="169"/>
      <c r="I360" s="169"/>
      <c r="J360" s="169"/>
      <c r="K360" s="169"/>
      <c r="L360" s="169"/>
      <c r="M360" s="169"/>
      <c r="N360" s="169"/>
      <c r="O360" s="169"/>
      <c r="P360" s="169"/>
      <c r="Q360" s="143" t="s">
        <v>84</v>
      </c>
      <c r="R360" s="144" t="s">
        <v>207</v>
      </c>
      <c r="S360" s="442"/>
      <c r="T360" s="439"/>
      <c r="U360" s="440"/>
      <c r="V360" s="147"/>
      <c r="W360" s="169"/>
      <c r="X360" s="169"/>
      <c r="Y360" s="169"/>
      <c r="Z360" s="169"/>
      <c r="AA360" s="169"/>
      <c r="AB360" s="169"/>
      <c r="AC360" s="169"/>
      <c r="AD360" s="169"/>
      <c r="AE360" s="169"/>
      <c r="AF360" s="169"/>
      <c r="AG360" s="169"/>
      <c r="AH360" s="169"/>
      <c r="AI360" s="169"/>
      <c r="AJ360" s="169"/>
      <c r="AK360" s="169"/>
      <c r="AL360" s="169"/>
      <c r="AM360" s="169"/>
      <c r="AN360" s="169"/>
      <c r="AO360" s="176"/>
      <c r="AP360" s="176"/>
      <c r="AQ360" s="176"/>
      <c r="AR360" s="176"/>
      <c r="AS360" s="61"/>
      <c r="AT360" s="62"/>
      <c r="AU360" s="63"/>
      <c r="AV360" s="141"/>
      <c r="AW360" s="64"/>
    </row>
    <row r="361" spans="1:49" s="60" customFormat="1" ht="28.2" hidden="1" customHeight="1">
      <c r="A361" s="169"/>
      <c r="B361" s="169"/>
      <c r="C361" s="169"/>
      <c r="D361" s="169"/>
      <c r="E361" s="169"/>
      <c r="F361" s="169"/>
      <c r="G361" s="169"/>
      <c r="H361" s="169"/>
      <c r="I361" s="169"/>
      <c r="J361" s="169"/>
      <c r="K361" s="169"/>
      <c r="L361" s="169"/>
      <c r="M361" s="169"/>
      <c r="N361" s="169"/>
      <c r="O361" s="169"/>
      <c r="P361" s="169"/>
      <c r="Q361" s="143" t="s">
        <v>208</v>
      </c>
      <c r="R361" s="144" t="s">
        <v>209</v>
      </c>
      <c r="S361" s="442"/>
      <c r="T361" s="443"/>
      <c r="U361" s="440"/>
      <c r="V361" s="147"/>
      <c r="W361" s="169"/>
      <c r="X361" s="169"/>
      <c r="Y361" s="169"/>
      <c r="Z361" s="169"/>
      <c r="AA361" s="169"/>
      <c r="AB361" s="169"/>
      <c r="AC361" s="169"/>
      <c r="AD361" s="169"/>
      <c r="AE361" s="169"/>
      <c r="AF361" s="169"/>
      <c r="AG361" s="169"/>
      <c r="AH361" s="169"/>
      <c r="AI361" s="169"/>
      <c r="AJ361" s="169"/>
      <c r="AK361" s="169"/>
      <c r="AL361" s="169"/>
      <c r="AM361" s="169"/>
      <c r="AN361" s="169"/>
      <c r="AO361" s="176"/>
      <c r="AP361" s="176"/>
      <c r="AQ361" s="176"/>
      <c r="AR361" s="176"/>
      <c r="AS361" s="61"/>
      <c r="AT361" s="62"/>
      <c r="AU361" s="63"/>
      <c r="AV361" s="141"/>
      <c r="AW361" s="64"/>
    </row>
    <row r="362" spans="1:49" s="60" customFormat="1" ht="28.2" hidden="1" customHeight="1">
      <c r="A362" s="169"/>
      <c r="B362" s="169"/>
      <c r="C362" s="169"/>
      <c r="D362" s="169"/>
      <c r="E362" s="169"/>
      <c r="F362" s="169"/>
      <c r="G362" s="169"/>
      <c r="H362" s="169"/>
      <c r="I362" s="169"/>
      <c r="J362" s="169"/>
      <c r="K362" s="169"/>
      <c r="L362" s="169"/>
      <c r="M362" s="169"/>
      <c r="N362" s="169"/>
      <c r="O362" s="169"/>
      <c r="P362" s="169"/>
      <c r="Q362" s="143" t="s">
        <v>210</v>
      </c>
      <c r="R362" s="146" t="s">
        <v>211</v>
      </c>
      <c r="S362" s="442"/>
      <c r="T362" s="439"/>
      <c r="U362" s="440"/>
      <c r="V362" s="147"/>
      <c r="W362" s="169"/>
      <c r="X362" s="169"/>
      <c r="Y362" s="169"/>
      <c r="Z362" s="169"/>
      <c r="AA362" s="169"/>
      <c r="AB362" s="169"/>
      <c r="AC362" s="169"/>
      <c r="AD362" s="169"/>
      <c r="AE362" s="169"/>
      <c r="AF362" s="169"/>
      <c r="AG362" s="169"/>
      <c r="AH362" s="169"/>
      <c r="AI362" s="169"/>
      <c r="AJ362" s="169"/>
      <c r="AK362" s="169"/>
      <c r="AL362" s="169"/>
      <c r="AM362" s="169"/>
      <c r="AN362" s="169"/>
      <c r="AO362" s="176"/>
      <c r="AP362" s="176"/>
      <c r="AQ362" s="176"/>
      <c r="AR362" s="176"/>
      <c r="AS362" s="61"/>
      <c r="AT362" s="62"/>
      <c r="AU362" s="63"/>
      <c r="AV362" s="141"/>
      <c r="AW362" s="64"/>
    </row>
    <row r="363" spans="1:49" s="60" customFormat="1" ht="28.2" hidden="1" customHeight="1">
      <c r="A363" s="169"/>
      <c r="B363" s="169"/>
      <c r="C363" s="169"/>
      <c r="D363" s="169"/>
      <c r="E363" s="169"/>
      <c r="F363" s="169"/>
      <c r="G363" s="169"/>
      <c r="H363" s="169"/>
      <c r="I363" s="169"/>
      <c r="J363" s="169"/>
      <c r="K363" s="169"/>
      <c r="L363" s="169"/>
      <c r="M363" s="169"/>
      <c r="N363" s="169"/>
      <c r="O363" s="169"/>
      <c r="P363" s="169"/>
      <c r="Q363" s="143" t="s">
        <v>212</v>
      </c>
      <c r="R363" s="144" t="s">
        <v>213</v>
      </c>
      <c r="S363" s="442"/>
      <c r="T363" s="439"/>
      <c r="U363" s="440"/>
      <c r="V363" s="147"/>
      <c r="W363" s="169"/>
      <c r="X363" s="169"/>
      <c r="Y363" s="169"/>
      <c r="Z363" s="169"/>
      <c r="AA363" s="169"/>
      <c r="AB363" s="169"/>
      <c r="AC363" s="169"/>
      <c r="AD363" s="169"/>
      <c r="AE363" s="169"/>
      <c r="AF363" s="169"/>
      <c r="AG363" s="169"/>
      <c r="AH363" s="169"/>
      <c r="AI363" s="169"/>
      <c r="AJ363" s="169"/>
      <c r="AK363" s="169"/>
      <c r="AL363" s="169"/>
      <c r="AM363" s="169"/>
      <c r="AN363" s="169"/>
      <c r="AO363" s="176"/>
      <c r="AP363" s="176"/>
      <c r="AQ363" s="176"/>
      <c r="AR363" s="176"/>
      <c r="AS363" s="61"/>
      <c r="AT363" s="62"/>
      <c r="AU363" s="63"/>
      <c r="AV363" s="141"/>
      <c r="AW363" s="64"/>
    </row>
    <row r="364" spans="1:49" s="60" customFormat="1" ht="28.2" hidden="1" customHeight="1">
      <c r="A364" s="169"/>
      <c r="B364" s="169"/>
      <c r="C364" s="169"/>
      <c r="D364" s="169"/>
      <c r="E364" s="169"/>
      <c r="F364" s="169"/>
      <c r="G364" s="169"/>
      <c r="H364" s="169"/>
      <c r="I364" s="169"/>
      <c r="J364" s="169"/>
      <c r="K364" s="169"/>
      <c r="L364" s="169"/>
      <c r="M364" s="169"/>
      <c r="N364" s="169"/>
      <c r="O364" s="169"/>
      <c r="P364" s="169"/>
      <c r="Q364" s="143" t="s">
        <v>214</v>
      </c>
      <c r="R364" s="144" t="s">
        <v>215</v>
      </c>
      <c r="S364" s="442"/>
      <c r="T364" s="439"/>
      <c r="U364" s="440"/>
      <c r="V364" s="147"/>
      <c r="W364" s="169"/>
      <c r="X364" s="169"/>
      <c r="Y364" s="169"/>
      <c r="Z364" s="169"/>
      <c r="AA364" s="169"/>
      <c r="AB364" s="169"/>
      <c r="AC364" s="169"/>
      <c r="AD364" s="169"/>
      <c r="AE364" s="169"/>
      <c r="AF364" s="169"/>
      <c r="AG364" s="169"/>
      <c r="AH364" s="169"/>
      <c r="AI364" s="169"/>
      <c r="AJ364" s="169"/>
      <c r="AK364" s="169"/>
      <c r="AL364" s="169"/>
      <c r="AM364" s="169"/>
      <c r="AN364" s="169"/>
      <c r="AO364" s="176"/>
      <c r="AP364" s="176"/>
      <c r="AQ364" s="176"/>
      <c r="AR364" s="176"/>
      <c r="AS364" s="61"/>
      <c r="AT364" s="62"/>
      <c r="AU364" s="63"/>
      <c r="AV364" s="141"/>
      <c r="AW364" s="64"/>
    </row>
    <row r="365" spans="1:49" s="60" customFormat="1" ht="28.2" hidden="1" customHeight="1">
      <c r="A365" s="169"/>
      <c r="B365" s="169"/>
      <c r="C365" s="169"/>
      <c r="D365" s="169"/>
      <c r="E365" s="169"/>
      <c r="F365" s="169"/>
      <c r="G365" s="169"/>
      <c r="H365" s="169"/>
      <c r="I365" s="169"/>
      <c r="J365" s="169"/>
      <c r="K365" s="169"/>
      <c r="L365" s="169"/>
      <c r="M365" s="169"/>
      <c r="N365" s="169"/>
      <c r="O365" s="169"/>
      <c r="P365" s="169"/>
      <c r="Q365" s="143" t="s">
        <v>216</v>
      </c>
      <c r="R365" s="144" t="s">
        <v>217</v>
      </c>
      <c r="S365" s="442"/>
      <c r="T365" s="439"/>
      <c r="U365" s="440"/>
      <c r="V365" s="147"/>
      <c r="W365" s="169"/>
      <c r="X365" s="169"/>
      <c r="Y365" s="169"/>
      <c r="Z365" s="169"/>
      <c r="AA365" s="169"/>
      <c r="AB365" s="169"/>
      <c r="AC365" s="169"/>
      <c r="AD365" s="169"/>
      <c r="AE365" s="169"/>
      <c r="AF365" s="169"/>
      <c r="AG365" s="169"/>
      <c r="AH365" s="169"/>
      <c r="AI365" s="169"/>
      <c r="AJ365" s="169"/>
      <c r="AK365" s="169"/>
      <c r="AL365" s="169"/>
      <c r="AM365" s="169"/>
      <c r="AN365" s="169"/>
      <c r="AO365" s="176"/>
      <c r="AP365" s="176"/>
      <c r="AQ365" s="176"/>
      <c r="AR365" s="176"/>
      <c r="AS365" s="61"/>
      <c r="AT365" s="62"/>
      <c r="AU365" s="63"/>
      <c r="AV365" s="141"/>
      <c r="AW365" s="64"/>
    </row>
    <row r="366" spans="1:49" s="60" customFormat="1" ht="28.2" hidden="1" customHeight="1">
      <c r="A366" s="169"/>
      <c r="B366" s="169"/>
      <c r="C366" s="169"/>
      <c r="D366" s="169"/>
      <c r="E366" s="169"/>
      <c r="F366" s="169"/>
      <c r="G366" s="169"/>
      <c r="H366" s="169"/>
      <c r="I366" s="169"/>
      <c r="J366" s="169"/>
      <c r="K366" s="169"/>
      <c r="L366" s="169"/>
      <c r="M366" s="169"/>
      <c r="N366" s="169"/>
      <c r="O366" s="169"/>
      <c r="P366" s="169"/>
      <c r="Q366" s="143" t="s">
        <v>85</v>
      </c>
      <c r="R366" s="144" t="s">
        <v>218</v>
      </c>
      <c r="S366" s="442"/>
      <c r="T366" s="439"/>
      <c r="U366" s="440"/>
      <c r="V366" s="147"/>
      <c r="W366" s="169"/>
      <c r="X366" s="169"/>
      <c r="Y366" s="169"/>
      <c r="Z366" s="169"/>
      <c r="AA366" s="169"/>
      <c r="AB366" s="169"/>
      <c r="AC366" s="169"/>
      <c r="AD366" s="169"/>
      <c r="AE366" s="169"/>
      <c r="AF366" s="169"/>
      <c r="AG366" s="169"/>
      <c r="AH366" s="169"/>
      <c r="AI366" s="169"/>
      <c r="AJ366" s="169"/>
      <c r="AK366" s="169"/>
      <c r="AL366" s="169"/>
      <c r="AM366" s="169"/>
      <c r="AN366" s="169"/>
      <c r="AO366" s="176"/>
      <c r="AP366" s="176"/>
      <c r="AQ366" s="176"/>
      <c r="AR366" s="176"/>
      <c r="AS366" s="61"/>
      <c r="AT366" s="62"/>
      <c r="AU366" s="63"/>
      <c r="AV366" s="141"/>
      <c r="AW366" s="64"/>
    </row>
    <row r="367" spans="1:49" s="60" customFormat="1" ht="28.2" hidden="1" customHeight="1">
      <c r="A367" s="169"/>
      <c r="B367" s="169"/>
      <c r="C367" s="169"/>
      <c r="D367" s="169"/>
      <c r="E367" s="169"/>
      <c r="F367" s="169"/>
      <c r="G367" s="169"/>
      <c r="H367" s="169"/>
      <c r="I367" s="169"/>
      <c r="J367" s="169"/>
      <c r="K367" s="169"/>
      <c r="L367" s="169"/>
      <c r="M367" s="169"/>
      <c r="N367" s="169"/>
      <c r="O367" s="169"/>
      <c r="P367" s="169"/>
      <c r="Q367" s="143" t="s">
        <v>86</v>
      </c>
      <c r="R367" s="144" t="s">
        <v>219</v>
      </c>
      <c r="S367" s="442"/>
      <c r="T367" s="439"/>
      <c r="U367" s="440"/>
      <c r="V367" s="147"/>
      <c r="W367" s="169"/>
      <c r="X367" s="169"/>
      <c r="Y367" s="169"/>
      <c r="Z367" s="169"/>
      <c r="AA367" s="169"/>
      <c r="AB367" s="169"/>
      <c r="AC367" s="169"/>
      <c r="AD367" s="169"/>
      <c r="AE367" s="169"/>
      <c r="AF367" s="169"/>
      <c r="AG367" s="169"/>
      <c r="AH367" s="169"/>
      <c r="AI367" s="169"/>
      <c r="AJ367" s="169"/>
      <c r="AK367" s="169"/>
      <c r="AL367" s="169"/>
      <c r="AM367" s="169"/>
      <c r="AN367" s="169"/>
      <c r="AO367" s="176"/>
      <c r="AP367" s="176"/>
      <c r="AQ367" s="176"/>
      <c r="AR367" s="176"/>
      <c r="AS367" s="61"/>
      <c r="AT367" s="62"/>
      <c r="AU367" s="63"/>
      <c r="AV367" s="141"/>
      <c r="AW367" s="64"/>
    </row>
    <row r="368" spans="1:49" s="60" customFormat="1" ht="28.2" hidden="1" customHeight="1">
      <c r="A368" s="169"/>
      <c r="B368" s="169"/>
      <c r="C368" s="169"/>
      <c r="D368" s="169"/>
      <c r="E368" s="169"/>
      <c r="F368" s="169"/>
      <c r="G368" s="169"/>
      <c r="H368" s="169"/>
      <c r="I368" s="169"/>
      <c r="J368" s="169"/>
      <c r="K368" s="169"/>
      <c r="L368" s="169"/>
      <c r="M368" s="169"/>
      <c r="N368" s="169"/>
      <c r="O368" s="169"/>
      <c r="P368" s="169"/>
      <c r="Q368" s="143" t="s">
        <v>87</v>
      </c>
      <c r="R368" s="144" t="s">
        <v>220</v>
      </c>
      <c r="S368" s="442"/>
      <c r="T368" s="439"/>
      <c r="U368" s="440"/>
      <c r="V368" s="147"/>
      <c r="W368" s="169"/>
      <c r="X368" s="169"/>
      <c r="Y368" s="169"/>
      <c r="Z368" s="169"/>
      <c r="AA368" s="169"/>
      <c r="AB368" s="169"/>
      <c r="AC368" s="169"/>
      <c r="AD368" s="169"/>
      <c r="AE368" s="169"/>
      <c r="AF368" s="169"/>
      <c r="AG368" s="169"/>
      <c r="AH368" s="169"/>
      <c r="AI368" s="169"/>
      <c r="AJ368" s="169"/>
      <c r="AK368" s="169"/>
      <c r="AL368" s="169"/>
      <c r="AM368" s="169"/>
      <c r="AN368" s="169"/>
      <c r="AO368" s="176"/>
      <c r="AP368" s="176"/>
      <c r="AQ368" s="176"/>
      <c r="AR368" s="176"/>
      <c r="AS368" s="61"/>
      <c r="AT368" s="62"/>
      <c r="AU368" s="63"/>
      <c r="AV368" s="141"/>
      <c r="AW368" s="64"/>
    </row>
    <row r="369" spans="1:49" s="60" customFormat="1" ht="28.2" hidden="1" customHeight="1">
      <c r="A369" s="169"/>
      <c r="B369" s="169"/>
      <c r="C369" s="169"/>
      <c r="D369" s="169"/>
      <c r="E369" s="169"/>
      <c r="F369" s="169"/>
      <c r="G369" s="169"/>
      <c r="H369" s="169"/>
      <c r="I369" s="169"/>
      <c r="J369" s="169"/>
      <c r="K369" s="169"/>
      <c r="L369" s="169"/>
      <c r="M369" s="169"/>
      <c r="N369" s="169"/>
      <c r="O369" s="169"/>
      <c r="P369" s="169"/>
      <c r="Q369" s="143" t="s">
        <v>221</v>
      </c>
      <c r="R369" s="144" t="s">
        <v>222</v>
      </c>
      <c r="S369" s="442"/>
      <c r="T369" s="439"/>
      <c r="U369" s="440"/>
      <c r="V369" s="147"/>
      <c r="W369" s="169"/>
      <c r="X369" s="169"/>
      <c r="Y369" s="169"/>
      <c r="Z369" s="169"/>
      <c r="AA369" s="169"/>
      <c r="AB369" s="169"/>
      <c r="AC369" s="169"/>
      <c r="AD369" s="169"/>
      <c r="AE369" s="169"/>
      <c r="AF369" s="169"/>
      <c r="AG369" s="169"/>
      <c r="AH369" s="169"/>
      <c r="AI369" s="169"/>
      <c r="AJ369" s="169"/>
      <c r="AK369" s="169"/>
      <c r="AL369" s="169"/>
      <c r="AM369" s="169"/>
      <c r="AN369" s="169"/>
      <c r="AO369" s="176"/>
      <c r="AP369" s="176"/>
      <c r="AQ369" s="176"/>
      <c r="AR369" s="176"/>
      <c r="AS369" s="61"/>
      <c r="AT369" s="62"/>
      <c r="AU369" s="63"/>
      <c r="AV369" s="141"/>
      <c r="AW369" s="64"/>
    </row>
    <row r="370" spans="1:49" s="60" customFormat="1" ht="28.2" hidden="1" customHeight="1">
      <c r="A370" s="169"/>
      <c r="B370" s="169"/>
      <c r="C370" s="169"/>
      <c r="D370" s="169"/>
      <c r="E370" s="169"/>
      <c r="F370" s="169"/>
      <c r="G370" s="169"/>
      <c r="H370" s="169"/>
      <c r="I370" s="169"/>
      <c r="J370" s="169"/>
      <c r="K370" s="169"/>
      <c r="L370" s="169"/>
      <c r="M370" s="169"/>
      <c r="N370" s="169"/>
      <c r="O370" s="169"/>
      <c r="P370" s="169"/>
      <c r="Q370" s="143" t="s">
        <v>223</v>
      </c>
      <c r="R370" s="144" t="s">
        <v>224</v>
      </c>
      <c r="S370" s="442"/>
      <c r="T370" s="439"/>
      <c r="U370" s="440"/>
      <c r="V370" s="147"/>
      <c r="W370" s="169"/>
      <c r="X370" s="169"/>
      <c r="Y370" s="169"/>
      <c r="Z370" s="169"/>
      <c r="AA370" s="169"/>
      <c r="AB370" s="169"/>
      <c r="AC370" s="169"/>
      <c r="AD370" s="169"/>
      <c r="AE370" s="169"/>
      <c r="AF370" s="169"/>
      <c r="AG370" s="169"/>
      <c r="AH370" s="169"/>
      <c r="AI370" s="169"/>
      <c r="AJ370" s="169"/>
      <c r="AK370" s="169"/>
      <c r="AL370" s="169"/>
      <c r="AM370" s="169"/>
      <c r="AN370" s="169"/>
      <c r="AO370" s="176"/>
      <c r="AP370" s="176"/>
      <c r="AQ370" s="176"/>
      <c r="AR370" s="176"/>
      <c r="AS370" s="61"/>
      <c r="AT370" s="62"/>
      <c r="AU370" s="63"/>
      <c r="AV370" s="141"/>
      <c r="AW370" s="64"/>
    </row>
    <row r="371" spans="1:49" s="60" customFormat="1" ht="28.2" hidden="1" customHeight="1">
      <c r="A371" s="169"/>
      <c r="B371" s="169"/>
      <c r="C371" s="169"/>
      <c r="D371" s="169"/>
      <c r="E371" s="169"/>
      <c r="F371" s="169"/>
      <c r="G371" s="169"/>
      <c r="H371" s="169"/>
      <c r="I371" s="169"/>
      <c r="J371" s="169"/>
      <c r="K371" s="169"/>
      <c r="L371" s="169"/>
      <c r="M371" s="169"/>
      <c r="N371" s="169"/>
      <c r="O371" s="169"/>
      <c r="P371" s="169"/>
      <c r="Q371" s="143" t="s">
        <v>225</v>
      </c>
      <c r="R371" s="144" t="s">
        <v>226</v>
      </c>
      <c r="S371" s="442"/>
      <c r="T371" s="439"/>
      <c r="U371" s="440"/>
      <c r="V371" s="147"/>
      <c r="W371" s="169"/>
      <c r="X371" s="169"/>
      <c r="Y371" s="169"/>
      <c r="Z371" s="169"/>
      <c r="AA371" s="169"/>
      <c r="AB371" s="169"/>
      <c r="AC371" s="169"/>
      <c r="AD371" s="169"/>
      <c r="AE371" s="169"/>
      <c r="AF371" s="169"/>
      <c r="AG371" s="169"/>
      <c r="AH371" s="169"/>
      <c r="AI371" s="169"/>
      <c r="AJ371" s="169"/>
      <c r="AK371" s="169"/>
      <c r="AL371" s="169"/>
      <c r="AM371" s="169"/>
      <c r="AN371" s="169"/>
      <c r="AO371" s="176"/>
      <c r="AP371" s="176"/>
      <c r="AQ371" s="176"/>
      <c r="AR371" s="176"/>
      <c r="AS371" s="61"/>
      <c r="AT371" s="62"/>
      <c r="AU371" s="63"/>
      <c r="AV371" s="141"/>
      <c r="AW371" s="64"/>
    </row>
    <row r="372" spans="1:49" s="60" customFormat="1" ht="28.2" hidden="1" customHeight="1">
      <c r="A372" s="169"/>
      <c r="B372" s="169"/>
      <c r="C372" s="169"/>
      <c r="D372" s="169"/>
      <c r="E372" s="169"/>
      <c r="F372" s="169"/>
      <c r="G372" s="169"/>
      <c r="H372" s="169"/>
      <c r="I372" s="169"/>
      <c r="J372" s="169"/>
      <c r="K372" s="169"/>
      <c r="L372" s="169"/>
      <c r="M372" s="169"/>
      <c r="N372" s="169"/>
      <c r="O372" s="169"/>
      <c r="P372" s="169"/>
      <c r="Q372" s="143" t="s">
        <v>227</v>
      </c>
      <c r="R372" s="144" t="s">
        <v>228</v>
      </c>
      <c r="S372" s="442"/>
      <c r="T372" s="439"/>
      <c r="U372" s="440"/>
      <c r="V372" s="147"/>
      <c r="W372" s="169"/>
      <c r="X372" s="169"/>
      <c r="Y372" s="169"/>
      <c r="Z372" s="169"/>
      <c r="AA372" s="169"/>
      <c r="AB372" s="169"/>
      <c r="AC372" s="169"/>
      <c r="AD372" s="169"/>
      <c r="AE372" s="169"/>
      <c r="AF372" s="169"/>
      <c r="AG372" s="169"/>
      <c r="AH372" s="169"/>
      <c r="AI372" s="169"/>
      <c r="AJ372" s="169"/>
      <c r="AK372" s="169"/>
      <c r="AL372" s="169"/>
      <c r="AM372" s="169"/>
      <c r="AN372" s="169"/>
      <c r="AO372" s="176"/>
      <c r="AP372" s="176"/>
      <c r="AQ372" s="176"/>
      <c r="AR372" s="176"/>
      <c r="AS372" s="61"/>
      <c r="AT372" s="62"/>
      <c r="AU372" s="63"/>
      <c r="AV372" s="141"/>
      <c r="AW372" s="64"/>
    </row>
    <row r="373" spans="1:49" s="60" customFormat="1" ht="28.2" hidden="1" customHeight="1">
      <c r="A373" s="169"/>
      <c r="B373" s="169"/>
      <c r="C373" s="169"/>
      <c r="D373" s="169"/>
      <c r="E373" s="169"/>
      <c r="F373" s="169"/>
      <c r="G373" s="169"/>
      <c r="H373" s="169"/>
      <c r="I373" s="169"/>
      <c r="J373" s="169"/>
      <c r="K373" s="169"/>
      <c r="L373" s="169"/>
      <c r="M373" s="169"/>
      <c r="N373" s="169"/>
      <c r="O373" s="169"/>
      <c r="P373" s="169"/>
      <c r="Q373" s="143" t="s">
        <v>229</v>
      </c>
      <c r="R373" s="144" t="s">
        <v>230</v>
      </c>
      <c r="S373" s="442"/>
      <c r="T373" s="439"/>
      <c r="U373" s="440"/>
      <c r="V373" s="147"/>
      <c r="W373" s="169"/>
      <c r="X373" s="169"/>
      <c r="Y373" s="169"/>
      <c r="Z373" s="169"/>
      <c r="AA373" s="169"/>
      <c r="AB373" s="169"/>
      <c r="AC373" s="169"/>
      <c r="AD373" s="169"/>
      <c r="AE373" s="169"/>
      <c r="AF373" s="169"/>
      <c r="AG373" s="169"/>
      <c r="AH373" s="169"/>
      <c r="AI373" s="169"/>
      <c r="AJ373" s="169"/>
      <c r="AK373" s="169"/>
      <c r="AL373" s="169"/>
      <c r="AM373" s="169"/>
      <c r="AN373" s="169"/>
      <c r="AO373" s="176"/>
      <c r="AP373" s="176"/>
      <c r="AQ373" s="176"/>
      <c r="AR373" s="176"/>
      <c r="AS373" s="61"/>
      <c r="AT373" s="62"/>
      <c r="AU373" s="63"/>
      <c r="AV373" s="141"/>
      <c r="AW373" s="64"/>
    </row>
    <row r="374" spans="1:49" s="60" customFormat="1" ht="28.2" hidden="1" customHeight="1">
      <c r="A374" s="169"/>
      <c r="B374" s="169"/>
      <c r="C374" s="169"/>
      <c r="D374" s="169"/>
      <c r="E374" s="169"/>
      <c r="F374" s="169"/>
      <c r="G374" s="169"/>
      <c r="H374" s="169"/>
      <c r="I374" s="169"/>
      <c r="J374" s="169"/>
      <c r="K374" s="169"/>
      <c r="L374" s="169"/>
      <c r="M374" s="169"/>
      <c r="N374" s="169"/>
      <c r="O374" s="169"/>
      <c r="P374" s="169"/>
      <c r="Q374" s="143" t="s">
        <v>88</v>
      </c>
      <c r="R374" s="144" t="s">
        <v>231</v>
      </c>
      <c r="S374" s="442"/>
      <c r="T374" s="439"/>
      <c r="U374" s="440"/>
      <c r="V374" s="147"/>
      <c r="W374" s="169"/>
      <c r="X374" s="169"/>
      <c r="Y374" s="169"/>
      <c r="Z374" s="169"/>
      <c r="AA374" s="169"/>
      <c r="AB374" s="169"/>
      <c r="AC374" s="169"/>
      <c r="AD374" s="169"/>
      <c r="AE374" s="169"/>
      <c r="AF374" s="169"/>
      <c r="AG374" s="169"/>
      <c r="AH374" s="169"/>
      <c r="AI374" s="169"/>
      <c r="AJ374" s="169"/>
      <c r="AK374" s="169"/>
      <c r="AL374" s="169"/>
      <c r="AM374" s="169"/>
      <c r="AN374" s="169"/>
      <c r="AO374" s="176"/>
      <c r="AP374" s="176"/>
      <c r="AQ374" s="176"/>
      <c r="AR374" s="176"/>
      <c r="AS374" s="61"/>
      <c r="AT374" s="62"/>
      <c r="AU374" s="63"/>
      <c r="AV374" s="141"/>
      <c r="AW374" s="64"/>
    </row>
    <row r="375" spans="1:49" s="60" customFormat="1" ht="28.2" hidden="1" customHeight="1">
      <c r="A375" s="169"/>
      <c r="B375" s="169"/>
      <c r="C375" s="169"/>
      <c r="D375" s="169"/>
      <c r="E375" s="169"/>
      <c r="F375" s="169"/>
      <c r="G375" s="169"/>
      <c r="H375" s="169"/>
      <c r="I375" s="169"/>
      <c r="J375" s="169"/>
      <c r="K375" s="169"/>
      <c r="L375" s="169"/>
      <c r="M375" s="169"/>
      <c r="N375" s="169"/>
      <c r="O375" s="169"/>
      <c r="P375" s="169"/>
      <c r="Q375" s="143" t="s">
        <v>89</v>
      </c>
      <c r="R375" s="144" t="s">
        <v>232</v>
      </c>
      <c r="S375" s="442"/>
      <c r="T375" s="439"/>
      <c r="U375" s="440"/>
      <c r="V375" s="147"/>
      <c r="W375" s="169"/>
      <c r="X375" s="169"/>
      <c r="Y375" s="169"/>
      <c r="Z375" s="169"/>
      <c r="AA375" s="169"/>
      <c r="AB375" s="169"/>
      <c r="AC375" s="169"/>
      <c r="AD375" s="169"/>
      <c r="AE375" s="169"/>
      <c r="AF375" s="169"/>
      <c r="AG375" s="169"/>
      <c r="AH375" s="169"/>
      <c r="AI375" s="169"/>
      <c r="AJ375" s="169"/>
      <c r="AK375" s="169"/>
      <c r="AL375" s="169"/>
      <c r="AM375" s="169"/>
      <c r="AN375" s="169"/>
      <c r="AO375" s="176"/>
      <c r="AP375" s="176"/>
      <c r="AQ375" s="176"/>
      <c r="AR375" s="176"/>
      <c r="AS375" s="61"/>
      <c r="AT375" s="62"/>
      <c r="AU375" s="63"/>
      <c r="AV375" s="141"/>
      <c r="AW375" s="64"/>
    </row>
    <row r="376" spans="1:49" s="60" customFormat="1" ht="28.2" hidden="1" customHeight="1">
      <c r="A376" s="169"/>
      <c r="B376" s="169"/>
      <c r="C376" s="169"/>
      <c r="D376" s="169"/>
      <c r="E376" s="169"/>
      <c r="F376" s="169"/>
      <c r="G376" s="169"/>
      <c r="H376" s="169"/>
      <c r="I376" s="169"/>
      <c r="J376" s="169"/>
      <c r="K376" s="169"/>
      <c r="L376" s="169"/>
      <c r="M376" s="169"/>
      <c r="N376" s="169"/>
      <c r="O376" s="169"/>
      <c r="P376" s="169"/>
      <c r="Q376" s="143" t="s">
        <v>233</v>
      </c>
      <c r="R376" s="145" t="s">
        <v>234</v>
      </c>
      <c r="S376" s="442"/>
      <c r="T376" s="445"/>
      <c r="U376" s="440"/>
      <c r="V376" s="147"/>
      <c r="W376" s="169"/>
      <c r="X376" s="169"/>
      <c r="Y376" s="169"/>
      <c r="Z376" s="169"/>
      <c r="AA376" s="169"/>
      <c r="AB376" s="169"/>
      <c r="AC376" s="169"/>
      <c r="AD376" s="169"/>
      <c r="AE376" s="169"/>
      <c r="AF376" s="169"/>
      <c r="AG376" s="169"/>
      <c r="AH376" s="169"/>
      <c r="AI376" s="169"/>
      <c r="AJ376" s="169"/>
      <c r="AK376" s="169"/>
      <c r="AL376" s="169"/>
      <c r="AM376" s="169"/>
      <c r="AN376" s="169"/>
      <c r="AO376" s="176"/>
      <c r="AP376" s="176"/>
      <c r="AQ376" s="176"/>
      <c r="AR376" s="176"/>
      <c r="AS376" s="61"/>
      <c r="AT376" s="62"/>
      <c r="AU376" s="63"/>
      <c r="AV376" s="141"/>
      <c r="AW376" s="64"/>
    </row>
    <row r="377" spans="1:49" s="60" customFormat="1" ht="28.2" hidden="1" customHeight="1">
      <c r="A377" s="169"/>
      <c r="B377" s="169"/>
      <c r="C377" s="169"/>
      <c r="D377" s="169"/>
      <c r="E377" s="169"/>
      <c r="F377" s="169"/>
      <c r="G377" s="169"/>
      <c r="H377" s="169"/>
      <c r="I377" s="169"/>
      <c r="J377" s="169"/>
      <c r="K377" s="169"/>
      <c r="L377" s="169"/>
      <c r="M377" s="169"/>
      <c r="N377" s="169"/>
      <c r="O377" s="169"/>
      <c r="P377" s="169"/>
      <c r="Q377" s="143" t="s">
        <v>235</v>
      </c>
      <c r="R377" s="145" t="s">
        <v>236</v>
      </c>
      <c r="S377" s="442" t="s">
        <v>283</v>
      </c>
      <c r="T377" s="439" t="s">
        <v>292</v>
      </c>
      <c r="U377" s="440">
        <f>IF(COUNTIF($C$231:$D$238,"9075")+COUNTIF($C$231:$D$238,"9076")=0,1,0)</f>
        <v>1</v>
      </c>
      <c r="V377" s="147"/>
      <c r="W377" s="169"/>
      <c r="X377" s="169"/>
      <c r="Y377" s="169"/>
      <c r="Z377" s="169"/>
      <c r="AA377" s="169"/>
      <c r="AB377" s="169"/>
      <c r="AC377" s="169"/>
      <c r="AD377" s="169"/>
      <c r="AE377" s="169"/>
      <c r="AF377" s="169"/>
      <c r="AG377" s="169"/>
      <c r="AH377" s="169"/>
      <c r="AI377" s="169"/>
      <c r="AJ377" s="169"/>
      <c r="AK377" s="169"/>
      <c r="AL377" s="169"/>
      <c r="AM377" s="169"/>
      <c r="AN377" s="169"/>
      <c r="AO377" s="176"/>
      <c r="AP377" s="176"/>
      <c r="AQ377" s="176"/>
      <c r="AR377" s="176"/>
      <c r="AS377" s="61"/>
      <c r="AT377" s="62"/>
      <c r="AU377" s="63"/>
      <c r="AV377" s="141"/>
      <c r="AW377" s="64"/>
    </row>
    <row r="378" spans="1:49" s="60" customFormat="1" ht="28.2" hidden="1" customHeight="1">
      <c r="A378" s="169"/>
      <c r="B378" s="169"/>
      <c r="C378" s="169"/>
      <c r="D378" s="169"/>
      <c r="E378" s="169"/>
      <c r="F378" s="169"/>
      <c r="G378" s="169"/>
      <c r="H378" s="169"/>
      <c r="I378" s="169"/>
      <c r="J378" s="169"/>
      <c r="K378" s="169"/>
      <c r="L378" s="169"/>
      <c r="M378" s="169"/>
      <c r="N378" s="169"/>
      <c r="O378" s="169"/>
      <c r="P378" s="169"/>
      <c r="Q378" s="143" t="s">
        <v>237</v>
      </c>
      <c r="R378" s="145" t="s">
        <v>238</v>
      </c>
      <c r="S378" s="442"/>
      <c r="T378" s="445"/>
      <c r="U378" s="440"/>
      <c r="V378" s="147"/>
      <c r="W378" s="169"/>
      <c r="X378" s="169"/>
      <c r="Y378" s="169"/>
      <c r="Z378" s="169"/>
      <c r="AA378" s="169"/>
      <c r="AB378" s="169"/>
      <c r="AC378" s="169"/>
      <c r="AD378" s="169"/>
      <c r="AE378" s="169"/>
      <c r="AF378" s="169"/>
      <c r="AG378" s="169"/>
      <c r="AH378" s="169"/>
      <c r="AI378" s="169"/>
      <c r="AJ378" s="169"/>
      <c r="AK378" s="169"/>
      <c r="AL378" s="169"/>
      <c r="AM378" s="169"/>
      <c r="AN378" s="169"/>
      <c r="AO378" s="176"/>
      <c r="AP378" s="176"/>
      <c r="AQ378" s="176"/>
      <c r="AR378" s="176"/>
      <c r="AS378" s="61"/>
      <c r="AT378" s="62"/>
      <c r="AU378" s="63"/>
      <c r="AV378" s="141"/>
      <c r="AW378" s="64"/>
    </row>
    <row r="379" spans="1:49" s="60" customFormat="1" ht="28.2" hidden="1" customHeight="1">
      <c r="A379" s="169"/>
      <c r="B379" s="169"/>
      <c r="C379" s="169"/>
      <c r="D379" s="169"/>
      <c r="E379" s="169"/>
      <c r="F379" s="169"/>
      <c r="G379" s="169"/>
      <c r="H379" s="169"/>
      <c r="I379" s="169"/>
      <c r="J379" s="169"/>
      <c r="K379" s="169"/>
      <c r="L379" s="169"/>
      <c r="M379" s="169"/>
      <c r="N379" s="169"/>
      <c r="O379" s="169"/>
      <c r="P379" s="169"/>
      <c r="Q379" s="143" t="s">
        <v>239</v>
      </c>
      <c r="R379" s="145" t="s">
        <v>240</v>
      </c>
      <c r="S379" s="442"/>
      <c r="T379" s="445"/>
      <c r="U379" s="440"/>
      <c r="V379" s="147"/>
      <c r="W379" s="169"/>
      <c r="X379" s="169"/>
      <c r="Y379" s="169"/>
      <c r="Z379" s="169"/>
      <c r="AA379" s="169"/>
      <c r="AB379" s="169"/>
      <c r="AC379" s="169"/>
      <c r="AD379" s="169"/>
      <c r="AE379" s="169"/>
      <c r="AF379" s="169"/>
      <c r="AG379" s="169"/>
      <c r="AH379" s="169"/>
      <c r="AI379" s="169"/>
      <c r="AJ379" s="169"/>
      <c r="AK379" s="169"/>
      <c r="AL379" s="169"/>
      <c r="AM379" s="169"/>
      <c r="AN379" s="169"/>
      <c r="AO379" s="176"/>
      <c r="AP379" s="176"/>
      <c r="AQ379" s="176"/>
      <c r="AR379" s="176"/>
      <c r="AS379" s="61"/>
      <c r="AT379" s="62"/>
      <c r="AU379" s="63"/>
      <c r="AV379" s="141"/>
      <c r="AW379" s="64"/>
    </row>
    <row r="380" spans="1:49" s="60" customFormat="1" ht="28.2" hidden="1" customHeight="1">
      <c r="A380" s="169"/>
      <c r="B380" s="169"/>
      <c r="C380" s="169"/>
      <c r="D380" s="169"/>
      <c r="E380" s="169"/>
      <c r="F380" s="169"/>
      <c r="G380" s="169"/>
      <c r="H380" s="169"/>
      <c r="I380" s="169"/>
      <c r="J380" s="169"/>
      <c r="K380" s="169"/>
      <c r="L380" s="169"/>
      <c r="M380" s="169"/>
      <c r="N380" s="169"/>
      <c r="O380" s="169"/>
      <c r="P380" s="169"/>
      <c r="Q380" s="143" t="s">
        <v>241</v>
      </c>
      <c r="R380" s="145" t="s">
        <v>242</v>
      </c>
      <c r="S380" s="442"/>
      <c r="T380" s="445"/>
      <c r="U380" s="440"/>
      <c r="V380" s="147"/>
      <c r="W380" s="169"/>
      <c r="X380" s="169"/>
      <c r="Y380" s="169"/>
      <c r="Z380" s="169"/>
      <c r="AA380" s="169"/>
      <c r="AB380" s="169"/>
      <c r="AC380" s="169"/>
      <c r="AD380" s="169"/>
      <c r="AE380" s="169"/>
      <c r="AF380" s="169"/>
      <c r="AG380" s="169"/>
      <c r="AH380" s="169"/>
      <c r="AI380" s="169"/>
      <c r="AJ380" s="169"/>
      <c r="AK380" s="169"/>
      <c r="AL380" s="169"/>
      <c r="AM380" s="169"/>
      <c r="AN380" s="169"/>
      <c r="AO380" s="176"/>
      <c r="AP380" s="176"/>
      <c r="AQ380" s="176"/>
      <c r="AR380" s="176"/>
      <c r="AS380" s="61"/>
      <c r="AT380" s="62"/>
      <c r="AU380" s="63"/>
      <c r="AV380" s="141"/>
      <c r="AW380" s="64"/>
    </row>
    <row r="381" spans="1:49" s="60" customFormat="1" ht="28.2" hidden="1" customHeight="1">
      <c r="A381" s="169"/>
      <c r="B381" s="169"/>
      <c r="C381" s="169"/>
      <c r="D381" s="169"/>
      <c r="E381" s="169"/>
      <c r="F381" s="169"/>
      <c r="G381" s="169"/>
      <c r="H381" s="169"/>
      <c r="I381" s="169"/>
      <c r="J381" s="169"/>
      <c r="K381" s="169"/>
      <c r="L381" s="169"/>
      <c r="M381" s="169"/>
      <c r="N381" s="169"/>
      <c r="O381" s="169"/>
      <c r="P381" s="169"/>
      <c r="Q381" s="143" t="s">
        <v>243</v>
      </c>
      <c r="R381" s="145" t="s">
        <v>244</v>
      </c>
      <c r="S381" s="442"/>
      <c r="T381" s="445"/>
      <c r="U381" s="440"/>
      <c r="V381" s="147"/>
      <c r="W381" s="169"/>
      <c r="X381" s="169"/>
      <c r="Y381" s="169"/>
      <c r="Z381" s="169"/>
      <c r="AA381" s="169"/>
      <c r="AB381" s="169"/>
      <c r="AC381" s="169"/>
      <c r="AD381" s="169"/>
      <c r="AE381" s="169"/>
      <c r="AF381" s="169"/>
      <c r="AG381" s="169"/>
      <c r="AH381" s="169"/>
      <c r="AI381" s="169"/>
      <c r="AJ381" s="169"/>
      <c r="AK381" s="169"/>
      <c r="AL381" s="169"/>
      <c r="AM381" s="169"/>
      <c r="AN381" s="169"/>
      <c r="AO381" s="176"/>
      <c r="AP381" s="176"/>
      <c r="AQ381" s="176"/>
      <c r="AR381" s="176"/>
      <c r="AS381" s="61"/>
      <c r="AT381" s="62"/>
      <c r="AU381" s="63"/>
      <c r="AV381" s="141"/>
      <c r="AW381" s="64"/>
    </row>
    <row r="382" spans="1:49" s="60" customFormat="1" ht="28.2" hidden="1" customHeight="1">
      <c r="A382" s="169"/>
      <c r="B382" s="169"/>
      <c r="C382" s="169"/>
      <c r="D382" s="169"/>
      <c r="E382" s="169"/>
      <c r="F382" s="169"/>
      <c r="G382" s="169"/>
      <c r="H382" s="169"/>
      <c r="I382" s="169"/>
      <c r="J382" s="169"/>
      <c r="K382" s="169"/>
      <c r="L382" s="169"/>
      <c r="M382" s="169"/>
      <c r="N382" s="169"/>
      <c r="O382" s="169"/>
      <c r="P382" s="169"/>
      <c r="Q382" s="143" t="s">
        <v>245</v>
      </c>
      <c r="R382" s="145" t="s">
        <v>246</v>
      </c>
      <c r="S382" s="442"/>
      <c r="T382" s="445"/>
      <c r="U382" s="440"/>
      <c r="V382" s="147"/>
      <c r="W382" s="169"/>
      <c r="X382" s="169"/>
      <c r="Y382" s="169"/>
      <c r="Z382" s="169"/>
      <c r="AA382" s="169"/>
      <c r="AB382" s="169"/>
      <c r="AC382" s="169"/>
      <c r="AD382" s="169"/>
      <c r="AE382" s="169"/>
      <c r="AF382" s="169"/>
      <c r="AG382" s="169"/>
      <c r="AH382" s="169"/>
      <c r="AI382" s="169"/>
      <c r="AJ382" s="169"/>
      <c r="AK382" s="169"/>
      <c r="AL382" s="169"/>
      <c r="AM382" s="169"/>
      <c r="AN382" s="169"/>
      <c r="AO382" s="176"/>
      <c r="AP382" s="176"/>
      <c r="AQ382" s="176"/>
      <c r="AR382" s="176"/>
      <c r="AS382" s="61"/>
      <c r="AT382" s="62"/>
      <c r="AU382" s="63"/>
      <c r="AV382" s="141"/>
      <c r="AW382" s="64"/>
    </row>
    <row r="383" spans="1:49" s="60" customFormat="1" ht="28.2" hidden="1" customHeight="1">
      <c r="A383" s="169"/>
      <c r="B383" s="169"/>
      <c r="C383" s="169"/>
      <c r="D383" s="169"/>
      <c r="E383" s="169"/>
      <c r="F383" s="169"/>
      <c r="G383" s="169"/>
      <c r="H383" s="169"/>
      <c r="I383" s="169"/>
      <c r="J383" s="169"/>
      <c r="K383" s="169"/>
      <c r="L383" s="169"/>
      <c r="M383" s="169"/>
      <c r="N383" s="169"/>
      <c r="O383" s="169"/>
      <c r="P383" s="169"/>
      <c r="Q383" s="143" t="s">
        <v>247</v>
      </c>
      <c r="R383" s="145" t="s">
        <v>248</v>
      </c>
      <c r="S383" s="442"/>
      <c r="T383" s="439"/>
      <c r="U383" s="440"/>
      <c r="V383" s="147"/>
      <c r="W383" s="169"/>
      <c r="X383" s="169"/>
      <c r="Y383" s="169"/>
      <c r="Z383" s="169"/>
      <c r="AA383" s="169"/>
      <c r="AB383" s="169"/>
      <c r="AC383" s="169"/>
      <c r="AD383" s="169"/>
      <c r="AE383" s="169"/>
      <c r="AF383" s="169"/>
      <c r="AG383" s="169"/>
      <c r="AH383" s="169"/>
      <c r="AI383" s="169"/>
      <c r="AJ383" s="169"/>
      <c r="AK383" s="169"/>
      <c r="AL383" s="169"/>
      <c r="AM383" s="169"/>
      <c r="AN383" s="169"/>
      <c r="AO383" s="176"/>
      <c r="AP383" s="176"/>
      <c r="AQ383" s="176"/>
      <c r="AR383" s="176"/>
      <c r="AS383" s="61"/>
      <c r="AT383" s="62"/>
      <c r="AU383" s="63"/>
      <c r="AV383" s="141"/>
      <c r="AW383" s="64"/>
    </row>
    <row r="384" spans="1:49" s="60" customFormat="1" ht="28.2" hidden="1" customHeight="1">
      <c r="A384" s="169"/>
      <c r="B384" s="169"/>
      <c r="C384" s="169"/>
      <c r="D384" s="169"/>
      <c r="E384" s="169"/>
      <c r="F384" s="169"/>
      <c r="G384" s="169"/>
      <c r="H384" s="169"/>
      <c r="I384" s="169"/>
      <c r="J384" s="169"/>
      <c r="K384" s="169"/>
      <c r="L384" s="169"/>
      <c r="M384" s="169"/>
      <c r="N384" s="169"/>
      <c r="O384" s="169"/>
      <c r="P384" s="169"/>
      <c r="Q384" s="143" t="s">
        <v>249</v>
      </c>
      <c r="R384" s="145" t="s">
        <v>250</v>
      </c>
      <c r="S384" s="442"/>
      <c r="T384" s="439"/>
      <c r="U384" s="440"/>
      <c r="V384" s="147"/>
      <c r="W384" s="169"/>
      <c r="X384" s="169"/>
      <c r="Y384" s="169"/>
      <c r="Z384" s="169"/>
      <c r="AA384" s="169"/>
      <c r="AB384" s="169"/>
      <c r="AC384" s="169"/>
      <c r="AD384" s="169"/>
      <c r="AE384" s="169"/>
      <c r="AF384" s="169"/>
      <c r="AG384" s="169"/>
      <c r="AH384" s="169"/>
      <c r="AI384" s="169"/>
      <c r="AJ384" s="169"/>
      <c r="AK384" s="169"/>
      <c r="AL384" s="169"/>
      <c r="AM384" s="169"/>
      <c r="AN384" s="169"/>
      <c r="AO384" s="176"/>
      <c r="AP384" s="176"/>
      <c r="AQ384" s="176"/>
      <c r="AR384" s="176"/>
      <c r="AS384" s="61"/>
      <c r="AT384" s="62"/>
      <c r="AU384" s="63"/>
      <c r="AV384" s="141"/>
      <c r="AW384" s="64"/>
    </row>
    <row r="385" spans="1:49" s="60" customFormat="1" ht="28.2" hidden="1" customHeight="1">
      <c r="A385" s="169"/>
      <c r="B385" s="169"/>
      <c r="C385" s="169"/>
      <c r="D385" s="169"/>
      <c r="E385" s="169"/>
      <c r="F385" s="169"/>
      <c r="G385" s="169"/>
      <c r="H385" s="169"/>
      <c r="I385" s="169"/>
      <c r="J385" s="169"/>
      <c r="K385" s="169"/>
      <c r="L385" s="169"/>
      <c r="M385" s="169"/>
      <c r="N385" s="169"/>
      <c r="O385" s="169"/>
      <c r="P385" s="169"/>
      <c r="Q385" s="143" t="s">
        <v>251</v>
      </c>
      <c r="R385" s="145" t="s">
        <v>252</v>
      </c>
      <c r="S385" s="446" t="s">
        <v>293</v>
      </c>
      <c r="T385" s="443" t="s">
        <v>294</v>
      </c>
      <c r="U385" s="440">
        <f t="shared" ref="U385:U386" si="14">IF(COUNTIF($C$231:$D$238,S385)=0,1,0)</f>
        <v>1</v>
      </c>
      <c r="V385" s="147"/>
      <c r="W385" s="169"/>
      <c r="X385" s="169"/>
      <c r="Y385" s="169"/>
      <c r="Z385" s="169"/>
      <c r="AA385" s="169"/>
      <c r="AB385" s="169"/>
      <c r="AC385" s="169"/>
      <c r="AD385" s="169"/>
      <c r="AE385" s="169"/>
      <c r="AF385" s="169"/>
      <c r="AG385" s="169"/>
      <c r="AH385" s="169"/>
      <c r="AI385" s="169"/>
      <c r="AJ385" s="169"/>
      <c r="AK385" s="169"/>
      <c r="AL385" s="169"/>
      <c r="AM385" s="169"/>
      <c r="AN385" s="169"/>
      <c r="AO385" s="176"/>
      <c r="AP385" s="176"/>
      <c r="AQ385" s="176"/>
      <c r="AR385" s="176"/>
      <c r="AS385" s="61"/>
      <c r="AT385" s="62"/>
      <c r="AU385" s="63"/>
      <c r="AV385" s="141"/>
      <c r="AW385" s="64"/>
    </row>
    <row r="386" spans="1:49" s="60" customFormat="1" ht="28.2" hidden="1" customHeight="1">
      <c r="A386" s="169"/>
      <c r="B386" s="169"/>
      <c r="C386" s="169"/>
      <c r="D386" s="169"/>
      <c r="E386" s="169"/>
      <c r="F386" s="169"/>
      <c r="G386" s="169"/>
      <c r="H386" s="169"/>
      <c r="I386" s="169"/>
      <c r="J386" s="169"/>
      <c r="K386" s="169"/>
      <c r="L386" s="169"/>
      <c r="M386" s="169"/>
      <c r="N386" s="169"/>
      <c r="O386" s="169"/>
      <c r="P386" s="169"/>
      <c r="Q386" s="143" t="s">
        <v>253</v>
      </c>
      <c r="R386" s="145" t="s">
        <v>254</v>
      </c>
      <c r="S386" s="446" t="s">
        <v>295</v>
      </c>
      <c r="T386" s="439" t="s">
        <v>296</v>
      </c>
      <c r="U386" s="440">
        <f t="shared" si="14"/>
        <v>1</v>
      </c>
      <c r="V386" s="147"/>
      <c r="W386" s="169"/>
      <c r="X386" s="169"/>
      <c r="Y386" s="169"/>
      <c r="Z386" s="169"/>
      <c r="AA386" s="169"/>
      <c r="AB386" s="169"/>
      <c r="AC386" s="169"/>
      <c r="AD386" s="169"/>
      <c r="AE386" s="169"/>
      <c r="AF386" s="169"/>
      <c r="AG386" s="169"/>
      <c r="AH386" s="169"/>
      <c r="AI386" s="169"/>
      <c r="AJ386" s="169"/>
      <c r="AK386" s="169"/>
      <c r="AL386" s="169"/>
      <c r="AM386" s="169"/>
      <c r="AN386" s="169"/>
      <c r="AO386" s="176"/>
      <c r="AP386" s="176"/>
      <c r="AQ386" s="176"/>
      <c r="AR386" s="176"/>
      <c r="AS386" s="61"/>
      <c r="AT386" s="62"/>
      <c r="AU386" s="63"/>
      <c r="AV386" s="141"/>
      <c r="AW386" s="64"/>
    </row>
    <row r="387" spans="1:49" s="60" customFormat="1" ht="28.2" hidden="1" customHeight="1">
      <c r="A387" s="169"/>
      <c r="B387" s="169"/>
      <c r="C387" s="169"/>
      <c r="D387" s="169"/>
      <c r="E387" s="169"/>
      <c r="F387" s="169"/>
      <c r="G387" s="169"/>
      <c r="H387" s="169"/>
      <c r="I387" s="169"/>
      <c r="J387" s="169"/>
      <c r="K387" s="169"/>
      <c r="L387" s="169"/>
      <c r="M387" s="169"/>
      <c r="N387" s="169"/>
      <c r="O387" s="169"/>
      <c r="P387" s="169"/>
      <c r="Q387" s="143" t="s">
        <v>255</v>
      </c>
      <c r="R387" s="145" t="s">
        <v>256</v>
      </c>
      <c r="S387" s="438"/>
      <c r="T387" s="439"/>
      <c r="U387" s="440"/>
      <c r="V387" s="147"/>
      <c r="W387" s="169"/>
      <c r="X387" s="169"/>
      <c r="Y387" s="169"/>
      <c r="Z387" s="169"/>
      <c r="AA387" s="169"/>
      <c r="AB387" s="169"/>
      <c r="AC387" s="169"/>
      <c r="AD387" s="169"/>
      <c r="AE387" s="169"/>
      <c r="AF387" s="169"/>
      <c r="AG387" s="169"/>
      <c r="AH387" s="169"/>
      <c r="AI387" s="169"/>
      <c r="AJ387" s="169"/>
      <c r="AK387" s="169"/>
      <c r="AL387" s="169"/>
      <c r="AM387" s="169"/>
      <c r="AN387" s="169"/>
      <c r="AO387" s="176"/>
      <c r="AP387" s="176"/>
      <c r="AQ387" s="176"/>
      <c r="AR387" s="176"/>
      <c r="AS387" s="61"/>
      <c r="AT387" s="62"/>
      <c r="AU387" s="63"/>
      <c r="AV387" s="141"/>
      <c r="AW387" s="64"/>
    </row>
    <row r="388" spans="1:49" s="60" customFormat="1" ht="28.2" hidden="1" customHeight="1">
      <c r="A388" s="169"/>
      <c r="B388" s="169"/>
      <c r="C388" s="169"/>
      <c r="D388" s="169"/>
      <c r="E388" s="169"/>
      <c r="F388" s="169"/>
      <c r="G388" s="169"/>
      <c r="H388" s="169"/>
      <c r="I388" s="169"/>
      <c r="J388" s="169"/>
      <c r="K388" s="169"/>
      <c r="L388" s="169"/>
      <c r="M388" s="169"/>
      <c r="N388" s="169"/>
      <c r="O388" s="169"/>
      <c r="P388" s="169"/>
      <c r="Q388" s="143" t="s">
        <v>257</v>
      </c>
      <c r="R388" s="145" t="s">
        <v>258</v>
      </c>
      <c r="S388" s="438"/>
      <c r="T388" s="445"/>
      <c r="U388" s="440"/>
      <c r="V388" s="147"/>
      <c r="W388" s="169"/>
      <c r="X388" s="169"/>
      <c r="Y388" s="169"/>
      <c r="Z388" s="169"/>
      <c r="AA388" s="169"/>
      <c r="AB388" s="169"/>
      <c r="AC388" s="169"/>
      <c r="AD388" s="169"/>
      <c r="AE388" s="169"/>
      <c r="AF388" s="169"/>
      <c r="AG388" s="169"/>
      <c r="AH388" s="169"/>
      <c r="AI388" s="169"/>
      <c r="AJ388" s="169"/>
      <c r="AK388" s="169"/>
      <c r="AL388" s="169"/>
      <c r="AM388" s="169"/>
      <c r="AN388" s="169"/>
      <c r="AO388" s="176"/>
      <c r="AP388" s="176"/>
      <c r="AQ388" s="176"/>
      <c r="AR388" s="176"/>
      <c r="AS388" s="61"/>
      <c r="AT388" s="62"/>
      <c r="AU388" s="63"/>
      <c r="AV388" s="141"/>
      <c r="AW388" s="64"/>
    </row>
  </sheetData>
  <sheetProtection algorithmName="SHA-512" hashValue="/ZadOiIa/th6ThyC1XIEBNrx6S7kXAHeQTKGbEd+Mv+prU7jDhQ/8erxT5NqXPMPedNmie+freM2aoonKsyjMw==" saltValue="68ajegBSVnfvfYVxodHmug==" spinCount="100000" sheet="1" objects="1" scenarios="1" selectLockedCells="1"/>
  <dataConsolidate/>
  <mergeCells count="404">
    <mergeCell ref="B45:K45"/>
    <mergeCell ref="L45:AL45"/>
    <mergeCell ref="C223:AN224"/>
    <mergeCell ref="C239:AM240"/>
    <mergeCell ref="L226:AL228"/>
    <mergeCell ref="B226:K228"/>
    <mergeCell ref="B174:K176"/>
    <mergeCell ref="L174:AL175"/>
    <mergeCell ref="L176:N176"/>
    <mergeCell ref="B53:K53"/>
    <mergeCell ref="L53:AL53"/>
    <mergeCell ref="C55:K55"/>
    <mergeCell ref="L55:P55"/>
    <mergeCell ref="C57:K58"/>
    <mergeCell ref="L57:AL58"/>
    <mergeCell ref="A49:B49"/>
    <mergeCell ref="C49:I49"/>
    <mergeCell ref="J49:AO49"/>
    <mergeCell ref="B51:K51"/>
    <mergeCell ref="L51:N51"/>
    <mergeCell ref="O51:P51"/>
    <mergeCell ref="R51:S51"/>
    <mergeCell ref="U51:V51"/>
    <mergeCell ref="Y51:AO52"/>
    <mergeCell ref="A1:AO2"/>
    <mergeCell ref="B3:AN3"/>
    <mergeCell ref="B4:AO4"/>
    <mergeCell ref="B5:AO6"/>
    <mergeCell ref="B7:AM13"/>
    <mergeCell ref="A15:B15"/>
    <mergeCell ref="C15:AO15"/>
    <mergeCell ref="B22:K22"/>
    <mergeCell ref="L22:AL22"/>
    <mergeCell ref="B23:K23"/>
    <mergeCell ref="L23:AL23"/>
    <mergeCell ref="B25:K25"/>
    <mergeCell ref="L25:AL25"/>
    <mergeCell ref="B17:K17"/>
    <mergeCell ref="L17:AL17"/>
    <mergeCell ref="B18:K18"/>
    <mergeCell ref="L18:AL18"/>
    <mergeCell ref="A20:B20"/>
    <mergeCell ref="C20:I20"/>
    <mergeCell ref="J20:AO20"/>
    <mergeCell ref="B26:K26"/>
    <mergeCell ref="L26:AL26"/>
    <mergeCell ref="B28:K28"/>
    <mergeCell ref="L28:AL28"/>
    <mergeCell ref="B29:K29"/>
    <mergeCell ref="L29:O29"/>
    <mergeCell ref="Q29:U29"/>
    <mergeCell ref="W29:AA29"/>
    <mergeCell ref="AB29:AO29"/>
    <mergeCell ref="B34:K34"/>
    <mergeCell ref="L34:AL34"/>
    <mergeCell ref="B36:K36"/>
    <mergeCell ref="L36:AL36"/>
    <mergeCell ref="B37:K37"/>
    <mergeCell ref="L37:AL37"/>
    <mergeCell ref="B31:K31"/>
    <mergeCell ref="L31:AL31"/>
    <mergeCell ref="B32:K32"/>
    <mergeCell ref="L32:O32"/>
    <mergeCell ref="Q32:U32"/>
    <mergeCell ref="W32:AA32"/>
    <mergeCell ref="AB32:AO32"/>
    <mergeCell ref="B42:K42"/>
    <mergeCell ref="L42:AL42"/>
    <mergeCell ref="B43:K43"/>
    <mergeCell ref="L43:O43"/>
    <mergeCell ref="Q43:U43"/>
    <mergeCell ref="W43:AA43"/>
    <mergeCell ref="AB43:AO43"/>
    <mergeCell ref="B39:K39"/>
    <mergeCell ref="L39:AL39"/>
    <mergeCell ref="B40:K40"/>
    <mergeCell ref="L40:O40"/>
    <mergeCell ref="Q40:U40"/>
    <mergeCell ref="W40:AA40"/>
    <mergeCell ref="AB40:AO40"/>
    <mergeCell ref="B67:K67"/>
    <mergeCell ref="L67:AL67"/>
    <mergeCell ref="C69:K69"/>
    <mergeCell ref="L69:P69"/>
    <mergeCell ref="C71:K72"/>
    <mergeCell ref="L71:AL72"/>
    <mergeCell ref="C59:AL59"/>
    <mergeCell ref="C60:AL60"/>
    <mergeCell ref="C61:P61"/>
    <mergeCell ref="Q61:AL61"/>
    <mergeCell ref="B62:K65"/>
    <mergeCell ref="M62:AL62"/>
    <mergeCell ref="M63:AL63"/>
    <mergeCell ref="M64:AL64"/>
    <mergeCell ref="L65:P65"/>
    <mergeCell ref="B77:K77"/>
    <mergeCell ref="L77:AL77"/>
    <mergeCell ref="B79:K79"/>
    <mergeCell ref="L79:AL79"/>
    <mergeCell ref="B80:K80"/>
    <mergeCell ref="L80:AL80"/>
    <mergeCell ref="C73:AL73"/>
    <mergeCell ref="C74:AL74"/>
    <mergeCell ref="C75:P75"/>
    <mergeCell ref="Q75:AL75"/>
    <mergeCell ref="B76:K76"/>
    <mergeCell ref="L76:P76"/>
    <mergeCell ref="Q76:AL76"/>
    <mergeCell ref="P85:Q85"/>
    <mergeCell ref="R85:X85"/>
    <mergeCell ref="Y85:Z85"/>
    <mergeCell ref="A87:B87"/>
    <mergeCell ref="L82:N82"/>
    <mergeCell ref="P82:Q82"/>
    <mergeCell ref="AD82:AE82"/>
    <mergeCell ref="L84:N84"/>
    <mergeCell ref="P84:Q84"/>
    <mergeCell ref="C87:AO87"/>
    <mergeCell ref="R82:AC82"/>
    <mergeCell ref="C96:K97"/>
    <mergeCell ref="L96:AL97"/>
    <mergeCell ref="C98:AL98"/>
    <mergeCell ref="C99:AL99"/>
    <mergeCell ref="C100:P100"/>
    <mergeCell ref="Q100:AL100"/>
    <mergeCell ref="A89:AO89"/>
    <mergeCell ref="A90:AO90"/>
    <mergeCell ref="B92:K92"/>
    <mergeCell ref="L92:AL92"/>
    <mergeCell ref="C94:K94"/>
    <mergeCell ref="L94:P94"/>
    <mergeCell ref="B105:K105"/>
    <mergeCell ref="L105:AL105"/>
    <mergeCell ref="B107:K107"/>
    <mergeCell ref="L107:AL107"/>
    <mergeCell ref="B108:K108"/>
    <mergeCell ref="L108:AL108"/>
    <mergeCell ref="B101:K101"/>
    <mergeCell ref="L101:AL101"/>
    <mergeCell ref="B102:K102"/>
    <mergeCell ref="L102:AL102"/>
    <mergeCell ref="B103:AL103"/>
    <mergeCell ref="B104:K104"/>
    <mergeCell ref="L104:AL104"/>
    <mergeCell ref="B115:K115"/>
    <mergeCell ref="L115:AL115"/>
    <mergeCell ref="X116:AL116"/>
    <mergeCell ref="B117:K117"/>
    <mergeCell ref="L117:N117"/>
    <mergeCell ref="O117:P117"/>
    <mergeCell ref="Q117:U117"/>
    <mergeCell ref="A110:B110"/>
    <mergeCell ref="C110:I110"/>
    <mergeCell ref="J110:AO110"/>
    <mergeCell ref="B112:K112"/>
    <mergeCell ref="L112:N112"/>
    <mergeCell ref="B114:K114"/>
    <mergeCell ref="L114:AL114"/>
    <mergeCell ref="B119:K119"/>
    <mergeCell ref="L119:N119"/>
    <mergeCell ref="O119:AO119"/>
    <mergeCell ref="B121:K124"/>
    <mergeCell ref="L121:S123"/>
    <mergeCell ref="T121:U121"/>
    <mergeCell ref="V121:AL121"/>
    <mergeCell ref="T122:U122"/>
    <mergeCell ref="V122:AL122"/>
    <mergeCell ref="T123:U123"/>
    <mergeCell ref="B126:K126"/>
    <mergeCell ref="L126:AL126"/>
    <mergeCell ref="B127:K127"/>
    <mergeCell ref="L127:O127"/>
    <mergeCell ref="Q127:U127"/>
    <mergeCell ref="W127:AA127"/>
    <mergeCell ref="V123:AL123"/>
    <mergeCell ref="L124:S124"/>
    <mergeCell ref="T124:U124"/>
    <mergeCell ref="V124:AB124"/>
    <mergeCell ref="AC124:AD124"/>
    <mergeCell ref="AE124:AL124"/>
    <mergeCell ref="AB127:AO127"/>
    <mergeCell ref="B132:K132"/>
    <mergeCell ref="L132:AL132"/>
    <mergeCell ref="B133:K133"/>
    <mergeCell ref="L133:AL133"/>
    <mergeCell ref="B135:K137"/>
    <mergeCell ref="L135:AL135"/>
    <mergeCell ref="L136:AL137"/>
    <mergeCell ref="B129:K129"/>
    <mergeCell ref="L129:AL129"/>
    <mergeCell ref="B130:K130"/>
    <mergeCell ref="L130:O130"/>
    <mergeCell ref="Q130:U130"/>
    <mergeCell ref="W130:AA130"/>
    <mergeCell ref="AB130:AO130"/>
    <mergeCell ref="AM136:AO136"/>
    <mergeCell ref="L139:N139"/>
    <mergeCell ref="P139:Q139"/>
    <mergeCell ref="R139:X139"/>
    <mergeCell ref="Y139:Z139"/>
    <mergeCell ref="L141:N141"/>
    <mergeCell ref="P141:Q141"/>
    <mergeCell ref="R141:X141"/>
    <mergeCell ref="Y141:Z141"/>
    <mergeCell ref="B147:K147"/>
    <mergeCell ref="L147:N147"/>
    <mergeCell ref="B148:U148"/>
    <mergeCell ref="B149:K152"/>
    <mergeCell ref="L149:S151"/>
    <mergeCell ref="T149:U149"/>
    <mergeCell ref="A143:B143"/>
    <mergeCell ref="C143:I143"/>
    <mergeCell ref="J143:AO143"/>
    <mergeCell ref="B145:K145"/>
    <mergeCell ref="L145:N145"/>
    <mergeCell ref="O145:P145"/>
    <mergeCell ref="Q145:U145"/>
    <mergeCell ref="V149:AL149"/>
    <mergeCell ref="T150:U150"/>
    <mergeCell ref="V150:AL150"/>
    <mergeCell ref="T151:U151"/>
    <mergeCell ref="V151:AL151"/>
    <mergeCell ref="L152:S152"/>
    <mergeCell ref="T152:U152"/>
    <mergeCell ref="V152:AB152"/>
    <mergeCell ref="AC152:AD152"/>
    <mergeCell ref="AE152:AL152"/>
    <mergeCell ref="O147:AO147"/>
    <mergeCell ref="B160:K160"/>
    <mergeCell ref="L160:AL160"/>
    <mergeCell ref="B161:K161"/>
    <mergeCell ref="L161:O161"/>
    <mergeCell ref="Q161:U161"/>
    <mergeCell ref="W161:AA161"/>
    <mergeCell ref="B153:AL153"/>
    <mergeCell ref="B157:K157"/>
    <mergeCell ref="L157:AL157"/>
    <mergeCell ref="B158:K158"/>
    <mergeCell ref="L158:O158"/>
    <mergeCell ref="Q158:U158"/>
    <mergeCell ref="W158:AA158"/>
    <mergeCell ref="AB158:AO158"/>
    <mergeCell ref="AB161:AO161"/>
    <mergeCell ref="B154:K154"/>
    <mergeCell ref="L154:AL154"/>
    <mergeCell ref="B155:K155"/>
    <mergeCell ref="L155:AL155"/>
    <mergeCell ref="A169:AO170"/>
    <mergeCell ref="B172:K172"/>
    <mergeCell ref="Q172:R172"/>
    <mergeCell ref="T172:U172"/>
    <mergeCell ref="W172:X172"/>
    <mergeCell ref="Z172:AN172"/>
    <mergeCell ref="B163:K165"/>
    <mergeCell ref="L163:AL163"/>
    <mergeCell ref="L164:AL165"/>
    <mergeCell ref="AM164:AO164"/>
    <mergeCell ref="A167:B167"/>
    <mergeCell ref="C167:I167"/>
    <mergeCell ref="J167:AO167"/>
    <mergeCell ref="M172:O172"/>
    <mergeCell ref="B184:K184"/>
    <mergeCell ref="L184:AL184"/>
    <mergeCell ref="B185:K185"/>
    <mergeCell ref="L185:N185"/>
    <mergeCell ref="B186:N186"/>
    <mergeCell ref="B187:K188"/>
    <mergeCell ref="L187:AL187"/>
    <mergeCell ref="L188:U188"/>
    <mergeCell ref="B178:K180"/>
    <mergeCell ref="L178:AL179"/>
    <mergeCell ref="L180:Q180"/>
    <mergeCell ref="B182:K182"/>
    <mergeCell ref="M182:O182"/>
    <mergeCell ref="Q182:R182"/>
    <mergeCell ref="T182:U182"/>
    <mergeCell ref="W182:X182"/>
    <mergeCell ref="B198:K199"/>
    <mergeCell ref="L198:AL198"/>
    <mergeCell ref="L199:U199"/>
    <mergeCell ref="B201:K202"/>
    <mergeCell ref="L201:AL201"/>
    <mergeCell ref="L202:U202"/>
    <mergeCell ref="B190:K192"/>
    <mergeCell ref="L190:AL191"/>
    <mergeCell ref="L192:U192"/>
    <mergeCell ref="B194:K196"/>
    <mergeCell ref="L196:N196"/>
    <mergeCell ref="P196:R196"/>
    <mergeCell ref="L194:AL195"/>
    <mergeCell ref="B259:AO259"/>
    <mergeCell ref="B251:K252"/>
    <mergeCell ref="B244:K249"/>
    <mergeCell ref="L248:AL249"/>
    <mergeCell ref="L251:AL251"/>
    <mergeCell ref="C241:AL241"/>
    <mergeCell ref="C242:AA242"/>
    <mergeCell ref="C221:D221"/>
    <mergeCell ref="E221:G221"/>
    <mergeCell ref="H221:O221"/>
    <mergeCell ref="Q221:R221"/>
    <mergeCell ref="S221:AB221"/>
    <mergeCell ref="C222:D222"/>
    <mergeCell ref="E222:G222"/>
    <mergeCell ref="H222:O222"/>
    <mergeCell ref="Q222:R222"/>
    <mergeCell ref="S222:AB222"/>
    <mergeCell ref="C230:D230"/>
    <mergeCell ref="E230:K230"/>
    <mergeCell ref="C231:D231"/>
    <mergeCell ref="E231:Q231"/>
    <mergeCell ref="S231:AL232"/>
    <mergeCell ref="C232:D232"/>
    <mergeCell ref="E232:Q232"/>
    <mergeCell ref="Q212:R212"/>
    <mergeCell ref="S212:AB212"/>
    <mergeCell ref="C213:D213"/>
    <mergeCell ref="E213:G213"/>
    <mergeCell ref="H213:O213"/>
    <mergeCell ref="Q213:R213"/>
    <mergeCell ref="S213:AB213"/>
    <mergeCell ref="B204:K205"/>
    <mergeCell ref="L204:AL205"/>
    <mergeCell ref="C207:O210"/>
    <mergeCell ref="Q207:AL210"/>
    <mergeCell ref="C211:D212"/>
    <mergeCell ref="E211:G212"/>
    <mergeCell ref="H211:O212"/>
    <mergeCell ref="Q211:AB211"/>
    <mergeCell ref="C214:D214"/>
    <mergeCell ref="E214:G214"/>
    <mergeCell ref="H214:O214"/>
    <mergeCell ref="Q214:R214"/>
    <mergeCell ref="S214:AB214"/>
    <mergeCell ref="C216:D216"/>
    <mergeCell ref="E216:G216"/>
    <mergeCell ref="H216:O216"/>
    <mergeCell ref="Q216:R216"/>
    <mergeCell ref="S216:AB216"/>
    <mergeCell ref="C215:D215"/>
    <mergeCell ref="E215:G215"/>
    <mergeCell ref="H215:O215"/>
    <mergeCell ref="Q215:R215"/>
    <mergeCell ref="S215:AB215"/>
    <mergeCell ref="C218:D218"/>
    <mergeCell ref="E218:G218"/>
    <mergeCell ref="H218:O218"/>
    <mergeCell ref="Q218:R218"/>
    <mergeCell ref="S218:AB218"/>
    <mergeCell ref="C217:D217"/>
    <mergeCell ref="E217:G217"/>
    <mergeCell ref="H217:O217"/>
    <mergeCell ref="Q217:R217"/>
    <mergeCell ref="S217:AB217"/>
    <mergeCell ref="C220:D220"/>
    <mergeCell ref="E220:G220"/>
    <mergeCell ref="H220:O220"/>
    <mergeCell ref="Q220:R220"/>
    <mergeCell ref="S220:AB220"/>
    <mergeCell ref="C219:D219"/>
    <mergeCell ref="E219:G219"/>
    <mergeCell ref="H219:O219"/>
    <mergeCell ref="Q219:R219"/>
    <mergeCell ref="S219:AB219"/>
    <mergeCell ref="C233:D233"/>
    <mergeCell ref="E233:Q233"/>
    <mergeCell ref="S233:AL238"/>
    <mergeCell ref="C234:D234"/>
    <mergeCell ref="E234:Q234"/>
    <mergeCell ref="C235:D235"/>
    <mergeCell ref="E235:Q235"/>
    <mergeCell ref="C236:D236"/>
    <mergeCell ref="E236:Q236"/>
    <mergeCell ref="C237:D237"/>
    <mergeCell ref="L254:AL254"/>
    <mergeCell ref="L255:AL255"/>
    <mergeCell ref="A257:B257"/>
    <mergeCell ref="C257:I257"/>
    <mergeCell ref="J257:AO257"/>
    <mergeCell ref="E237:Q237"/>
    <mergeCell ref="C238:D238"/>
    <mergeCell ref="E238:Q238"/>
    <mergeCell ref="L244:AL247"/>
    <mergeCell ref="L252:N252"/>
    <mergeCell ref="B254:K255"/>
    <mergeCell ref="J297:K297"/>
    <mergeCell ref="J284:Z284"/>
    <mergeCell ref="J285:Z285"/>
    <mergeCell ref="J286:Z286"/>
    <mergeCell ref="J289:Z289"/>
    <mergeCell ref="A261:B261"/>
    <mergeCell ref="C261:I261"/>
    <mergeCell ref="J261:AO261"/>
    <mergeCell ref="L262:AP262"/>
    <mergeCell ref="B263:AO263"/>
    <mergeCell ref="A265:B265"/>
    <mergeCell ref="C265:AO265"/>
    <mergeCell ref="J282:Z282"/>
    <mergeCell ref="J283:Z283"/>
    <mergeCell ref="J280:Z280"/>
    <mergeCell ref="J281:Z281"/>
    <mergeCell ref="A269:AO276"/>
    <mergeCell ref="J287:Z287"/>
    <mergeCell ref="J288:Z288"/>
  </mergeCells>
  <phoneticPr fontId="17"/>
  <conditionalFormatting sqref="A114:AP114 A115:K115 AM115:AP115">
    <cfRule type="expression" dxfId="34" priority="47">
      <formula>$AT$112=2</formula>
    </cfRule>
  </conditionalFormatting>
  <conditionalFormatting sqref="A149:AO152">
    <cfRule type="expression" dxfId="33" priority="46">
      <formula>AND($L$94&lt;&gt;"",$C$99&lt;&gt;"",$L$147&lt;&gt;"1")</formula>
    </cfRule>
  </conditionalFormatting>
  <conditionalFormatting sqref="A67:AO73 A74:B74 AM74:AO74">
    <cfRule type="expression" dxfId="32" priority="41">
      <formula>$L$65="１．同じ"</formula>
    </cfRule>
  </conditionalFormatting>
  <conditionalFormatting sqref="A121:AO124">
    <cfRule type="expression" dxfId="31" priority="103">
      <formula>AND($L$55&lt;&gt;"",$C$60&lt;&gt;"",$L$119&lt;&gt;"1")</formula>
    </cfRule>
  </conditionalFormatting>
  <conditionalFormatting sqref="I280:I289">
    <cfRule type="expression" dxfId="30" priority="38">
      <formula>J280="提出不要"</formula>
    </cfRule>
  </conditionalFormatting>
  <conditionalFormatting sqref="A241:AO241 A242:B242 AB242:AO242">
    <cfRule type="expression" dxfId="29" priority="37">
      <formula>COUNTIF($C$231:$D$238,"9999")=0</formula>
    </cfRule>
  </conditionalFormatting>
  <conditionalFormatting sqref="A143:AO144 A159:AO160 A158:K158 AB158:AO158 A162:AO166 A161:K161 AB161:AO161 A146:AO154 A145:K145 O145:P145 V145:AO145 A156:AO157 A155:K155 AM155:AO155">
    <cfRule type="expression" dxfId="28" priority="34">
      <formula>$P$84="☑"</formula>
    </cfRule>
  </conditionalFormatting>
  <conditionalFormatting sqref="P196:R196">
    <cfRule type="expression" dxfId="27" priority="33">
      <formula>$P$84="☑"</formula>
    </cfRule>
  </conditionalFormatting>
  <conditionalFormatting sqref="A88:AO93 A96:K97 AM96:AO97 A87:C87 L96 A98:AO98 A95:AO95 A94:K94 Q94:AO94 A100:AO101 A99:B99 AM99:AO99 A103:AO104 A102:K102 AM102:AO102 A106:AO107 A105:K105 AM105:AO105 A109:AO109 A108:K108 AM108:AO108">
    <cfRule type="expression" dxfId="26" priority="31">
      <formula>$P$84=$E$307</formula>
    </cfRule>
  </conditionalFormatting>
  <conditionalFormatting sqref="L96:AL97">
    <cfRule type="expression" dxfId="25" priority="29">
      <formula>$L$65="１．同じ"</formula>
    </cfRule>
  </conditionalFormatting>
  <conditionalFormatting sqref="P40 V40">
    <cfRule type="expression" dxfId="24" priority="28">
      <formula>$P$81="☑"</formula>
    </cfRule>
  </conditionalFormatting>
  <conditionalFormatting sqref="P43 V43">
    <cfRule type="expression" dxfId="23" priority="27">
      <formula>$P$81="☑"</formula>
    </cfRule>
  </conditionalFormatting>
  <conditionalFormatting sqref="P29 V29">
    <cfRule type="expression" dxfId="22" priority="26">
      <formula>$P$81="☑"</formula>
    </cfRule>
  </conditionalFormatting>
  <conditionalFormatting sqref="P32 V32">
    <cfRule type="expression" dxfId="21" priority="25">
      <formula>$P$81="☑"</formula>
    </cfRule>
  </conditionalFormatting>
  <conditionalFormatting sqref="P158 V158">
    <cfRule type="expression" dxfId="20" priority="24">
      <formula>$P$84="☑"</formula>
    </cfRule>
  </conditionalFormatting>
  <conditionalFormatting sqref="P161 V161">
    <cfRule type="expression" dxfId="19" priority="23">
      <formula>$P$84="☑"</formula>
    </cfRule>
  </conditionalFormatting>
  <conditionalFormatting sqref="P127 V127">
    <cfRule type="expression" dxfId="18" priority="22">
      <formula>$P$81="☑"</formula>
    </cfRule>
  </conditionalFormatting>
  <conditionalFormatting sqref="P130 V130">
    <cfRule type="expression" dxfId="17" priority="21">
      <formula>$P$81="☑"</formula>
    </cfRule>
  </conditionalFormatting>
  <conditionalFormatting sqref="L26">
    <cfRule type="expression" priority="19">
      <formula>IF(L26="",#REF!)</formula>
    </cfRule>
  </conditionalFormatting>
  <conditionalFormatting sqref="C74:AL74">
    <cfRule type="expression" dxfId="16" priority="18">
      <formula>$L$62="１．同じ"</formula>
    </cfRule>
  </conditionalFormatting>
  <conditionalFormatting sqref="L94:P94">
    <cfRule type="expression" dxfId="15" priority="17">
      <formula>$P$84=$E$307</formula>
    </cfRule>
  </conditionalFormatting>
  <conditionalFormatting sqref="C99:AL99">
    <cfRule type="expression" dxfId="14" priority="16">
      <formula>$P$84=$E$307</formula>
    </cfRule>
  </conditionalFormatting>
  <conditionalFormatting sqref="L102:AL102">
    <cfRule type="expression" dxfId="13" priority="15">
      <formula>$P$84=$E$307</formula>
    </cfRule>
  </conditionalFormatting>
  <conditionalFormatting sqref="L105:AL105">
    <cfRule type="expression" dxfId="12" priority="14">
      <formula>$P$84=$E$307</formula>
    </cfRule>
  </conditionalFormatting>
  <conditionalFormatting sqref="L108:AL108">
    <cfRule type="expression" dxfId="11" priority="13">
      <formula>$P$84=$E$307</formula>
    </cfRule>
  </conditionalFormatting>
  <conditionalFormatting sqref="L115:AL115">
    <cfRule type="expression" dxfId="10" priority="12">
      <formula>$AT$112=2</formula>
    </cfRule>
  </conditionalFormatting>
  <conditionalFormatting sqref="L145:N145">
    <cfRule type="expression" dxfId="9" priority="11">
      <formula>$P$84="☑"</formula>
    </cfRule>
  </conditionalFormatting>
  <conditionalFormatting sqref="Q145:U145">
    <cfRule type="expression" dxfId="8" priority="10">
      <formula>$P$84="☑"</formula>
    </cfRule>
  </conditionalFormatting>
  <conditionalFormatting sqref="L155:AL155">
    <cfRule type="expression" dxfId="7" priority="9">
      <formula>$P$84="☑"</formula>
    </cfRule>
  </conditionalFormatting>
  <conditionalFormatting sqref="L158:O158">
    <cfRule type="expression" dxfId="6" priority="8">
      <formula>$P$84="☑"</formula>
    </cfRule>
  </conditionalFormatting>
  <conditionalFormatting sqref="L161:O161">
    <cfRule type="expression" dxfId="5" priority="7">
      <formula>$P$84="☑"</formula>
    </cfRule>
  </conditionalFormatting>
  <conditionalFormatting sqref="Q158:U158">
    <cfRule type="expression" dxfId="4" priority="6">
      <formula>$P$84="☑"</formula>
    </cfRule>
  </conditionalFormatting>
  <conditionalFormatting sqref="Q161:U161">
    <cfRule type="expression" dxfId="3" priority="5">
      <formula>$P$84="☑"</formula>
    </cfRule>
  </conditionalFormatting>
  <conditionalFormatting sqref="W158:AA158">
    <cfRule type="expression" dxfId="2" priority="4">
      <formula>$P$84="☑"</formula>
    </cfRule>
  </conditionalFormatting>
  <conditionalFormatting sqref="W161:AA161">
    <cfRule type="expression" dxfId="1" priority="3">
      <formula>$P$84="☑"</formula>
    </cfRule>
  </conditionalFormatting>
  <conditionalFormatting sqref="C242:AA242">
    <cfRule type="expression" dxfId="0" priority="2">
      <formula>COUNTIF($C$228:$D$235,"9999")=0</formula>
    </cfRule>
  </conditionalFormatting>
  <dataValidations xWindow="297" yWindow="863" count="35">
    <dataValidation type="list" showInputMessage="1" showErrorMessage="1" prompt="代理人を置かない場合は、チェックを入れてください。_x000a_チェックは、プルダウンメニューから選択してください。_x000a_（チェックを入れることにより、入力不要箇所がグレーで塗りつぶされます。）" sqref="P84:Q84">
      <formula1>$E$306:$E$307</formula1>
    </dataValidation>
    <dataValidation type="list" showInputMessage="1" showErrorMessage="1" prompt="看板・表札等の有無について、あてはまる方にチェックを入れてください。_x000a_チェックは、プルダウンメニューから選択してください。" sqref="T124:U124 AC124:AD124 T152:U152 AC152:AD152">
      <formula1>$E$306:$E$307</formula1>
    </dataValidation>
    <dataValidation type="list" showInputMessage="1" showErrorMessage="1" prompt="右の３つの事業所等の形態の中から現況に最も近いものを１つ選択し、チェックをいれてください。_x000a_チェックは、プルダウンメニューから選択してください。" sqref="T121:U123">
      <formula1>$E$306:$E$307</formula1>
    </dataValidation>
    <dataValidation type="list" showInputMessage="1" showErrorMessage="1" prompt="事業所等の形態の中から現況に最も近いものを１つ選択し、チェックをいれてください。_x000a_チェックは、プルダウンメニューから選択してください。" sqref="T149:U151">
      <formula1>$E$306:$E$307</formula1>
    </dataValidation>
    <dataValidation type="textLength" imeMode="halfAlpha" allowBlank="1" showInputMessage="1" showErrorMessage="1" error="数字4桁で入力してください。" sqref="Q117:U117 Q145:U145">
      <formula1>4</formula1>
      <formula2>4</formula2>
    </dataValidation>
    <dataValidation type="textLength" imeMode="halfAlpha" allowBlank="1" showInputMessage="1" showErrorMessage="1" error="数字3桁で入力してください。" sqref="L117:N117 L145:N145">
      <formula1>3</formula1>
      <formula2>3</formula2>
    </dataValidation>
    <dataValidation type="list" allowBlank="1" showInputMessage="1" showErrorMessage="1" prompt="プルダウンリストから選択してください。" sqref="L65:P65">
      <formula1>$E$302:$E$303</formula1>
    </dataValidation>
    <dataValidation type="list" imeMode="halfAlpha" allowBlank="1" showInputMessage="1" showErrorMessage="1" error="ドロップダウンリストから選択してください。" prompt="ドロップダウンリストから_x000a_「１．法人」_x000a_「２．個人」_x000a_のいずれかを選択してください。" sqref="L112:N112">
      <formula1>$E$298:$E$299</formula1>
    </dataValidation>
    <dataValidation type="custom" imeMode="hiragana" showInputMessage="1" showErrorMessage="1" error="先に、都道府県名を選択してください。" prompt="都道府県名を_x000a_選択した後に_x000a_入力してください。" sqref="C60">
      <formula1>L55&lt;&gt;""</formula1>
    </dataValidation>
    <dataValidation type="custom" allowBlank="1" showInputMessage="1" showErrorMessage="1" error="先に、都道府県名を選択してください。" prompt="都道府県名を_x000a_選択した後に_x000a_入力してください。" sqref="AI99">
      <formula1>AW94&lt;&gt;""</formula1>
    </dataValidation>
    <dataValidation type="custom" allowBlank="1" showInputMessage="1" showErrorMessage="1" error="先に、都道府県名を選択してください。" prompt="都道府県名を_x000a_選択した後に_x000a_入力してください。" sqref="AH99">
      <formula1>AT94&lt;&gt;""</formula1>
    </dataValidation>
    <dataValidation imeMode="halfAlpha" allowBlank="1" showInputMessage="1" showErrorMessage="1" sqref="W127:AA127 Q40:U40 Q32:U32 W158:AA158 L32:O32 L29:O29 W32:AA32 L40:O40 L34:AA34 T182:U182 Q43:U43 W40:AA40 L43:O43 Q182:R182 Q158:U158 Q127:U127 Q130:U130 L130:O130 L127:O127 W43:AA43 W29:AA29 L185:N185 W182:X182 W130:AA130 Q29:U29 Q161:U161 L158:O158 L161:O161 W161:AA161 L196:N196 L252:N252 W172:X172 L180:Q180 Q172:R172 T172:U172 L45:AA45"/>
    <dataValidation type="custom" allowBlank="1" showInputMessage="1" showErrorMessage="1" error="先に、都道府県名を選択してください。" prompt="都道府県名を_x000a_選択した後に_x000a_入力してください。" sqref="C99:AG99">
      <formula1>L94&lt;&gt;""</formula1>
    </dataValidation>
    <dataValidation type="list" allowBlank="1" showInputMessage="1" showErrorMessage="1" sqref="L69:P69 L55:P55">
      <formula1>$B$292:$B$338</formula1>
    </dataValidation>
    <dataValidation type="list" allowBlank="1" showInputMessage="1" showErrorMessage="1" sqref="H292:H295">
      <formula1>#REF!</formula1>
    </dataValidation>
    <dataValidation type="list" imeMode="halfAlpha" allowBlank="1" showInputMessage="1" showErrorMessage="1" prompt="手引を確認の上、営業種目コードをプルダウンリストから選択してください。_x000a_直接入力も可能です。" sqref="E213:G222">
      <formula1>$Q$292:$Q$388</formula1>
    </dataValidation>
    <dataValidation type="custom" errorStyle="warning" imeMode="halfKatakana" allowBlank="1" showInputMessage="1" showErrorMessage="1" errorTitle="要確認" error="商号部分のカナは入力不要です。" sqref="L155:AL155">
      <formula1>COUNTIF(L155,"*"&amp;L133&amp;"*")=0</formula1>
    </dataValidation>
    <dataValidation type="list" imeMode="halfAlpha" allowBlank="1" showInputMessage="1" showErrorMessage="1" error="１～８のいずれかの数字を入力してください。" prompt="プルダウンリストから選択してください。" sqref="L176:N176">
      <formula1>$E$314:$E$321</formula1>
    </dataValidation>
    <dataValidation allowBlank="1" showErrorMessage="1" prompt="登録等を必要としない品目のみ取り扱う場合は、プルダウンリストから「■」を選択してください。_x000a__x000a_登録等を必要とする品目を取り扱う場合は、入力不要です。" sqref="AC213:AD222"/>
    <dataValidation type="custom" imeMode="halfAlpha" showInputMessage="1" showErrorMessage="1" error="①「法人・個人の別」で「１．法人」を選択した場合のみ入力可能となります。_x000a_" sqref="L115:O115">
      <formula1>AT112=1</formula1>
    </dataValidation>
    <dataValidation type="custom" imeMode="halfAlpha" showInputMessage="1" showErrorMessage="1" error="①「法人・個人の別」で「１．法人」を選択した場合のみ入力可能となります。_x000a_" sqref="T115:AL115">
      <formula1>AX112=1</formula1>
    </dataValidation>
    <dataValidation type="custom" errorStyle="warning" allowBlank="1" showInputMessage="1" showErrorMessage="1" error="同一人物への委任は認められません。営業所で申請をする場合は、代表者とは別に代理人を設置してください。" sqref="L108:AL108">
      <formula1>L108&lt;&gt;L80</formula1>
    </dataValidation>
    <dataValidation type="custom" errorStyle="warning" imeMode="halfKatakana" allowBlank="1" showInputMessage="1" showErrorMessage="1" errorTitle="要確認" error="ｶﾌﾞｼｷｶﾞｲｼﾔ等、入力不要の文字が入っていませんか？" sqref="L133:AL133">
      <formula1>(COUNTIF(L133,"*ｶﾞｲｼﾔ*")+COUNTIF(L133,"*ｶｲｼﾔ*")+COUNTIF(L133,"*ｶﾞｲｼｬ*")+COUNTIF(L133,"*ｶｲｼｬ*")+COUNTIF(L133,"*ﾎｳｼﾞﾝ*")+COUNTIF(L133,"*ｸﾐｱｲ*")+COUNTIF(L133,"*ｶﾞｲｼﾔ*"))=0</formula1>
    </dataValidation>
    <dataValidation type="whole" imeMode="halfAlpha" operator="greaterThanOrEqual" allowBlank="1" showInputMessage="1" showErrorMessage="1" error="整数を入力してください。_x000a_千円未満の端数は、切り捨ててください。" sqref="L188:U188 L199:U199 L202:U202">
      <formula1>0</formula1>
    </dataValidation>
    <dataValidation type="custom" errorStyle="warning" allowBlank="1" showInputMessage="1" showErrorMessage="1" error="「略称」を入力していませんか。履歴事項全部証明書どおりに入力してください。" sqref="L18:AL18">
      <formula1>COUNTIF(L18,"*（株）*")+COUNTIF(L18,"*（有）*")+COUNTIF(L18,"*(株)*")+COUNTIF(L18,"*(有)*")+COUNTIF(L18,"*㈱*")+COUNTIF(L18,"*㈲*")=0</formula1>
    </dataValidation>
    <dataValidation type="whole" imeMode="halfAlpha" operator="greaterThanOrEqual" allowBlank="1" showInputMessage="1" showErrorMessage="1" error="整数を入力してください。_x000a_千円未満の端数は、切り捨ててください。" sqref="L192:U192">
      <formula1>-999999999999999</formula1>
    </dataValidation>
    <dataValidation type="list" allowBlank="1" showInputMessage="1" showErrorMessage="1" prompt="ドロップダウンリストから選択してください。" sqref="M182:O182">
      <formula1>$I$292:$I$296</formula1>
    </dataValidation>
    <dataValidation type="list" imeMode="halfAlpha" allowBlank="1" showInputMessage="1" showErrorMessage="1" error="コードに誤りがあります。_x000a_手引を確認の上再入力するか、プルダウンリストから選択してください。" prompt="手引を確認の上、許可コードをプルダウンリストから選択してください。_x000a_直接入力も可能です。" sqref="C233:D238 C231:D231">
      <formula1>$AE$293:$AE$342</formula1>
    </dataValidation>
    <dataValidation type="list" allowBlank="1" showInputMessage="1" showErrorMessage="1" sqref="L94:P94">
      <formula1>$B$292:$B$338</formula1>
    </dataValidation>
    <dataValidation type="custom" allowBlank="1" showInputMessage="1" showErrorMessage="1" error="先に、都道府県名を選択してください。" prompt="都道府県名を_x000a_選択した後に_x000a_入力してください。" sqref="AJ99:AL99">
      <formula1>#REF!&lt;&gt;""</formula1>
    </dataValidation>
    <dataValidation type="custom" imeMode="halfAlpha" showInputMessage="1" showErrorMessage="1" error="①「法人・個人の別」で「１．法人」を選択した場合のみ入力可能となります。_x000a_" sqref="P115:S115">
      <formula1>#REF!=1</formula1>
    </dataValidation>
    <dataValidation type="list" imeMode="halfAlpha" allowBlank="1" showInputMessage="1" showErrorMessage="1" error="コードに誤りがあります。_x000a_手引を確認の上再入力するか、プルダウンリストから選択してください。" prompt="手引を確認の上、許可コードをプルダウンリストから選択してください。_x000a_直接入力も可能です。" sqref="C232:D232">
      <formula1>$AE$293:$AE$342</formula1>
    </dataValidation>
    <dataValidation type="list" allowBlank="1" showInputMessage="1" showErrorMessage="1" sqref="R51:S51">
      <formula1>$J$298:$J$302</formula1>
    </dataValidation>
    <dataValidation type="list" allowBlank="1" showInputMessage="1" showErrorMessage="1" error="告示日から本日までの日付を入力してください。" sqref="U51:V51">
      <formula1>$K$298:$K$328</formula1>
    </dataValidation>
    <dataValidation type="whole" allowBlank="1" showInputMessage="1" showErrorMessage="1" sqref="O51:P51">
      <formula1>6</formula1>
      <formula2>7</formula2>
    </dataValidation>
  </dataValidations>
  <pageMargins left="0.7" right="0.7" top="0.75" bottom="0.75" header="0.3" footer="0.3"/>
  <pageSetup paperSize="9" scale="54" fitToHeight="0" orientation="portrait" r:id="rId1"/>
  <headerFooter>
    <oddHeader>&amp;L&amp;"-,太字 斜体"&amp;60&amp;KFF0000この用紙は提出用ではありません</oddHeader>
    <oddFooter>&amp;L&amp;"-,太字 斜体"&amp;50&amp;KFF0000各シートから必要な様式を印刷してください</oddFooter>
  </headerFooter>
  <rowBreaks count="7" manualBreakCount="7">
    <brk id="48" max="40" man="1"/>
    <brk id="86" max="40" man="1"/>
    <brk id="109" max="40" man="1"/>
    <brk id="142" max="40" man="1"/>
    <brk id="166" max="40" man="1"/>
    <brk id="205" max="40" man="1"/>
    <brk id="25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Group Box 1">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50" r:id="rId5" name="Group Box 2">
              <controlPr defaultSize="0" autoFill="0" autoPict="0">
                <anchor moveWithCells="1">
                  <from>
                    <xdr:col>10</xdr:col>
                    <xdr:colOff>60960</xdr:colOff>
                    <xdr:row>244</xdr:row>
                    <xdr:rowOff>0</xdr:rowOff>
                  </from>
                  <to>
                    <xdr:col>34</xdr:col>
                    <xdr:colOff>121920</xdr:colOff>
                    <xdr:row>246</xdr:row>
                    <xdr:rowOff>152400</xdr:rowOff>
                  </to>
                </anchor>
              </controlPr>
            </control>
          </mc:Choice>
        </mc:AlternateContent>
        <mc:AlternateContent xmlns:mc="http://schemas.openxmlformats.org/markup-compatibility/2006">
          <mc:Choice Requires="x14">
            <control shapeId="27651" r:id="rId6" name="Group Box 3">
              <controlPr defaultSize="0" autoFill="0" autoPict="0">
                <anchor moveWithCells="1">
                  <from>
                    <xdr:col>10</xdr:col>
                    <xdr:colOff>60960</xdr:colOff>
                    <xdr:row>238</xdr:row>
                    <xdr:rowOff>0</xdr:rowOff>
                  </from>
                  <to>
                    <xdr:col>34</xdr:col>
                    <xdr:colOff>121920</xdr:colOff>
                    <xdr:row>240</xdr:row>
                    <xdr:rowOff>144780</xdr:rowOff>
                  </to>
                </anchor>
              </controlPr>
            </control>
          </mc:Choice>
        </mc:AlternateContent>
        <mc:AlternateContent xmlns:mc="http://schemas.openxmlformats.org/markup-compatibility/2006">
          <mc:Choice Requires="x14">
            <control shapeId="27652" r:id="rId7" name="Group Box 4">
              <controlPr defaultSize="0" autoFill="0" autoPict="0">
                <anchor moveWithCells="1">
                  <from>
                    <xdr:col>10</xdr:col>
                    <xdr:colOff>60960</xdr:colOff>
                    <xdr:row>211</xdr:row>
                    <xdr:rowOff>0</xdr:rowOff>
                  </from>
                  <to>
                    <xdr:col>34</xdr:col>
                    <xdr:colOff>121920</xdr:colOff>
                    <xdr:row>213</xdr:row>
                    <xdr:rowOff>144780</xdr:rowOff>
                  </to>
                </anchor>
              </controlPr>
            </control>
          </mc:Choice>
        </mc:AlternateContent>
        <mc:AlternateContent xmlns:mc="http://schemas.openxmlformats.org/markup-compatibility/2006">
          <mc:Choice Requires="x14">
            <control shapeId="27653" r:id="rId8" name="Group Box 5">
              <controlPr defaultSize="0" autoFill="0" autoPict="0">
                <anchor moveWithCells="1">
                  <from>
                    <xdr:col>10</xdr:col>
                    <xdr:colOff>60960</xdr:colOff>
                    <xdr:row>230</xdr:row>
                    <xdr:rowOff>0</xdr:rowOff>
                  </from>
                  <to>
                    <xdr:col>34</xdr:col>
                    <xdr:colOff>121920</xdr:colOff>
                    <xdr:row>232</xdr:row>
                    <xdr:rowOff>144780</xdr:rowOff>
                  </to>
                </anchor>
              </controlPr>
            </control>
          </mc:Choice>
        </mc:AlternateContent>
        <mc:AlternateContent xmlns:mc="http://schemas.openxmlformats.org/markup-compatibility/2006">
          <mc:Choice Requires="x14">
            <control shapeId="27654" r:id="rId9" name="Group Box 6">
              <controlPr defaultSize="0" autoFill="0" autoPict="0">
                <anchor moveWithCells="1">
                  <from>
                    <xdr:col>10</xdr:col>
                    <xdr:colOff>60960</xdr:colOff>
                    <xdr:row>230</xdr:row>
                    <xdr:rowOff>0</xdr:rowOff>
                  </from>
                  <to>
                    <xdr:col>34</xdr:col>
                    <xdr:colOff>121920</xdr:colOff>
                    <xdr:row>232</xdr:row>
                    <xdr:rowOff>144780</xdr:rowOff>
                  </to>
                </anchor>
              </controlPr>
            </control>
          </mc:Choice>
        </mc:AlternateContent>
        <mc:AlternateContent xmlns:mc="http://schemas.openxmlformats.org/markup-compatibility/2006">
          <mc:Choice Requires="x14">
            <control shapeId="27655" r:id="rId10" name="Group Box 7">
              <controlPr defaultSize="0" autoFill="0" autoPict="0">
                <anchor moveWithCells="1">
                  <from>
                    <xdr:col>10</xdr:col>
                    <xdr:colOff>60960</xdr:colOff>
                    <xdr:row>241</xdr:row>
                    <xdr:rowOff>0</xdr:rowOff>
                  </from>
                  <to>
                    <xdr:col>34</xdr:col>
                    <xdr:colOff>121920</xdr:colOff>
                    <xdr:row>243</xdr:row>
                    <xdr:rowOff>144780</xdr:rowOff>
                  </to>
                </anchor>
              </controlPr>
            </control>
          </mc:Choice>
        </mc:AlternateContent>
        <mc:AlternateContent xmlns:mc="http://schemas.openxmlformats.org/markup-compatibility/2006">
          <mc:Choice Requires="x14">
            <control shapeId="27656" r:id="rId11" name="Group Box 8">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57" r:id="rId12" name="Group Box 9">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58" r:id="rId13" name="Group Box 10">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59" r:id="rId14" name="Group Box 11">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60" r:id="rId15" name="Group Box 12">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61" r:id="rId16" name="Group Box 13">
              <controlPr defaultSize="0" autoFill="0" autoPict="0">
                <anchor moveWithCells="1">
                  <from>
                    <xdr:col>10</xdr:col>
                    <xdr:colOff>60960</xdr:colOff>
                    <xdr:row>60</xdr:row>
                    <xdr:rowOff>0</xdr:rowOff>
                  </from>
                  <to>
                    <xdr:col>34</xdr:col>
                    <xdr:colOff>121920</xdr:colOff>
                    <xdr:row>62</xdr:row>
                    <xdr:rowOff>144780</xdr:rowOff>
                  </to>
                </anchor>
              </controlPr>
            </control>
          </mc:Choice>
        </mc:AlternateContent>
        <mc:AlternateContent xmlns:mc="http://schemas.openxmlformats.org/markup-compatibility/2006">
          <mc:Choice Requires="x14">
            <control shapeId="27662" r:id="rId17" name="Group Box 14">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67" r:id="rId18" name="Group Box 19">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68" r:id="rId19" name="Group Box 20">
              <controlPr defaultSize="0" autoFill="0" autoPict="0">
                <anchor moveWithCells="1">
                  <from>
                    <xdr:col>10</xdr:col>
                    <xdr:colOff>60960</xdr:colOff>
                    <xdr:row>255</xdr:row>
                    <xdr:rowOff>0</xdr:rowOff>
                  </from>
                  <to>
                    <xdr:col>34</xdr:col>
                    <xdr:colOff>121920</xdr:colOff>
                    <xdr:row>257</xdr:row>
                    <xdr:rowOff>160020</xdr:rowOff>
                  </to>
                </anchor>
              </controlPr>
            </control>
          </mc:Choice>
        </mc:AlternateContent>
        <mc:AlternateContent xmlns:mc="http://schemas.openxmlformats.org/markup-compatibility/2006">
          <mc:Choice Requires="x14">
            <control shapeId="27669" r:id="rId20" name="Group Box 21">
              <controlPr defaultSize="0" autoFill="0" autoPict="0">
                <anchor moveWithCells="1">
                  <from>
                    <xdr:col>10</xdr:col>
                    <xdr:colOff>60960</xdr:colOff>
                    <xdr:row>250</xdr:row>
                    <xdr:rowOff>0</xdr:rowOff>
                  </from>
                  <to>
                    <xdr:col>34</xdr:col>
                    <xdr:colOff>121920</xdr:colOff>
                    <xdr:row>252</xdr:row>
                    <xdr:rowOff>144780</xdr:rowOff>
                  </to>
                </anchor>
              </controlPr>
            </control>
          </mc:Choice>
        </mc:AlternateContent>
        <mc:AlternateContent xmlns:mc="http://schemas.openxmlformats.org/markup-compatibility/2006">
          <mc:Choice Requires="x14">
            <control shapeId="27670" r:id="rId21" name="Group Box 22">
              <controlPr defaultSize="0" autoFill="0" autoPict="0">
                <anchor moveWithCells="1">
                  <from>
                    <xdr:col>10</xdr:col>
                    <xdr:colOff>60960</xdr:colOff>
                    <xdr:row>250</xdr:row>
                    <xdr:rowOff>0</xdr:rowOff>
                  </from>
                  <to>
                    <xdr:col>34</xdr:col>
                    <xdr:colOff>121920</xdr:colOff>
                    <xdr:row>252</xdr:row>
                    <xdr:rowOff>144780</xdr:rowOff>
                  </to>
                </anchor>
              </controlPr>
            </control>
          </mc:Choice>
        </mc:AlternateContent>
        <mc:AlternateContent xmlns:mc="http://schemas.openxmlformats.org/markup-compatibility/2006">
          <mc:Choice Requires="x14">
            <control shapeId="27671" r:id="rId22" name="Group Box 23">
              <controlPr defaultSize="0" autoFill="0" autoPict="0">
                <anchor moveWithCells="1">
                  <from>
                    <xdr:col>10</xdr:col>
                    <xdr:colOff>60960</xdr:colOff>
                    <xdr:row>250</xdr:row>
                    <xdr:rowOff>0</xdr:rowOff>
                  </from>
                  <to>
                    <xdr:col>34</xdr:col>
                    <xdr:colOff>121920</xdr:colOff>
                    <xdr:row>252</xdr:row>
                    <xdr:rowOff>144780</xdr:rowOff>
                  </to>
                </anchor>
              </controlPr>
            </control>
          </mc:Choice>
        </mc:AlternateContent>
        <mc:AlternateContent xmlns:mc="http://schemas.openxmlformats.org/markup-compatibility/2006">
          <mc:Choice Requires="x14">
            <control shapeId="27672" r:id="rId23" name="Group Box 24">
              <controlPr defaultSize="0" autoFill="0" autoPict="0">
                <anchor moveWithCells="1">
                  <from>
                    <xdr:col>10</xdr:col>
                    <xdr:colOff>60960</xdr:colOff>
                    <xdr:row>250</xdr:row>
                    <xdr:rowOff>0</xdr:rowOff>
                  </from>
                  <to>
                    <xdr:col>34</xdr:col>
                    <xdr:colOff>121920</xdr:colOff>
                    <xdr:row>252</xdr:row>
                    <xdr:rowOff>144780</xdr:rowOff>
                  </to>
                </anchor>
              </controlPr>
            </control>
          </mc:Choice>
        </mc:AlternateContent>
        <mc:AlternateContent xmlns:mc="http://schemas.openxmlformats.org/markup-compatibility/2006">
          <mc:Choice Requires="x14">
            <control shapeId="27673" r:id="rId24" name="Group Box 25">
              <controlPr defaultSize="0" autoFill="0" autoPict="0">
                <anchor moveWithCells="1">
                  <from>
                    <xdr:col>10</xdr:col>
                    <xdr:colOff>60960</xdr:colOff>
                    <xdr:row>252</xdr:row>
                    <xdr:rowOff>0</xdr:rowOff>
                  </from>
                  <to>
                    <xdr:col>34</xdr:col>
                    <xdr:colOff>121920</xdr:colOff>
                    <xdr:row>254</xdr:row>
                    <xdr:rowOff>144780</xdr:rowOff>
                  </to>
                </anchor>
              </controlPr>
            </control>
          </mc:Choice>
        </mc:AlternateContent>
        <mc:AlternateContent xmlns:mc="http://schemas.openxmlformats.org/markup-compatibility/2006">
          <mc:Choice Requires="x14">
            <control shapeId="27674" r:id="rId25" name="Group Box 26">
              <controlPr defaultSize="0" autoFill="0" autoPict="0">
                <anchor moveWithCells="1">
                  <from>
                    <xdr:col>10</xdr:col>
                    <xdr:colOff>60960</xdr:colOff>
                    <xdr:row>259</xdr:row>
                    <xdr:rowOff>0</xdr:rowOff>
                  </from>
                  <to>
                    <xdr:col>34</xdr:col>
                    <xdr:colOff>121920</xdr:colOff>
                    <xdr:row>261</xdr:row>
                    <xdr:rowOff>144780</xdr:rowOff>
                  </to>
                </anchor>
              </controlPr>
            </control>
          </mc:Choice>
        </mc:AlternateContent>
        <mc:AlternateContent xmlns:mc="http://schemas.openxmlformats.org/markup-compatibility/2006">
          <mc:Choice Requires="x14">
            <control shapeId="27675" r:id="rId26" name="Group Box 27">
              <controlPr defaultSize="0" autoFill="0" autoPict="0">
                <anchor moveWithCells="1">
                  <from>
                    <xdr:col>10</xdr:col>
                    <xdr:colOff>60960</xdr:colOff>
                    <xdr:row>259</xdr:row>
                    <xdr:rowOff>0</xdr:rowOff>
                  </from>
                  <to>
                    <xdr:col>34</xdr:col>
                    <xdr:colOff>121920</xdr:colOff>
                    <xdr:row>261</xdr:row>
                    <xdr:rowOff>144780</xdr:rowOff>
                  </to>
                </anchor>
              </controlPr>
            </control>
          </mc:Choice>
        </mc:AlternateContent>
        <mc:AlternateContent xmlns:mc="http://schemas.openxmlformats.org/markup-compatibility/2006">
          <mc:Choice Requires="x14">
            <control shapeId="27676" r:id="rId27" name="Group Box 28">
              <controlPr defaultSize="0" autoFill="0" autoPict="0">
                <anchor moveWithCells="1">
                  <from>
                    <xdr:col>10</xdr:col>
                    <xdr:colOff>60960</xdr:colOff>
                    <xdr:row>259</xdr:row>
                    <xdr:rowOff>0</xdr:rowOff>
                  </from>
                  <to>
                    <xdr:col>34</xdr:col>
                    <xdr:colOff>121920</xdr:colOff>
                    <xdr:row>261</xdr:row>
                    <xdr:rowOff>144780</xdr:rowOff>
                  </to>
                </anchor>
              </controlPr>
            </control>
          </mc:Choice>
        </mc:AlternateContent>
        <mc:AlternateContent xmlns:mc="http://schemas.openxmlformats.org/markup-compatibility/2006">
          <mc:Choice Requires="x14">
            <control shapeId="27677" r:id="rId28" name="Group Box 29">
              <controlPr defaultSize="0" autoFill="0" autoPict="0">
                <anchor moveWithCells="1">
                  <from>
                    <xdr:col>10</xdr:col>
                    <xdr:colOff>60960</xdr:colOff>
                    <xdr:row>259</xdr:row>
                    <xdr:rowOff>0</xdr:rowOff>
                  </from>
                  <to>
                    <xdr:col>34</xdr:col>
                    <xdr:colOff>121920</xdr:colOff>
                    <xdr:row>261</xdr:row>
                    <xdr:rowOff>144780</xdr:rowOff>
                  </to>
                </anchor>
              </controlPr>
            </control>
          </mc:Choice>
        </mc:AlternateContent>
        <mc:AlternateContent xmlns:mc="http://schemas.openxmlformats.org/markup-compatibility/2006">
          <mc:Choice Requires="x14">
            <control shapeId="27678" r:id="rId29" name="Group Box 30">
              <controlPr defaultSize="0" autoFill="0" autoPict="0">
                <anchor moveWithCells="1">
                  <from>
                    <xdr:col>10</xdr:col>
                    <xdr:colOff>60960</xdr:colOff>
                    <xdr:row>259</xdr:row>
                    <xdr:rowOff>0</xdr:rowOff>
                  </from>
                  <to>
                    <xdr:col>34</xdr:col>
                    <xdr:colOff>121920</xdr:colOff>
                    <xdr:row>261</xdr:row>
                    <xdr:rowOff>144780</xdr:rowOff>
                  </to>
                </anchor>
              </controlPr>
            </control>
          </mc:Choice>
        </mc:AlternateContent>
        <mc:AlternateContent xmlns:mc="http://schemas.openxmlformats.org/markup-compatibility/2006">
          <mc:Choice Requires="x14">
            <control shapeId="27679" r:id="rId30" name="Group Box 31">
              <controlPr defaultSize="0" autoFill="0" autoPict="0">
                <anchor moveWithCells="1">
                  <from>
                    <xdr:col>10</xdr:col>
                    <xdr:colOff>60960</xdr:colOff>
                    <xdr:row>265</xdr:row>
                    <xdr:rowOff>0</xdr:rowOff>
                  </from>
                  <to>
                    <xdr:col>34</xdr:col>
                    <xdr:colOff>121920</xdr:colOff>
                    <xdr:row>270</xdr:row>
                    <xdr:rowOff>144780</xdr:rowOff>
                  </to>
                </anchor>
              </controlPr>
            </control>
          </mc:Choice>
        </mc:AlternateContent>
        <mc:AlternateContent xmlns:mc="http://schemas.openxmlformats.org/markup-compatibility/2006">
          <mc:Choice Requires="x14">
            <control shapeId="27681" r:id="rId31" name="Group Box 33">
              <controlPr defaultSize="0" autoFill="0" autoPict="0">
                <anchor moveWithCells="1">
                  <from>
                    <xdr:col>10</xdr:col>
                    <xdr:colOff>60960</xdr:colOff>
                    <xdr:row>290</xdr:row>
                    <xdr:rowOff>0</xdr:rowOff>
                  </from>
                  <to>
                    <xdr:col>34</xdr:col>
                    <xdr:colOff>121920</xdr:colOff>
                    <xdr:row>390</xdr:row>
                    <xdr:rowOff>144780</xdr:rowOff>
                  </to>
                </anchor>
              </controlPr>
            </control>
          </mc:Choice>
        </mc:AlternateContent>
        <mc:AlternateContent xmlns:mc="http://schemas.openxmlformats.org/markup-compatibility/2006">
          <mc:Choice Requires="x14">
            <control shapeId="27686" r:id="rId32" name="Group Box 38">
              <controlPr defaultSize="0" autoFill="0" autoPict="0">
                <anchor moveWithCells="1">
                  <from>
                    <xdr:col>10</xdr:col>
                    <xdr:colOff>60960</xdr:colOff>
                    <xdr:row>248</xdr:row>
                    <xdr:rowOff>0</xdr:rowOff>
                  </from>
                  <to>
                    <xdr:col>34</xdr:col>
                    <xdr:colOff>121920</xdr:colOff>
                    <xdr:row>250</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K46"/>
  <sheetViews>
    <sheetView showGridLines="0" zoomScaleNormal="100" zoomScaleSheetLayoutView="100" workbookViewId="0">
      <selection activeCell="A3" sqref="A3:K3"/>
    </sheetView>
  </sheetViews>
  <sheetFormatPr defaultColWidth="9" defaultRowHeight="13.2"/>
  <cols>
    <col min="1" max="11" width="8.109375" style="320" customWidth="1"/>
    <col min="12" max="16384" width="9" style="320"/>
  </cols>
  <sheetData>
    <row r="1" spans="1:11">
      <c r="A1" s="317"/>
      <c r="B1" s="318"/>
      <c r="C1" s="318"/>
      <c r="D1" s="318"/>
      <c r="E1" s="318"/>
      <c r="F1" s="318"/>
      <c r="G1" s="318"/>
      <c r="H1" s="318"/>
      <c r="I1" s="318"/>
      <c r="J1" s="318"/>
      <c r="K1" s="319"/>
    </row>
    <row r="2" spans="1:11" ht="20.100000000000001" customHeight="1">
      <c r="A2" s="990" t="s">
        <v>819</v>
      </c>
      <c r="B2" s="991"/>
      <c r="C2" s="991"/>
      <c r="D2" s="991"/>
      <c r="E2" s="991"/>
      <c r="F2" s="991"/>
      <c r="G2" s="991"/>
      <c r="H2" s="991"/>
      <c r="I2" s="991"/>
      <c r="J2" s="991"/>
      <c r="K2" s="992"/>
    </row>
    <row r="3" spans="1:11" ht="20.100000000000001" customHeight="1">
      <c r="A3" s="993" t="s">
        <v>817</v>
      </c>
      <c r="B3" s="994"/>
      <c r="C3" s="994"/>
      <c r="D3" s="994"/>
      <c r="E3" s="994"/>
      <c r="F3" s="994"/>
      <c r="G3" s="994"/>
      <c r="H3" s="994"/>
      <c r="I3" s="994"/>
      <c r="J3" s="994"/>
      <c r="K3" s="995"/>
    </row>
    <row r="4" spans="1:11" ht="13.5" customHeight="1">
      <c r="A4" s="983" t="s">
        <v>114</v>
      </c>
      <c r="B4" s="984"/>
      <c r="C4" s="984"/>
      <c r="D4" s="984"/>
      <c r="E4" s="984"/>
      <c r="F4" s="984"/>
      <c r="G4" s="984"/>
      <c r="H4" s="984"/>
      <c r="I4" s="984"/>
      <c r="J4" s="984"/>
      <c r="K4" s="985"/>
    </row>
    <row r="5" spans="1:11" ht="13.5" customHeight="1">
      <c r="A5" s="983"/>
      <c r="B5" s="984"/>
      <c r="C5" s="984"/>
      <c r="D5" s="984"/>
      <c r="E5" s="984"/>
      <c r="F5" s="984"/>
      <c r="G5" s="984"/>
      <c r="H5" s="984"/>
      <c r="I5" s="984"/>
      <c r="J5" s="984"/>
      <c r="K5" s="985"/>
    </row>
    <row r="6" spans="1:11" ht="5.25" customHeight="1">
      <c r="A6" s="321"/>
      <c r="B6" s="322"/>
      <c r="C6" s="322"/>
      <c r="D6" s="322"/>
      <c r="E6" s="322"/>
      <c r="F6" s="322"/>
      <c r="G6" s="322"/>
      <c r="H6" s="322"/>
      <c r="I6" s="322"/>
      <c r="J6" s="322"/>
      <c r="K6" s="323"/>
    </row>
    <row r="7" spans="1:11" ht="20.100000000000001" customHeight="1">
      <c r="A7" s="321"/>
      <c r="B7" s="322"/>
      <c r="C7" s="996" t="str">
        <f>入力シート!AT18</f>
        <v/>
      </c>
      <c r="D7" s="996"/>
      <c r="E7" s="996"/>
      <c r="F7" s="996"/>
      <c r="G7" s="996"/>
      <c r="H7" s="996"/>
      <c r="I7" s="996"/>
      <c r="J7" s="996"/>
      <c r="K7" s="323"/>
    </row>
    <row r="8" spans="1:11" ht="20.100000000000001" customHeight="1">
      <c r="A8" s="988" t="s">
        <v>115</v>
      </c>
      <c r="B8" s="989"/>
      <c r="C8" s="997"/>
      <c r="D8" s="997"/>
      <c r="E8" s="997"/>
      <c r="F8" s="997"/>
      <c r="G8" s="997"/>
      <c r="H8" s="997"/>
      <c r="I8" s="997"/>
      <c r="J8" s="997"/>
      <c r="K8" s="323"/>
    </row>
    <row r="9" spans="1:11">
      <c r="A9" s="321"/>
      <c r="B9" s="322"/>
      <c r="C9" s="322"/>
      <c r="D9" s="322"/>
      <c r="E9" s="322"/>
      <c r="F9" s="322"/>
      <c r="G9" s="322"/>
      <c r="H9" s="322"/>
      <c r="I9" s="322"/>
      <c r="J9" s="322"/>
      <c r="K9" s="323"/>
    </row>
    <row r="10" spans="1:11">
      <c r="A10" s="321"/>
      <c r="B10" s="322"/>
      <c r="C10" s="322"/>
      <c r="D10" s="322"/>
      <c r="E10" s="322"/>
      <c r="F10" s="322"/>
      <c r="G10" s="322"/>
      <c r="H10" s="322"/>
      <c r="I10" s="322"/>
      <c r="J10" s="322"/>
      <c r="K10" s="323"/>
    </row>
    <row r="11" spans="1:11" ht="20.100000000000001" customHeight="1">
      <c r="A11" s="324" t="s">
        <v>120</v>
      </c>
      <c r="B11" s="322"/>
      <c r="C11" s="322"/>
      <c r="D11" s="322"/>
      <c r="E11" s="322"/>
      <c r="F11" s="322"/>
      <c r="G11" s="322"/>
      <c r="H11" s="322"/>
      <c r="I11" s="322"/>
      <c r="J11" s="322"/>
      <c r="K11" s="323"/>
    </row>
    <row r="12" spans="1:11" ht="20.100000000000001" customHeight="1">
      <c r="A12" s="325" t="s">
        <v>716</v>
      </c>
      <c r="B12" s="322"/>
      <c r="C12" s="322"/>
      <c r="D12" s="322"/>
      <c r="E12" s="322"/>
      <c r="F12" s="322"/>
      <c r="G12" s="322"/>
      <c r="H12" s="322"/>
      <c r="I12" s="322"/>
      <c r="J12" s="322"/>
      <c r="K12" s="323"/>
    </row>
    <row r="13" spans="1:11" ht="20.100000000000001" customHeight="1">
      <c r="A13" s="325" t="s">
        <v>753</v>
      </c>
      <c r="B13" s="322"/>
      <c r="C13" s="322"/>
      <c r="D13" s="322"/>
      <c r="E13" s="322"/>
      <c r="F13" s="322"/>
      <c r="G13" s="322"/>
      <c r="H13" s="322"/>
      <c r="I13" s="322"/>
      <c r="J13" s="322"/>
      <c r="K13" s="323"/>
    </row>
    <row r="14" spans="1:11" ht="20.100000000000001" customHeight="1">
      <c r="A14" s="450" t="s">
        <v>806</v>
      </c>
      <c r="B14" s="322"/>
      <c r="C14" s="322"/>
      <c r="D14" s="322"/>
      <c r="E14" s="322"/>
      <c r="F14" s="322"/>
      <c r="G14" s="322"/>
      <c r="H14" s="322"/>
      <c r="I14" s="322"/>
      <c r="J14" s="322"/>
      <c r="K14" s="323"/>
    </row>
    <row r="15" spans="1:11" ht="20.100000000000001" customHeight="1">
      <c r="A15" s="325" t="s">
        <v>801</v>
      </c>
      <c r="B15" s="322"/>
      <c r="C15" s="322"/>
      <c r="D15" s="322"/>
      <c r="E15" s="322"/>
      <c r="F15" s="322"/>
      <c r="G15" s="322"/>
      <c r="H15" s="322"/>
      <c r="I15" s="322"/>
      <c r="J15" s="322"/>
      <c r="K15" s="323"/>
    </row>
    <row r="16" spans="1:11">
      <c r="A16" s="321"/>
      <c r="B16" s="322"/>
      <c r="C16" s="322"/>
      <c r="D16" s="322"/>
      <c r="E16" s="322"/>
      <c r="F16" s="322"/>
      <c r="G16" s="322"/>
      <c r="H16" s="322"/>
      <c r="I16" s="322"/>
      <c r="J16" s="322"/>
      <c r="K16" s="323"/>
    </row>
    <row r="17" spans="1:11">
      <c r="A17" s="321"/>
      <c r="B17" s="322"/>
      <c r="C17" s="322"/>
      <c r="D17" s="322"/>
      <c r="E17" s="322"/>
      <c r="F17" s="322"/>
      <c r="G17" s="322"/>
      <c r="H17" s="322"/>
      <c r="I17" s="322"/>
      <c r="J17" s="322"/>
      <c r="K17" s="323"/>
    </row>
    <row r="18" spans="1:11" ht="20.100000000000001" customHeight="1">
      <c r="A18" s="324" t="s">
        <v>738</v>
      </c>
      <c r="B18" s="322"/>
      <c r="C18" s="322"/>
      <c r="D18" s="322"/>
      <c r="E18" s="322"/>
      <c r="F18" s="322"/>
      <c r="G18" s="322"/>
      <c r="H18" s="322"/>
      <c r="I18" s="322"/>
      <c r="J18" s="322"/>
      <c r="K18" s="323"/>
    </row>
    <row r="19" spans="1:11" ht="20.100000000000001" customHeight="1">
      <c r="A19" s="325" t="s">
        <v>117</v>
      </c>
      <c r="B19" s="322"/>
      <c r="C19" s="322"/>
      <c r="D19" s="322"/>
      <c r="E19" s="322"/>
      <c r="F19" s="322"/>
      <c r="G19" s="322"/>
      <c r="H19" s="322"/>
      <c r="I19" s="322"/>
      <c r="J19" s="322"/>
      <c r="K19" s="323"/>
    </row>
    <row r="20" spans="1:11" ht="20.100000000000001" customHeight="1">
      <c r="A20" s="325" t="s">
        <v>118</v>
      </c>
      <c r="B20" s="322"/>
      <c r="C20" s="322"/>
      <c r="D20" s="322"/>
      <c r="E20" s="322"/>
      <c r="F20" s="322"/>
      <c r="G20" s="322"/>
      <c r="H20" s="322"/>
      <c r="I20" s="322"/>
      <c r="J20" s="322"/>
      <c r="K20" s="323"/>
    </row>
    <row r="21" spans="1:11" ht="20.100000000000001" customHeight="1">
      <c r="A21" s="321"/>
      <c r="B21" s="322"/>
      <c r="C21" s="322"/>
      <c r="D21" s="322"/>
      <c r="E21" s="322"/>
      <c r="F21" s="322"/>
      <c r="G21" s="322"/>
      <c r="H21" s="322"/>
      <c r="I21" s="322"/>
      <c r="J21" s="322"/>
      <c r="K21" s="323"/>
    </row>
    <row r="22" spans="1:11" ht="20.100000000000001" customHeight="1" thickBot="1">
      <c r="A22" s="326"/>
      <c r="B22" s="327"/>
      <c r="C22" s="327"/>
      <c r="D22" s="327"/>
      <c r="E22" s="327"/>
      <c r="F22" s="327"/>
      <c r="G22" s="327"/>
      <c r="H22" s="327"/>
      <c r="I22" s="327"/>
      <c r="J22" s="327"/>
      <c r="K22" s="328"/>
    </row>
    <row r="23" spans="1:11" ht="30" customHeight="1" thickBot="1">
      <c r="A23" s="329"/>
      <c r="B23" s="329"/>
      <c r="C23" s="329"/>
      <c r="D23" s="329"/>
      <c r="E23" s="329"/>
      <c r="F23" s="329"/>
      <c r="G23" s="329"/>
      <c r="H23" s="329"/>
      <c r="I23" s="329"/>
      <c r="J23" s="329"/>
      <c r="K23" s="329"/>
    </row>
    <row r="24" spans="1:11" ht="30" customHeight="1" thickBot="1">
      <c r="A24" s="322"/>
      <c r="B24" s="322"/>
      <c r="C24" s="322"/>
      <c r="D24" s="322"/>
      <c r="E24" s="322"/>
      <c r="F24" s="322"/>
      <c r="G24" s="322"/>
      <c r="H24" s="322"/>
      <c r="I24" s="322"/>
      <c r="J24" s="322"/>
      <c r="K24" s="330"/>
    </row>
    <row r="25" spans="1:11">
      <c r="A25" s="317"/>
      <c r="B25" s="318"/>
      <c r="C25" s="318"/>
      <c r="D25" s="318"/>
      <c r="E25" s="318"/>
      <c r="F25" s="318"/>
      <c r="G25" s="318"/>
      <c r="H25" s="318"/>
      <c r="I25" s="318"/>
      <c r="J25" s="318"/>
      <c r="K25" s="319"/>
    </row>
    <row r="26" spans="1:11" ht="20.100000000000001" customHeight="1">
      <c r="A26" s="998" t="str">
        <f>A2</f>
        <v>令和６年度</v>
      </c>
      <c r="B26" s="991"/>
      <c r="C26" s="991"/>
      <c r="D26" s="991"/>
      <c r="E26" s="991"/>
      <c r="F26" s="991"/>
      <c r="G26" s="991"/>
      <c r="H26" s="991"/>
      <c r="I26" s="991"/>
      <c r="J26" s="991"/>
      <c r="K26" s="992"/>
    </row>
    <row r="27" spans="1:11" ht="20.100000000000001" customHeight="1">
      <c r="A27" s="980" t="s">
        <v>818</v>
      </c>
      <c r="B27" s="981"/>
      <c r="C27" s="981"/>
      <c r="D27" s="981"/>
      <c r="E27" s="981"/>
      <c r="F27" s="981"/>
      <c r="G27" s="981"/>
      <c r="H27" s="981"/>
      <c r="I27" s="981"/>
      <c r="J27" s="981"/>
      <c r="K27" s="982"/>
    </row>
    <row r="28" spans="1:11" ht="13.5" customHeight="1">
      <c r="A28" s="983" t="s">
        <v>114</v>
      </c>
      <c r="B28" s="984"/>
      <c r="C28" s="984"/>
      <c r="D28" s="984"/>
      <c r="E28" s="984"/>
      <c r="F28" s="984"/>
      <c r="G28" s="984"/>
      <c r="H28" s="984"/>
      <c r="I28" s="984"/>
      <c r="J28" s="984"/>
      <c r="K28" s="985"/>
    </row>
    <row r="29" spans="1:11" ht="13.5" customHeight="1">
      <c r="A29" s="983"/>
      <c r="B29" s="984"/>
      <c r="C29" s="984"/>
      <c r="D29" s="984"/>
      <c r="E29" s="984"/>
      <c r="F29" s="984"/>
      <c r="G29" s="984"/>
      <c r="H29" s="984"/>
      <c r="I29" s="984"/>
      <c r="J29" s="984"/>
      <c r="K29" s="985"/>
    </row>
    <row r="30" spans="1:11" ht="5.25" customHeight="1">
      <c r="A30" s="321"/>
      <c r="B30" s="322"/>
      <c r="C30" s="322"/>
      <c r="D30" s="322"/>
      <c r="E30" s="322"/>
      <c r="F30" s="322"/>
      <c r="G30" s="322"/>
      <c r="H30" s="322"/>
      <c r="I30" s="322"/>
      <c r="J30" s="322"/>
      <c r="K30" s="323"/>
    </row>
    <row r="31" spans="1:11" ht="20.100000000000001" customHeight="1">
      <c r="A31" s="321"/>
      <c r="B31" s="322"/>
      <c r="C31" s="986" t="str">
        <f>IF(C7="","",C7)</f>
        <v/>
      </c>
      <c r="D31" s="986"/>
      <c r="E31" s="986"/>
      <c r="F31" s="986"/>
      <c r="G31" s="986"/>
      <c r="H31" s="986"/>
      <c r="I31" s="986"/>
      <c r="J31" s="986"/>
      <c r="K31" s="323"/>
    </row>
    <row r="32" spans="1:11" ht="20.100000000000001" customHeight="1">
      <c r="A32" s="988" t="s">
        <v>115</v>
      </c>
      <c r="B32" s="989"/>
      <c r="C32" s="987"/>
      <c r="D32" s="987"/>
      <c r="E32" s="987"/>
      <c r="F32" s="987"/>
      <c r="G32" s="987"/>
      <c r="H32" s="987"/>
      <c r="I32" s="987"/>
      <c r="J32" s="987"/>
      <c r="K32" s="323"/>
    </row>
    <row r="33" spans="1:11">
      <c r="A33" s="321"/>
      <c r="B33" s="322"/>
      <c r="C33" s="322"/>
      <c r="D33" s="322"/>
      <c r="E33" s="322"/>
      <c r="F33" s="322"/>
      <c r="G33" s="322"/>
      <c r="H33" s="322"/>
      <c r="I33" s="322"/>
      <c r="J33" s="322"/>
      <c r="K33" s="323"/>
    </row>
    <row r="34" spans="1:11">
      <c r="A34" s="321"/>
      <c r="B34" s="322"/>
      <c r="C34" s="322"/>
      <c r="D34" s="322"/>
      <c r="E34" s="322"/>
      <c r="F34" s="322"/>
      <c r="G34" s="322"/>
      <c r="H34" s="322"/>
      <c r="I34" s="322"/>
      <c r="J34" s="322"/>
      <c r="K34" s="323"/>
    </row>
    <row r="35" spans="1:11" ht="20.100000000000001" customHeight="1">
      <c r="A35" s="450" t="str">
        <f t="shared" ref="A35:A39" si="0">A11</f>
        <v>　　・この用紙は、審査が終了した通知ではありません。</v>
      </c>
      <c r="B35" s="322"/>
      <c r="C35" s="322"/>
      <c r="D35" s="322"/>
      <c r="E35" s="322"/>
      <c r="F35" s="322"/>
      <c r="G35" s="322"/>
      <c r="H35" s="322"/>
      <c r="I35" s="322"/>
      <c r="J35" s="322"/>
      <c r="K35" s="323"/>
    </row>
    <row r="36" spans="1:11" ht="20.100000000000001" customHeight="1">
      <c r="A36" s="450" t="str">
        <f t="shared" si="0"/>
        <v>　　・審査の進捗状況について、個別の問合せは受け付けておりません。</v>
      </c>
      <c r="B36" s="322"/>
      <c r="C36" s="322"/>
      <c r="D36" s="322"/>
      <c r="E36" s="322"/>
      <c r="F36" s="322"/>
      <c r="G36" s="322"/>
      <c r="H36" s="322"/>
      <c r="I36" s="322"/>
      <c r="J36" s="322"/>
      <c r="K36" s="323"/>
    </row>
    <row r="37" spans="1:11" ht="20.100000000000001" customHeight="1">
      <c r="A37" s="450" t="str">
        <f t="shared" si="0"/>
        <v>　　・不備等があった場合は、別途審査担当から連絡致します。</v>
      </c>
      <c r="B37" s="322"/>
      <c r="C37" s="322"/>
      <c r="D37" s="322"/>
      <c r="E37" s="322"/>
      <c r="F37" s="322"/>
      <c r="G37" s="322"/>
      <c r="H37" s="322"/>
      <c r="I37" s="322"/>
      <c r="J37" s="322"/>
      <c r="K37" s="323"/>
    </row>
    <row r="38" spans="1:11" ht="20.100000000000001" customHeight="1">
      <c r="A38" s="450" t="str">
        <f>A14</f>
        <v>　　・審査結果通知書は、審査処理完了後の送付となりますので、</v>
      </c>
      <c r="B38" s="322"/>
      <c r="C38" s="322"/>
      <c r="D38" s="322"/>
      <c r="E38" s="322"/>
      <c r="F38" s="322"/>
      <c r="G38" s="322"/>
      <c r="H38" s="322"/>
      <c r="I38" s="322"/>
      <c r="J38" s="322"/>
      <c r="K38" s="323"/>
    </row>
    <row r="39" spans="1:11" ht="20.100000000000001" customHeight="1">
      <c r="A39" s="450" t="str">
        <f t="shared" si="0"/>
        <v>　　　通知書が届くまでこの用紙を保管してください。</v>
      </c>
      <c r="B39" s="322"/>
      <c r="C39" s="322"/>
      <c r="D39" s="322"/>
      <c r="E39" s="322"/>
      <c r="F39" s="322"/>
      <c r="G39" s="322"/>
      <c r="H39" s="322"/>
      <c r="I39" s="322"/>
      <c r="J39" s="322"/>
      <c r="K39" s="323"/>
    </row>
    <row r="40" spans="1:11">
      <c r="A40" s="321"/>
      <c r="B40" s="322"/>
      <c r="C40" s="322"/>
      <c r="D40" s="322"/>
      <c r="E40" s="322"/>
      <c r="F40" s="322"/>
      <c r="G40" s="322"/>
      <c r="H40" s="322"/>
      <c r="I40" s="322"/>
      <c r="J40" s="322"/>
      <c r="K40" s="323"/>
    </row>
    <row r="41" spans="1:11">
      <c r="A41" s="321"/>
      <c r="B41" s="322"/>
      <c r="C41" s="322"/>
      <c r="D41" s="322"/>
      <c r="E41" s="322"/>
      <c r="F41" s="322"/>
      <c r="G41" s="322"/>
      <c r="H41" s="322"/>
      <c r="I41" s="322"/>
      <c r="J41" s="322"/>
      <c r="K41" s="323"/>
    </row>
    <row r="42" spans="1:11" ht="20.100000000000001" customHeight="1">
      <c r="A42" s="324" t="s">
        <v>738</v>
      </c>
      <c r="B42" s="322"/>
      <c r="C42" s="322"/>
      <c r="D42" s="322"/>
      <c r="E42" s="322"/>
      <c r="F42" s="322"/>
      <c r="G42" s="322"/>
      <c r="H42" s="322"/>
      <c r="I42" s="322"/>
      <c r="J42" s="322"/>
      <c r="K42" s="323"/>
    </row>
    <row r="43" spans="1:11" ht="20.100000000000001" customHeight="1">
      <c r="A43" s="325" t="s">
        <v>117</v>
      </c>
      <c r="B43" s="322"/>
      <c r="C43" s="322"/>
      <c r="D43" s="322"/>
      <c r="E43" s="322"/>
      <c r="F43" s="322"/>
      <c r="G43" s="322"/>
      <c r="H43" s="322"/>
      <c r="I43" s="322"/>
      <c r="J43" s="322"/>
      <c r="K43" s="323"/>
    </row>
    <row r="44" spans="1:11" ht="20.100000000000001" customHeight="1">
      <c r="A44" s="325" t="s">
        <v>118</v>
      </c>
      <c r="B44" s="322"/>
      <c r="C44" s="322"/>
      <c r="D44" s="322"/>
      <c r="E44" s="322"/>
      <c r="F44" s="322"/>
      <c r="G44" s="322"/>
      <c r="H44" s="322"/>
      <c r="I44" s="322"/>
      <c r="J44" s="322"/>
      <c r="K44" s="323"/>
    </row>
    <row r="45" spans="1:11" ht="20.100000000000001" customHeight="1">
      <c r="A45" s="321"/>
      <c r="B45" s="322"/>
      <c r="C45" s="322"/>
      <c r="D45" s="322"/>
      <c r="E45" s="322"/>
      <c r="F45" s="322"/>
      <c r="G45" s="322"/>
      <c r="H45" s="322"/>
      <c r="I45" s="322"/>
      <c r="J45" s="322"/>
      <c r="K45" s="323"/>
    </row>
    <row r="46" spans="1:11" ht="20.100000000000001" customHeight="1" thickBot="1">
      <c r="A46" s="326"/>
      <c r="B46" s="327"/>
      <c r="C46" s="327"/>
      <c r="D46" s="327"/>
      <c r="E46" s="327"/>
      <c r="F46" s="327"/>
      <c r="G46" s="327"/>
      <c r="H46" s="327"/>
      <c r="I46" s="327"/>
      <c r="J46" s="327"/>
      <c r="K46" s="328"/>
    </row>
  </sheetData>
  <sheetProtection algorithmName="SHA-512" hashValue="6RtvzHqeHvQDPY18y1qRyBGBcIm3vyLvLyoRtfcaSxcAHrC30zxhQ+00mY5VvwJObuk2r4yDHAU68bGapyp/UQ==" saltValue="HWndi5NSqKqhPJUUiKrrKw==" spinCount="100000" sheet="1" objects="1" scenarios="1" selectLockedCells="1" selectUnlockedCells="1"/>
  <mergeCells count="10">
    <mergeCell ref="A27:K27"/>
    <mergeCell ref="A28:K29"/>
    <mergeCell ref="C31:J32"/>
    <mergeCell ref="A32:B32"/>
    <mergeCell ref="A2:K2"/>
    <mergeCell ref="A3:K3"/>
    <mergeCell ref="A4:K5"/>
    <mergeCell ref="C7:J8"/>
    <mergeCell ref="A8:B8"/>
    <mergeCell ref="A26:K26"/>
  </mergeCells>
  <phoneticPr fontId="3"/>
  <pageMargins left="0.74803149606299213" right="0.55118110236220474"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K186"/>
  <sheetViews>
    <sheetView showGridLines="0" zoomScale="70" zoomScaleNormal="70" zoomScaleSheetLayoutView="70" zoomScalePageLayoutView="55" workbookViewId="0">
      <selection activeCell="C47" sqref="C47:E49"/>
    </sheetView>
  </sheetViews>
  <sheetFormatPr defaultColWidth="3.44140625" defaultRowHeight="14.1" customHeight="1"/>
  <cols>
    <col min="1" max="1" width="7.6640625" style="19" customWidth="1"/>
    <col min="2" max="2" width="3.44140625" style="19" customWidth="1"/>
    <col min="3" max="61" width="2.44140625" style="19" customWidth="1"/>
    <col min="62" max="62" width="3.44140625" style="19"/>
    <col min="63" max="63" width="0" style="19" hidden="1" customWidth="1"/>
    <col min="64" max="16384" width="3.44140625" style="19"/>
  </cols>
  <sheetData>
    <row r="1" spans="1:63" ht="14.1" customHeight="1">
      <c r="A1" s="534"/>
      <c r="C1" s="1177" t="s">
        <v>119</v>
      </c>
      <c r="D1" s="1177"/>
      <c r="E1" s="1177"/>
      <c r="F1" s="1177"/>
      <c r="G1" s="1177"/>
      <c r="BA1" s="1200" t="s">
        <v>398</v>
      </c>
      <c r="BB1" s="1200"/>
      <c r="BC1" s="1201"/>
      <c r="BD1" s="1201"/>
      <c r="BE1" s="1201"/>
      <c r="BF1" s="1201"/>
      <c r="BG1" s="1201"/>
      <c r="BH1" s="1201"/>
      <c r="BI1" s="1201"/>
      <c r="BK1" s="475" t="s">
        <v>752</v>
      </c>
    </row>
    <row r="2" spans="1:63" ht="14.1" customHeight="1" thickBot="1">
      <c r="A2" s="534"/>
      <c r="B2" s="302"/>
      <c r="C2" s="1177"/>
      <c r="D2" s="1177"/>
      <c r="E2" s="1177"/>
      <c r="F2" s="1177"/>
      <c r="G2" s="1177"/>
      <c r="H2" s="20"/>
      <c r="I2" s="20"/>
      <c r="J2" s="20"/>
      <c r="K2" s="20"/>
      <c r="L2" s="20"/>
      <c r="M2" s="20"/>
      <c r="N2" s="20"/>
      <c r="O2" s="20"/>
      <c r="P2" s="20"/>
      <c r="Q2" s="20"/>
      <c r="R2" s="20"/>
      <c r="S2" s="20"/>
      <c r="T2" s="20"/>
      <c r="U2" s="20"/>
      <c r="V2" s="20"/>
      <c r="W2" s="20"/>
      <c r="X2" s="20"/>
      <c r="Y2" s="20"/>
      <c r="Z2" s="20"/>
      <c r="AA2" s="20"/>
      <c r="AB2" s="20"/>
      <c r="AC2" s="20"/>
      <c r="AD2" s="20"/>
      <c r="AE2" s="21"/>
      <c r="AF2" s="21"/>
      <c r="AG2" s="21"/>
      <c r="AH2" s="21"/>
      <c r="AI2" s="21"/>
      <c r="AJ2" s="21"/>
      <c r="AK2" s="21"/>
      <c r="AL2" s="21"/>
      <c r="AM2" s="21"/>
      <c r="AN2" s="21"/>
      <c r="AO2" s="21"/>
      <c r="AP2" s="21"/>
      <c r="AQ2" s="21"/>
      <c r="AR2" s="21"/>
      <c r="AS2" s="21"/>
      <c r="AT2" s="21"/>
      <c r="AU2" s="21"/>
      <c r="AV2" s="21"/>
      <c r="BA2" s="1201"/>
      <c r="BB2" s="1201"/>
      <c r="BC2" s="1201"/>
      <c r="BD2" s="1201"/>
      <c r="BE2" s="1201"/>
      <c r="BF2" s="1201"/>
      <c r="BG2" s="1201"/>
      <c r="BH2" s="1201"/>
      <c r="BI2" s="1201"/>
    </row>
    <row r="3" spans="1:63" ht="9.9" customHeight="1">
      <c r="A3" s="1225" t="str">
        <f>入力シート!AT18</f>
        <v/>
      </c>
      <c r="C3" s="1178" t="s">
        <v>399</v>
      </c>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179"/>
      <c r="BG3" s="1179"/>
      <c r="BH3" s="1179"/>
      <c r="BI3" s="1179"/>
    </row>
    <row r="4" spans="1:63" ht="9.9" customHeight="1">
      <c r="A4" s="1226"/>
      <c r="C4" s="1178"/>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row>
    <row r="5" spans="1:63" ht="9.9" customHeight="1">
      <c r="A5" s="1226"/>
      <c r="C5" s="1178"/>
      <c r="D5" s="1179"/>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c r="BI5" s="1179"/>
    </row>
    <row r="6" spans="1:63" ht="9.9" customHeight="1">
      <c r="A6" s="1226"/>
      <c r="C6" s="1178"/>
      <c r="D6" s="1179"/>
      <c r="E6" s="1179"/>
      <c r="F6" s="1179"/>
      <c r="G6" s="1179"/>
      <c r="H6" s="1179"/>
      <c r="I6" s="1179"/>
      <c r="J6" s="1179"/>
      <c r="K6" s="1179"/>
      <c r="L6" s="1179"/>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c r="BI6" s="1179"/>
    </row>
    <row r="7" spans="1:63" ht="9.9" customHeight="1">
      <c r="A7" s="1226"/>
      <c r="C7" s="1178"/>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row>
    <row r="8" spans="1:63" ht="9.9" customHeight="1" thickBot="1">
      <c r="A8" s="1226"/>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63" ht="9.9" customHeight="1">
      <c r="A9" s="1226"/>
      <c r="C9" s="1202" t="s">
        <v>16</v>
      </c>
      <c r="D9" s="1203"/>
      <c r="E9" s="1203"/>
      <c r="F9" s="1203"/>
      <c r="G9" s="1203"/>
      <c r="H9" s="1208" t="str">
        <f>入力シート!AT18&amp;"　"&amp;入力シート!L102</f>
        <v>　</v>
      </c>
      <c r="I9" s="1209"/>
      <c r="J9" s="1209"/>
      <c r="K9" s="1209"/>
      <c r="L9" s="1209"/>
      <c r="M9" s="1209"/>
      <c r="N9" s="1209"/>
      <c r="O9" s="1209"/>
      <c r="P9" s="1209"/>
      <c r="Q9" s="1209"/>
      <c r="R9" s="1209"/>
      <c r="S9" s="1209"/>
      <c r="T9" s="1209"/>
      <c r="U9" s="1209"/>
      <c r="V9" s="1209"/>
      <c r="W9" s="1209"/>
      <c r="X9" s="1209"/>
      <c r="Y9" s="1209"/>
      <c r="Z9" s="1209"/>
      <c r="AA9" s="1209"/>
      <c r="AB9" s="1209"/>
      <c r="AC9" s="1209"/>
      <c r="AD9" s="1209"/>
      <c r="AE9" s="1209"/>
      <c r="AF9" s="1209"/>
      <c r="AG9" s="1209"/>
      <c r="AH9" s="1209"/>
      <c r="AI9" s="1209"/>
      <c r="AJ9" s="1209"/>
      <c r="AK9" s="1209"/>
      <c r="AL9" s="1209"/>
      <c r="AM9" s="1209"/>
      <c r="AN9" s="1209"/>
      <c r="AO9" s="1209"/>
      <c r="AP9" s="1209"/>
      <c r="AQ9" s="1209"/>
      <c r="AR9" s="1209"/>
      <c r="AS9" s="1209"/>
      <c r="AT9" s="1209"/>
      <c r="AU9" s="1209"/>
      <c r="AV9" s="1209"/>
      <c r="AW9" s="1209"/>
      <c r="AX9" s="1209"/>
      <c r="AY9" s="1209"/>
      <c r="AZ9" s="1209"/>
      <c r="BA9" s="1209"/>
      <c r="BB9" s="1209"/>
      <c r="BC9" s="1209"/>
      <c r="BD9" s="1209"/>
      <c r="BE9" s="1209"/>
      <c r="BF9" s="1209"/>
      <c r="BG9" s="1209"/>
      <c r="BH9" s="1209"/>
      <c r="BI9" s="1210"/>
    </row>
    <row r="10" spans="1:63" ht="9.9" customHeight="1">
      <c r="A10" s="1226"/>
      <c r="C10" s="1204"/>
      <c r="D10" s="1205"/>
      <c r="E10" s="1205"/>
      <c r="F10" s="1205"/>
      <c r="G10" s="1205"/>
      <c r="H10" s="1211"/>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3"/>
    </row>
    <row r="11" spans="1:63" ht="9.9" customHeight="1">
      <c r="A11" s="1226"/>
      <c r="C11" s="1204"/>
      <c r="D11" s="1205"/>
      <c r="E11" s="1205"/>
      <c r="F11" s="1205"/>
      <c r="G11" s="1205"/>
      <c r="H11" s="1211"/>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3"/>
    </row>
    <row r="12" spans="1:63" ht="9.9" customHeight="1">
      <c r="A12" s="1226"/>
      <c r="C12" s="1204"/>
      <c r="D12" s="1205"/>
      <c r="E12" s="1205"/>
      <c r="F12" s="1205"/>
      <c r="G12" s="1205"/>
      <c r="H12" s="1211"/>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3"/>
    </row>
    <row r="13" spans="1:63" ht="9.9" customHeight="1" thickBot="1">
      <c r="A13" s="1226"/>
      <c r="C13" s="1206"/>
      <c r="D13" s="1207"/>
      <c r="E13" s="1207"/>
      <c r="F13" s="1207"/>
      <c r="G13" s="1207"/>
      <c r="H13" s="1214"/>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5"/>
      <c r="AL13" s="1215"/>
      <c r="AM13" s="1215"/>
      <c r="AN13" s="1215"/>
      <c r="AO13" s="1215"/>
      <c r="AP13" s="1215"/>
      <c r="AQ13" s="1215"/>
      <c r="AR13" s="1215"/>
      <c r="AS13" s="1215"/>
      <c r="AT13" s="1215"/>
      <c r="AU13" s="1215"/>
      <c r="AV13" s="1215"/>
      <c r="AW13" s="1215"/>
      <c r="AX13" s="1215"/>
      <c r="AY13" s="1215"/>
      <c r="AZ13" s="1215"/>
      <c r="BA13" s="1215"/>
      <c r="BB13" s="1215"/>
      <c r="BC13" s="1215"/>
      <c r="BD13" s="1215"/>
      <c r="BE13" s="1215"/>
      <c r="BF13" s="1215"/>
      <c r="BG13" s="1215"/>
      <c r="BH13" s="1215"/>
      <c r="BI13" s="1216"/>
    </row>
    <row r="14" spans="1:63" ht="9.9" customHeight="1" thickBot="1">
      <c r="A14" s="1226"/>
      <c r="C14" s="302"/>
      <c r="D14" s="302"/>
      <c r="E14" s="302"/>
      <c r="F14" s="302"/>
      <c r="G14" s="302"/>
      <c r="H14" s="302"/>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63" ht="9.9" customHeight="1">
      <c r="A15" s="1226"/>
      <c r="C15" s="1048" t="s">
        <v>19</v>
      </c>
      <c r="D15" s="1048"/>
      <c r="E15" s="1048"/>
      <c r="F15" s="1048"/>
      <c r="G15" s="1048"/>
      <c r="H15" s="1217" t="s">
        <v>20</v>
      </c>
      <c r="I15" s="1218"/>
      <c r="J15" s="1218"/>
      <c r="K15" s="1218"/>
      <c r="L15" s="1219"/>
      <c r="M15" s="1065" t="str">
        <f>IF(入力シート!L23="","",入力シート!L23)</f>
        <v/>
      </c>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9" t="s">
        <v>21</v>
      </c>
      <c r="AL15" s="1069"/>
      <c r="AM15" s="1069"/>
      <c r="AN15" s="1071" t="str">
        <f>入力シート!AT29</f>
        <v/>
      </c>
      <c r="AO15" s="1071"/>
      <c r="AP15" s="1071"/>
      <c r="AQ15" s="1071"/>
      <c r="AR15" s="1071"/>
      <c r="AS15" s="1071"/>
      <c r="AT15" s="1071"/>
      <c r="AU15" s="1071"/>
      <c r="AV15" s="1071"/>
      <c r="AW15" s="1071"/>
      <c r="AX15" s="1071"/>
      <c r="AY15" s="1071"/>
      <c r="AZ15" s="1071"/>
      <c r="BA15" s="1071"/>
      <c r="BB15" s="1071"/>
      <c r="BC15" s="1071"/>
      <c r="BD15" s="1071"/>
      <c r="BE15" s="1071"/>
      <c r="BF15" s="1071"/>
      <c r="BG15" s="1071"/>
      <c r="BH15" s="1071"/>
      <c r="BI15" s="1072"/>
    </row>
    <row r="16" spans="1:63" ht="9.9" customHeight="1">
      <c r="A16" s="1226"/>
      <c r="C16" s="1049"/>
      <c r="D16" s="1049"/>
      <c r="E16" s="1049"/>
      <c r="F16" s="1049"/>
      <c r="G16" s="1049"/>
      <c r="H16" s="1136"/>
      <c r="I16" s="1137"/>
      <c r="J16" s="1137"/>
      <c r="K16" s="1137"/>
      <c r="L16" s="1138"/>
      <c r="M16" s="1067"/>
      <c r="N16" s="1068"/>
      <c r="O16" s="1068"/>
      <c r="P16" s="1068"/>
      <c r="Q16" s="1068"/>
      <c r="R16" s="1068"/>
      <c r="S16" s="1068"/>
      <c r="T16" s="1068"/>
      <c r="U16" s="1068"/>
      <c r="V16" s="1068"/>
      <c r="W16" s="1068"/>
      <c r="X16" s="1068"/>
      <c r="Y16" s="1068"/>
      <c r="Z16" s="1068"/>
      <c r="AA16" s="1068"/>
      <c r="AB16" s="1068"/>
      <c r="AC16" s="1068"/>
      <c r="AD16" s="1068"/>
      <c r="AE16" s="1068"/>
      <c r="AF16" s="1068"/>
      <c r="AG16" s="1068"/>
      <c r="AH16" s="1068"/>
      <c r="AI16" s="1068"/>
      <c r="AJ16" s="1068"/>
      <c r="AK16" s="1070"/>
      <c r="AL16" s="1070"/>
      <c r="AM16" s="1070"/>
      <c r="AN16" s="1073"/>
      <c r="AO16" s="1073"/>
      <c r="AP16" s="1073"/>
      <c r="AQ16" s="1073"/>
      <c r="AR16" s="1073"/>
      <c r="AS16" s="1073"/>
      <c r="AT16" s="1073"/>
      <c r="AU16" s="1073"/>
      <c r="AV16" s="1073"/>
      <c r="AW16" s="1073"/>
      <c r="AX16" s="1073"/>
      <c r="AY16" s="1073"/>
      <c r="AZ16" s="1073"/>
      <c r="BA16" s="1073"/>
      <c r="BB16" s="1073"/>
      <c r="BC16" s="1073"/>
      <c r="BD16" s="1073"/>
      <c r="BE16" s="1073"/>
      <c r="BF16" s="1073"/>
      <c r="BG16" s="1073"/>
      <c r="BH16" s="1073"/>
      <c r="BI16" s="1074"/>
    </row>
    <row r="17" spans="1:61" ht="9.9" customHeight="1">
      <c r="A17" s="1226"/>
      <c r="C17" s="1049"/>
      <c r="D17" s="1049"/>
      <c r="E17" s="1049"/>
      <c r="F17" s="1049"/>
      <c r="G17" s="1049"/>
      <c r="H17" s="1136"/>
      <c r="I17" s="1137"/>
      <c r="J17" s="1137"/>
      <c r="K17" s="1137"/>
      <c r="L17" s="1138"/>
      <c r="M17" s="1067"/>
      <c r="N17" s="1068"/>
      <c r="O17" s="1068"/>
      <c r="P17" s="1068"/>
      <c r="Q17" s="1068"/>
      <c r="R17" s="1068"/>
      <c r="S17" s="1068"/>
      <c r="T17" s="1068"/>
      <c r="U17" s="1068"/>
      <c r="V17" s="1068"/>
      <c r="W17" s="1068"/>
      <c r="X17" s="1068"/>
      <c r="Y17" s="1068"/>
      <c r="Z17" s="1068"/>
      <c r="AA17" s="1068"/>
      <c r="AB17" s="1068"/>
      <c r="AC17" s="1068"/>
      <c r="AD17" s="1068"/>
      <c r="AE17" s="1068"/>
      <c r="AF17" s="1068"/>
      <c r="AG17" s="1068"/>
      <c r="AH17" s="1068"/>
      <c r="AI17" s="1068"/>
      <c r="AJ17" s="1068"/>
      <c r="AK17" s="1070"/>
      <c r="AL17" s="1070"/>
      <c r="AM17" s="1070"/>
      <c r="AN17" s="1073"/>
      <c r="AO17" s="1073"/>
      <c r="AP17" s="1073"/>
      <c r="AQ17" s="1073"/>
      <c r="AR17" s="1073"/>
      <c r="AS17" s="1073"/>
      <c r="AT17" s="1073"/>
      <c r="AU17" s="1073"/>
      <c r="AV17" s="1073"/>
      <c r="AW17" s="1073"/>
      <c r="AX17" s="1073"/>
      <c r="AY17" s="1073"/>
      <c r="AZ17" s="1073"/>
      <c r="BA17" s="1073"/>
      <c r="BB17" s="1073"/>
      <c r="BC17" s="1073"/>
      <c r="BD17" s="1073"/>
      <c r="BE17" s="1073"/>
      <c r="BF17" s="1073"/>
      <c r="BG17" s="1073"/>
      <c r="BH17" s="1073"/>
      <c r="BI17" s="1074"/>
    </row>
    <row r="18" spans="1:61" ht="9.9" customHeight="1">
      <c r="A18" s="1226"/>
      <c r="C18" s="1049"/>
      <c r="D18" s="1049"/>
      <c r="E18" s="1049"/>
      <c r="F18" s="1049"/>
      <c r="G18" s="1049"/>
      <c r="H18" s="1136"/>
      <c r="I18" s="1137"/>
      <c r="J18" s="1137"/>
      <c r="K18" s="1137"/>
      <c r="L18" s="1138"/>
      <c r="M18" s="1067"/>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8"/>
      <c r="AI18" s="1068"/>
      <c r="AJ18" s="1068"/>
      <c r="AK18" s="1075" t="s">
        <v>354</v>
      </c>
      <c r="AL18" s="1075"/>
      <c r="AM18" s="1075"/>
      <c r="AN18" s="1073" t="str">
        <f>入力シート!AT32</f>
        <v/>
      </c>
      <c r="AO18" s="1073"/>
      <c r="AP18" s="1073"/>
      <c r="AQ18" s="1073"/>
      <c r="AR18" s="1073"/>
      <c r="AS18" s="1073"/>
      <c r="AT18" s="1073"/>
      <c r="AU18" s="1073"/>
      <c r="AV18" s="1073"/>
      <c r="AW18" s="1073"/>
      <c r="AX18" s="1073"/>
      <c r="AY18" s="1073"/>
      <c r="AZ18" s="1073"/>
      <c r="BA18" s="1073"/>
      <c r="BB18" s="1073"/>
      <c r="BC18" s="1073"/>
      <c r="BD18" s="1073"/>
      <c r="BE18" s="1073"/>
      <c r="BF18" s="1073"/>
      <c r="BG18" s="1073"/>
      <c r="BH18" s="1073"/>
      <c r="BI18" s="1074"/>
    </row>
    <row r="19" spans="1:61" ht="9.9" customHeight="1">
      <c r="A19" s="1226"/>
      <c r="C19" s="1049"/>
      <c r="D19" s="1049"/>
      <c r="E19" s="1049"/>
      <c r="F19" s="1049"/>
      <c r="G19" s="1049"/>
      <c r="H19" s="1136"/>
      <c r="I19" s="1137"/>
      <c r="J19" s="1137"/>
      <c r="K19" s="1137"/>
      <c r="L19" s="1138"/>
      <c r="M19" s="1067"/>
      <c r="N19" s="1068"/>
      <c r="O19" s="1068"/>
      <c r="P19" s="1068"/>
      <c r="Q19" s="1068"/>
      <c r="R19" s="1068"/>
      <c r="S19" s="1068"/>
      <c r="T19" s="1068"/>
      <c r="U19" s="1068"/>
      <c r="V19" s="1068"/>
      <c r="W19" s="1068"/>
      <c r="X19" s="1068"/>
      <c r="Y19" s="1068"/>
      <c r="Z19" s="1068"/>
      <c r="AA19" s="1068"/>
      <c r="AB19" s="1068"/>
      <c r="AC19" s="1068"/>
      <c r="AD19" s="1068"/>
      <c r="AE19" s="1068"/>
      <c r="AF19" s="1068"/>
      <c r="AG19" s="1068"/>
      <c r="AH19" s="1068"/>
      <c r="AI19" s="1068"/>
      <c r="AJ19" s="1068"/>
      <c r="AK19" s="1075"/>
      <c r="AL19" s="1075"/>
      <c r="AM19" s="1075"/>
      <c r="AN19" s="1073"/>
      <c r="AO19" s="1073"/>
      <c r="AP19" s="1073"/>
      <c r="AQ19" s="1073"/>
      <c r="AR19" s="1073"/>
      <c r="AS19" s="1073"/>
      <c r="AT19" s="1073"/>
      <c r="AU19" s="1073"/>
      <c r="AV19" s="1073"/>
      <c r="AW19" s="1073"/>
      <c r="AX19" s="1073"/>
      <c r="AY19" s="1073"/>
      <c r="AZ19" s="1073"/>
      <c r="BA19" s="1073"/>
      <c r="BB19" s="1073"/>
      <c r="BC19" s="1073"/>
      <c r="BD19" s="1073"/>
      <c r="BE19" s="1073"/>
      <c r="BF19" s="1073"/>
      <c r="BG19" s="1073"/>
      <c r="BH19" s="1073"/>
      <c r="BI19" s="1074"/>
    </row>
    <row r="20" spans="1:61" ht="9.9" customHeight="1">
      <c r="A20" s="1226"/>
      <c r="C20" s="1049"/>
      <c r="D20" s="1049"/>
      <c r="E20" s="1049"/>
      <c r="F20" s="1049"/>
      <c r="G20" s="1049"/>
      <c r="H20" s="1220"/>
      <c r="I20" s="1221"/>
      <c r="J20" s="1221"/>
      <c r="K20" s="1221"/>
      <c r="L20" s="1222"/>
      <c r="M20" s="1067"/>
      <c r="N20" s="1068"/>
      <c r="O20" s="1068"/>
      <c r="P20" s="1068"/>
      <c r="Q20" s="1068"/>
      <c r="R20" s="1068"/>
      <c r="S20" s="1068"/>
      <c r="T20" s="1068"/>
      <c r="U20" s="1068"/>
      <c r="V20" s="1068"/>
      <c r="W20" s="1068"/>
      <c r="X20" s="1068"/>
      <c r="Y20" s="1068"/>
      <c r="Z20" s="1068"/>
      <c r="AA20" s="1068"/>
      <c r="AB20" s="1068"/>
      <c r="AC20" s="1068"/>
      <c r="AD20" s="1068"/>
      <c r="AE20" s="1068"/>
      <c r="AF20" s="1068"/>
      <c r="AG20" s="1068"/>
      <c r="AH20" s="1068"/>
      <c r="AI20" s="1068"/>
      <c r="AJ20" s="1068"/>
      <c r="AK20" s="1075"/>
      <c r="AL20" s="1075"/>
      <c r="AM20" s="1075"/>
      <c r="AN20" s="1073"/>
      <c r="AO20" s="1073"/>
      <c r="AP20" s="1073"/>
      <c r="AQ20" s="1073"/>
      <c r="AR20" s="1073"/>
      <c r="AS20" s="1073"/>
      <c r="AT20" s="1073"/>
      <c r="AU20" s="1073"/>
      <c r="AV20" s="1073"/>
      <c r="AW20" s="1073"/>
      <c r="AX20" s="1073"/>
      <c r="AY20" s="1073"/>
      <c r="AZ20" s="1073"/>
      <c r="BA20" s="1073"/>
      <c r="BB20" s="1073"/>
      <c r="BC20" s="1073"/>
      <c r="BD20" s="1073"/>
      <c r="BE20" s="1073"/>
      <c r="BF20" s="1073"/>
      <c r="BG20" s="1073"/>
      <c r="BH20" s="1073"/>
      <c r="BI20" s="1074"/>
    </row>
    <row r="21" spans="1:61" ht="9.9" customHeight="1">
      <c r="A21" s="1226"/>
      <c r="C21" s="1049"/>
      <c r="D21" s="1049"/>
      <c r="E21" s="1049"/>
      <c r="F21" s="1049"/>
      <c r="G21" s="1049"/>
      <c r="H21" s="1133" t="s">
        <v>355</v>
      </c>
      <c r="I21" s="1134"/>
      <c r="J21" s="1134"/>
      <c r="K21" s="1134"/>
      <c r="L21" s="1135"/>
      <c r="M21" s="1067" t="str">
        <f>IF(入力シート!AT26="","",入力シート!AT26)</f>
        <v/>
      </c>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8"/>
      <c r="AJ21" s="1068"/>
      <c r="AK21" s="1141" t="s">
        <v>356</v>
      </c>
      <c r="AL21" s="1142"/>
      <c r="AM21" s="1142"/>
      <c r="AN21" s="1144" t="str">
        <f>入力シート!AT34</f>
        <v/>
      </c>
      <c r="AO21" s="1145"/>
      <c r="AP21" s="1145"/>
      <c r="AQ21" s="1145"/>
      <c r="AR21" s="1145"/>
      <c r="AS21" s="1145"/>
      <c r="AT21" s="1145"/>
      <c r="AU21" s="1145"/>
      <c r="AV21" s="1145"/>
      <c r="AW21" s="1145"/>
      <c r="AX21" s="1145"/>
      <c r="AY21" s="1145"/>
      <c r="AZ21" s="1145"/>
      <c r="BA21" s="1145"/>
      <c r="BB21" s="1145"/>
      <c r="BC21" s="1145"/>
      <c r="BD21" s="1145"/>
      <c r="BE21" s="1145"/>
      <c r="BF21" s="1145"/>
      <c r="BG21" s="1145"/>
      <c r="BH21" s="1145"/>
      <c r="BI21" s="1146"/>
    </row>
    <row r="22" spans="1:61" ht="9.9" customHeight="1">
      <c r="A22" s="1226"/>
      <c r="C22" s="1049"/>
      <c r="D22" s="1049"/>
      <c r="E22" s="1049"/>
      <c r="F22" s="1049"/>
      <c r="G22" s="1049"/>
      <c r="H22" s="1136"/>
      <c r="I22" s="1137"/>
      <c r="J22" s="1137"/>
      <c r="K22" s="1137"/>
      <c r="L22" s="1138"/>
      <c r="M22" s="1067"/>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141"/>
      <c r="AL22" s="1142"/>
      <c r="AM22" s="1142"/>
      <c r="AN22" s="1147"/>
      <c r="AO22" s="1148"/>
      <c r="AP22" s="1148"/>
      <c r="AQ22" s="1148"/>
      <c r="AR22" s="1148"/>
      <c r="AS22" s="1148"/>
      <c r="AT22" s="1148"/>
      <c r="AU22" s="1148"/>
      <c r="AV22" s="1148"/>
      <c r="AW22" s="1148"/>
      <c r="AX22" s="1148"/>
      <c r="AY22" s="1148"/>
      <c r="AZ22" s="1148"/>
      <c r="BA22" s="1148"/>
      <c r="BB22" s="1148"/>
      <c r="BC22" s="1148"/>
      <c r="BD22" s="1148"/>
      <c r="BE22" s="1148"/>
      <c r="BF22" s="1148"/>
      <c r="BG22" s="1148"/>
      <c r="BH22" s="1148"/>
      <c r="BI22" s="1149"/>
    </row>
    <row r="23" spans="1:61" ht="9.9" customHeight="1">
      <c r="A23" s="1226"/>
      <c r="C23" s="1049"/>
      <c r="D23" s="1049"/>
      <c r="E23" s="1049"/>
      <c r="F23" s="1049"/>
      <c r="G23" s="1049"/>
      <c r="H23" s="1136"/>
      <c r="I23" s="1137"/>
      <c r="J23" s="1137"/>
      <c r="K23" s="1137"/>
      <c r="L23" s="1138"/>
      <c r="M23" s="1067"/>
      <c r="N23" s="1068"/>
      <c r="O23" s="1068"/>
      <c r="P23" s="1068"/>
      <c r="Q23" s="1068"/>
      <c r="R23" s="1068"/>
      <c r="S23" s="1068"/>
      <c r="T23" s="1068"/>
      <c r="U23" s="1068"/>
      <c r="V23" s="1068"/>
      <c r="W23" s="1068"/>
      <c r="X23" s="1068"/>
      <c r="Y23" s="1068"/>
      <c r="Z23" s="1068"/>
      <c r="AA23" s="1068"/>
      <c r="AB23" s="1068"/>
      <c r="AC23" s="1068"/>
      <c r="AD23" s="1068"/>
      <c r="AE23" s="1068"/>
      <c r="AF23" s="1068"/>
      <c r="AG23" s="1068"/>
      <c r="AH23" s="1068"/>
      <c r="AI23" s="1068"/>
      <c r="AJ23" s="1068"/>
      <c r="AK23" s="1141"/>
      <c r="AL23" s="1142"/>
      <c r="AM23" s="1142"/>
      <c r="AN23" s="1147"/>
      <c r="AO23" s="1148"/>
      <c r="AP23" s="1148"/>
      <c r="AQ23" s="1148"/>
      <c r="AR23" s="1148"/>
      <c r="AS23" s="1148"/>
      <c r="AT23" s="1148"/>
      <c r="AU23" s="1148"/>
      <c r="AV23" s="1148"/>
      <c r="AW23" s="1148"/>
      <c r="AX23" s="1148"/>
      <c r="AY23" s="1148"/>
      <c r="AZ23" s="1148"/>
      <c r="BA23" s="1148"/>
      <c r="BB23" s="1148"/>
      <c r="BC23" s="1148"/>
      <c r="BD23" s="1148"/>
      <c r="BE23" s="1148"/>
      <c r="BF23" s="1148"/>
      <c r="BG23" s="1148"/>
      <c r="BH23" s="1148"/>
      <c r="BI23" s="1149"/>
    </row>
    <row r="24" spans="1:61" ht="9.9" customHeight="1">
      <c r="A24" s="1226"/>
      <c r="C24" s="1049"/>
      <c r="D24" s="1049"/>
      <c r="E24" s="1049"/>
      <c r="F24" s="1049"/>
      <c r="G24" s="1049"/>
      <c r="H24" s="1136"/>
      <c r="I24" s="1137"/>
      <c r="J24" s="1137"/>
      <c r="K24" s="1137"/>
      <c r="L24" s="1138"/>
      <c r="M24" s="1067"/>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141"/>
      <c r="AL24" s="1142"/>
      <c r="AM24" s="1142"/>
      <c r="AN24" s="1147"/>
      <c r="AO24" s="1148"/>
      <c r="AP24" s="1148"/>
      <c r="AQ24" s="1148"/>
      <c r="AR24" s="1148"/>
      <c r="AS24" s="1148"/>
      <c r="AT24" s="1148"/>
      <c r="AU24" s="1148"/>
      <c r="AV24" s="1148"/>
      <c r="AW24" s="1148"/>
      <c r="AX24" s="1148"/>
      <c r="AY24" s="1148"/>
      <c r="AZ24" s="1148"/>
      <c r="BA24" s="1148"/>
      <c r="BB24" s="1148"/>
      <c r="BC24" s="1148"/>
      <c r="BD24" s="1148"/>
      <c r="BE24" s="1148"/>
      <c r="BF24" s="1148"/>
      <c r="BG24" s="1148"/>
      <c r="BH24" s="1148"/>
      <c r="BI24" s="1149"/>
    </row>
    <row r="25" spans="1:61" ht="9.9" customHeight="1">
      <c r="A25" s="1226"/>
      <c r="C25" s="1049"/>
      <c r="D25" s="1049"/>
      <c r="E25" s="1049"/>
      <c r="F25" s="1049"/>
      <c r="G25" s="1049"/>
      <c r="H25" s="1136"/>
      <c r="I25" s="1137"/>
      <c r="J25" s="1137"/>
      <c r="K25" s="1137"/>
      <c r="L25" s="1138"/>
      <c r="M25" s="1067"/>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141"/>
      <c r="AL25" s="1142"/>
      <c r="AM25" s="1142"/>
      <c r="AN25" s="1147"/>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9"/>
    </row>
    <row r="26" spans="1:61" ht="9.9" customHeight="1" thickBot="1">
      <c r="A26" s="1226"/>
      <c r="C26" s="1049"/>
      <c r="D26" s="1049"/>
      <c r="E26" s="1049"/>
      <c r="F26" s="1049"/>
      <c r="G26" s="1049"/>
      <c r="H26" s="1136"/>
      <c r="I26" s="1137"/>
      <c r="J26" s="1137"/>
      <c r="K26" s="1137"/>
      <c r="L26" s="1138"/>
      <c r="M26" s="1139"/>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3"/>
      <c r="AL26" s="1143"/>
      <c r="AM26" s="1143"/>
      <c r="AN26" s="1150"/>
      <c r="AO26" s="1151"/>
      <c r="AP26" s="1151"/>
      <c r="AQ26" s="1151"/>
      <c r="AR26" s="1151"/>
      <c r="AS26" s="1151"/>
      <c r="AT26" s="1151"/>
      <c r="AU26" s="1151"/>
      <c r="AV26" s="1151"/>
      <c r="AW26" s="1151"/>
      <c r="AX26" s="1151"/>
      <c r="AY26" s="1151"/>
      <c r="AZ26" s="1151"/>
      <c r="BA26" s="1151"/>
      <c r="BB26" s="1151"/>
      <c r="BC26" s="1151"/>
      <c r="BD26" s="1151"/>
      <c r="BE26" s="1151"/>
      <c r="BF26" s="1151"/>
      <c r="BG26" s="1151"/>
      <c r="BH26" s="1151"/>
      <c r="BI26" s="1152"/>
    </row>
    <row r="27" spans="1:61" ht="9.9" customHeight="1">
      <c r="A27" s="1226"/>
      <c r="C27" s="1049"/>
      <c r="D27" s="1049"/>
      <c r="E27" s="1049"/>
      <c r="F27" s="1049"/>
      <c r="G27" s="1049"/>
      <c r="H27" s="1050" t="s">
        <v>23</v>
      </c>
      <c r="I27" s="1050"/>
      <c r="J27" s="1050"/>
      <c r="K27" s="1050"/>
      <c r="L27" s="1050"/>
      <c r="M27" s="1053" t="str">
        <f>IF(入力シート!L37="","",入力シート!L37)</f>
        <v/>
      </c>
      <c r="N27" s="1054"/>
      <c r="O27" s="1054"/>
      <c r="P27" s="1054"/>
      <c r="Q27" s="1054"/>
      <c r="R27" s="1054"/>
      <c r="S27" s="1054"/>
      <c r="T27" s="1054"/>
      <c r="U27" s="1054"/>
      <c r="V27" s="1054"/>
      <c r="W27" s="1054"/>
      <c r="X27" s="1054"/>
      <c r="Y27" s="1054"/>
      <c r="Z27" s="1054"/>
      <c r="AA27" s="1054"/>
      <c r="AB27" s="1054"/>
      <c r="AC27" s="1054"/>
      <c r="AD27" s="1054"/>
      <c r="AE27" s="1054"/>
      <c r="AF27" s="1059"/>
      <c r="AG27" s="1054"/>
      <c r="AH27" s="1054"/>
      <c r="AI27" s="1054"/>
      <c r="AJ27" s="1060"/>
      <c r="AK27" s="1166" t="s">
        <v>21</v>
      </c>
      <c r="AL27" s="1167"/>
      <c r="AM27" s="1168"/>
      <c r="AN27" s="1157" t="str">
        <f>入力シート!AT40</f>
        <v/>
      </c>
      <c r="AO27" s="1158"/>
      <c r="AP27" s="1158"/>
      <c r="AQ27" s="1158"/>
      <c r="AR27" s="1158"/>
      <c r="AS27" s="1158"/>
      <c r="AT27" s="1158"/>
      <c r="AU27" s="1158"/>
      <c r="AV27" s="1158"/>
      <c r="AW27" s="1158"/>
      <c r="AX27" s="1158"/>
      <c r="AY27" s="1158"/>
      <c r="AZ27" s="1158"/>
      <c r="BA27" s="1158"/>
      <c r="BB27" s="1158"/>
      <c r="BC27" s="1158"/>
      <c r="BD27" s="1158"/>
      <c r="BE27" s="1158"/>
      <c r="BF27" s="1158"/>
      <c r="BG27" s="1158"/>
      <c r="BH27" s="1158"/>
      <c r="BI27" s="1159"/>
    </row>
    <row r="28" spans="1:61" ht="9.9" customHeight="1">
      <c r="A28" s="1226"/>
      <c r="C28" s="1049"/>
      <c r="D28" s="1049"/>
      <c r="E28" s="1049"/>
      <c r="F28" s="1049"/>
      <c r="G28" s="1049"/>
      <c r="H28" s="1051"/>
      <c r="I28" s="1051"/>
      <c r="J28" s="1051"/>
      <c r="K28" s="1051"/>
      <c r="L28" s="1051"/>
      <c r="M28" s="1055"/>
      <c r="N28" s="1056"/>
      <c r="O28" s="1056"/>
      <c r="P28" s="1056"/>
      <c r="Q28" s="1056"/>
      <c r="R28" s="1056"/>
      <c r="S28" s="1056"/>
      <c r="T28" s="1056"/>
      <c r="U28" s="1056"/>
      <c r="V28" s="1056"/>
      <c r="W28" s="1056"/>
      <c r="X28" s="1056"/>
      <c r="Y28" s="1056"/>
      <c r="Z28" s="1056"/>
      <c r="AA28" s="1056"/>
      <c r="AB28" s="1056"/>
      <c r="AC28" s="1056"/>
      <c r="AD28" s="1056"/>
      <c r="AE28" s="1056"/>
      <c r="AF28" s="1061"/>
      <c r="AG28" s="1056"/>
      <c r="AH28" s="1056"/>
      <c r="AI28" s="1056"/>
      <c r="AJ28" s="1062"/>
      <c r="AK28" s="1169"/>
      <c r="AL28" s="1170"/>
      <c r="AM28" s="1171"/>
      <c r="AN28" s="1160"/>
      <c r="AO28" s="1161"/>
      <c r="AP28" s="1161"/>
      <c r="AQ28" s="1161"/>
      <c r="AR28" s="1161"/>
      <c r="AS28" s="1161"/>
      <c r="AT28" s="1161"/>
      <c r="AU28" s="1161"/>
      <c r="AV28" s="1161"/>
      <c r="AW28" s="1161"/>
      <c r="AX28" s="1161"/>
      <c r="AY28" s="1161"/>
      <c r="AZ28" s="1161"/>
      <c r="BA28" s="1161"/>
      <c r="BB28" s="1161"/>
      <c r="BC28" s="1161"/>
      <c r="BD28" s="1161"/>
      <c r="BE28" s="1161"/>
      <c r="BF28" s="1161"/>
      <c r="BG28" s="1161"/>
      <c r="BH28" s="1161"/>
      <c r="BI28" s="1162"/>
    </row>
    <row r="29" spans="1:61" ht="9.9" customHeight="1">
      <c r="A29" s="1226"/>
      <c r="C29" s="1049"/>
      <c r="D29" s="1049"/>
      <c r="E29" s="1049"/>
      <c r="F29" s="1049"/>
      <c r="G29" s="1049"/>
      <c r="H29" s="1051"/>
      <c r="I29" s="1051"/>
      <c r="J29" s="1051"/>
      <c r="K29" s="1051"/>
      <c r="L29" s="1051"/>
      <c r="M29" s="1055"/>
      <c r="N29" s="1056"/>
      <c r="O29" s="1056"/>
      <c r="P29" s="1056"/>
      <c r="Q29" s="1056"/>
      <c r="R29" s="1056"/>
      <c r="S29" s="1056"/>
      <c r="T29" s="1056"/>
      <c r="U29" s="1056"/>
      <c r="V29" s="1056"/>
      <c r="W29" s="1056"/>
      <c r="X29" s="1056"/>
      <c r="Y29" s="1056"/>
      <c r="Z29" s="1056"/>
      <c r="AA29" s="1056"/>
      <c r="AB29" s="1056"/>
      <c r="AC29" s="1056"/>
      <c r="AD29" s="1056"/>
      <c r="AE29" s="1056"/>
      <c r="AF29" s="1061"/>
      <c r="AG29" s="1056"/>
      <c r="AH29" s="1056"/>
      <c r="AI29" s="1056"/>
      <c r="AJ29" s="1062"/>
      <c r="AK29" s="1172"/>
      <c r="AL29" s="1173"/>
      <c r="AM29" s="1174"/>
      <c r="AN29" s="1163"/>
      <c r="AO29" s="1164"/>
      <c r="AP29" s="1164"/>
      <c r="AQ29" s="1164"/>
      <c r="AR29" s="1164"/>
      <c r="AS29" s="1164"/>
      <c r="AT29" s="1164"/>
      <c r="AU29" s="1164"/>
      <c r="AV29" s="1164"/>
      <c r="AW29" s="1164"/>
      <c r="AX29" s="1164"/>
      <c r="AY29" s="1164"/>
      <c r="AZ29" s="1164"/>
      <c r="BA29" s="1164"/>
      <c r="BB29" s="1164"/>
      <c r="BC29" s="1164"/>
      <c r="BD29" s="1164"/>
      <c r="BE29" s="1164"/>
      <c r="BF29" s="1164"/>
      <c r="BG29" s="1164"/>
      <c r="BH29" s="1164"/>
      <c r="BI29" s="1165"/>
    </row>
    <row r="30" spans="1:61" ht="9.9" customHeight="1">
      <c r="A30" s="1226"/>
      <c r="C30" s="1049"/>
      <c r="D30" s="1049"/>
      <c r="E30" s="1049"/>
      <c r="F30" s="1049"/>
      <c r="G30" s="1049"/>
      <c r="H30" s="1051"/>
      <c r="I30" s="1051"/>
      <c r="J30" s="1051"/>
      <c r="K30" s="1051"/>
      <c r="L30" s="1051"/>
      <c r="M30" s="1055"/>
      <c r="N30" s="1056"/>
      <c r="O30" s="1056"/>
      <c r="P30" s="1056"/>
      <c r="Q30" s="1056"/>
      <c r="R30" s="1056"/>
      <c r="S30" s="1056"/>
      <c r="T30" s="1056"/>
      <c r="U30" s="1056"/>
      <c r="V30" s="1056"/>
      <c r="W30" s="1056"/>
      <c r="X30" s="1056"/>
      <c r="Y30" s="1056"/>
      <c r="Z30" s="1056"/>
      <c r="AA30" s="1056"/>
      <c r="AB30" s="1056"/>
      <c r="AC30" s="1056"/>
      <c r="AD30" s="1056"/>
      <c r="AE30" s="1056"/>
      <c r="AF30" s="1061"/>
      <c r="AG30" s="1056"/>
      <c r="AH30" s="1056"/>
      <c r="AI30" s="1056"/>
      <c r="AJ30" s="1062"/>
      <c r="AK30" s="1075" t="s">
        <v>22</v>
      </c>
      <c r="AL30" s="1075"/>
      <c r="AM30" s="1075"/>
      <c r="AN30" s="1153" t="str">
        <f>入力シート!AT43</f>
        <v/>
      </c>
      <c r="AO30" s="1073"/>
      <c r="AP30" s="1073"/>
      <c r="AQ30" s="1073"/>
      <c r="AR30" s="1073"/>
      <c r="AS30" s="1073"/>
      <c r="AT30" s="1073"/>
      <c r="AU30" s="1073"/>
      <c r="AV30" s="1073"/>
      <c r="AW30" s="1073"/>
      <c r="AX30" s="1073"/>
      <c r="AY30" s="1073"/>
      <c r="AZ30" s="1073"/>
      <c r="BA30" s="1073"/>
      <c r="BB30" s="1073"/>
      <c r="BC30" s="1073"/>
      <c r="BD30" s="1073"/>
      <c r="BE30" s="1073"/>
      <c r="BF30" s="1073"/>
      <c r="BG30" s="1073"/>
      <c r="BH30" s="1073"/>
      <c r="BI30" s="1074"/>
    </row>
    <row r="31" spans="1:61" ht="9.9" customHeight="1">
      <c r="A31" s="1226"/>
      <c r="C31" s="1049"/>
      <c r="D31" s="1049"/>
      <c r="E31" s="1049"/>
      <c r="F31" s="1049"/>
      <c r="G31" s="1049"/>
      <c r="H31" s="1051"/>
      <c r="I31" s="1051"/>
      <c r="J31" s="1051"/>
      <c r="K31" s="1051"/>
      <c r="L31" s="1051"/>
      <c r="M31" s="1055"/>
      <c r="N31" s="1056"/>
      <c r="O31" s="1056"/>
      <c r="P31" s="1056"/>
      <c r="Q31" s="1056"/>
      <c r="R31" s="1056"/>
      <c r="S31" s="1056"/>
      <c r="T31" s="1056"/>
      <c r="U31" s="1056"/>
      <c r="V31" s="1056"/>
      <c r="W31" s="1056"/>
      <c r="X31" s="1056"/>
      <c r="Y31" s="1056"/>
      <c r="Z31" s="1056"/>
      <c r="AA31" s="1056"/>
      <c r="AB31" s="1056"/>
      <c r="AC31" s="1056"/>
      <c r="AD31" s="1056"/>
      <c r="AE31" s="1056"/>
      <c r="AF31" s="1061"/>
      <c r="AG31" s="1056"/>
      <c r="AH31" s="1056"/>
      <c r="AI31" s="1056"/>
      <c r="AJ31" s="1062"/>
      <c r="AK31" s="1075"/>
      <c r="AL31" s="1075"/>
      <c r="AM31" s="1075"/>
      <c r="AN31" s="1153"/>
      <c r="AO31" s="1073"/>
      <c r="AP31" s="1073"/>
      <c r="AQ31" s="1073"/>
      <c r="AR31" s="1073"/>
      <c r="AS31" s="1073"/>
      <c r="AT31" s="1073"/>
      <c r="AU31" s="1073"/>
      <c r="AV31" s="1073"/>
      <c r="AW31" s="1073"/>
      <c r="AX31" s="1073"/>
      <c r="AY31" s="1073"/>
      <c r="AZ31" s="1073"/>
      <c r="BA31" s="1073"/>
      <c r="BB31" s="1073"/>
      <c r="BC31" s="1073"/>
      <c r="BD31" s="1073"/>
      <c r="BE31" s="1073"/>
      <c r="BF31" s="1073"/>
      <c r="BG31" s="1073"/>
      <c r="BH31" s="1073"/>
      <c r="BI31" s="1074"/>
    </row>
    <row r="32" spans="1:61" ht="9.9" customHeight="1">
      <c r="A32" s="1226"/>
      <c r="C32" s="1049"/>
      <c r="D32" s="1049"/>
      <c r="E32" s="1049"/>
      <c r="F32" s="1049"/>
      <c r="G32" s="1049"/>
      <c r="H32" s="1051"/>
      <c r="I32" s="1051"/>
      <c r="J32" s="1051"/>
      <c r="K32" s="1051"/>
      <c r="L32" s="1051"/>
      <c r="M32" s="1055"/>
      <c r="N32" s="1056"/>
      <c r="O32" s="1056"/>
      <c r="P32" s="1056"/>
      <c r="Q32" s="1056"/>
      <c r="R32" s="1056"/>
      <c r="S32" s="1056"/>
      <c r="T32" s="1056"/>
      <c r="U32" s="1056"/>
      <c r="V32" s="1056"/>
      <c r="W32" s="1056"/>
      <c r="X32" s="1056"/>
      <c r="Y32" s="1056"/>
      <c r="Z32" s="1056"/>
      <c r="AA32" s="1056"/>
      <c r="AB32" s="1056"/>
      <c r="AC32" s="1056"/>
      <c r="AD32" s="1056"/>
      <c r="AE32" s="1056"/>
      <c r="AF32" s="1061"/>
      <c r="AG32" s="1056"/>
      <c r="AH32" s="1056"/>
      <c r="AI32" s="1056"/>
      <c r="AJ32" s="1062"/>
      <c r="AK32" s="1254"/>
      <c r="AL32" s="1254"/>
      <c r="AM32" s="1254"/>
      <c r="AN32" s="1154"/>
      <c r="AO32" s="1155"/>
      <c r="AP32" s="1155"/>
      <c r="AQ32" s="1155"/>
      <c r="AR32" s="1155"/>
      <c r="AS32" s="1155"/>
      <c r="AT32" s="1155"/>
      <c r="AU32" s="1155"/>
      <c r="AV32" s="1155"/>
      <c r="AW32" s="1155"/>
      <c r="AX32" s="1155"/>
      <c r="AY32" s="1155"/>
      <c r="AZ32" s="1155"/>
      <c r="BA32" s="1155"/>
      <c r="BB32" s="1155"/>
      <c r="BC32" s="1155"/>
      <c r="BD32" s="1155"/>
      <c r="BE32" s="1155"/>
      <c r="BF32" s="1155"/>
      <c r="BG32" s="1155"/>
      <c r="BH32" s="1155"/>
      <c r="BI32" s="1156"/>
    </row>
    <row r="33" spans="1:62" ht="9.6" customHeight="1">
      <c r="A33" s="1226"/>
      <c r="C33" s="1049"/>
      <c r="D33" s="1049"/>
      <c r="E33" s="1049"/>
      <c r="F33" s="1049"/>
      <c r="G33" s="1049"/>
      <c r="H33" s="1051"/>
      <c r="I33" s="1051"/>
      <c r="J33" s="1051"/>
      <c r="K33" s="1051"/>
      <c r="L33" s="1051"/>
      <c r="M33" s="1055"/>
      <c r="N33" s="1056"/>
      <c r="O33" s="1056"/>
      <c r="P33" s="1056"/>
      <c r="Q33" s="1056"/>
      <c r="R33" s="1056"/>
      <c r="S33" s="1056"/>
      <c r="T33" s="1056"/>
      <c r="U33" s="1056"/>
      <c r="V33" s="1056"/>
      <c r="W33" s="1056"/>
      <c r="X33" s="1056"/>
      <c r="Y33" s="1056"/>
      <c r="Z33" s="1056"/>
      <c r="AA33" s="1056"/>
      <c r="AB33" s="1056"/>
      <c r="AC33" s="1056"/>
      <c r="AD33" s="1056"/>
      <c r="AE33" s="1056"/>
      <c r="AF33" s="1061"/>
      <c r="AG33" s="1056"/>
      <c r="AH33" s="1056"/>
      <c r="AI33" s="1056"/>
      <c r="AJ33" s="1062"/>
      <c r="AK33" s="1180" t="s">
        <v>356</v>
      </c>
      <c r="AL33" s="1181"/>
      <c r="AM33" s="1182"/>
      <c r="AN33" s="1073" t="str">
        <f>入力シート!AT45</f>
        <v/>
      </c>
      <c r="AO33" s="1073"/>
      <c r="AP33" s="1073"/>
      <c r="AQ33" s="1073"/>
      <c r="AR33" s="1073"/>
      <c r="AS33" s="1073"/>
      <c r="AT33" s="1073"/>
      <c r="AU33" s="1073"/>
      <c r="AV33" s="1073"/>
      <c r="AW33" s="1073"/>
      <c r="AX33" s="1073"/>
      <c r="AY33" s="1073"/>
      <c r="AZ33" s="1073"/>
      <c r="BA33" s="1073"/>
      <c r="BB33" s="1073"/>
      <c r="BC33" s="1073"/>
      <c r="BD33" s="1073"/>
      <c r="BE33" s="1073"/>
      <c r="BF33" s="1073"/>
      <c r="BG33" s="1073"/>
      <c r="BH33" s="1073"/>
      <c r="BI33" s="1074"/>
    </row>
    <row r="34" spans="1:62" ht="9.6" customHeight="1">
      <c r="A34" s="1226"/>
      <c r="C34" s="1049"/>
      <c r="D34" s="1049"/>
      <c r="E34" s="1049"/>
      <c r="F34" s="1049"/>
      <c r="G34" s="1049"/>
      <c r="H34" s="1051"/>
      <c r="I34" s="1051"/>
      <c r="J34" s="1051"/>
      <c r="K34" s="1051"/>
      <c r="L34" s="1051"/>
      <c r="M34" s="1055"/>
      <c r="N34" s="1056"/>
      <c r="O34" s="1056"/>
      <c r="P34" s="1056"/>
      <c r="Q34" s="1056"/>
      <c r="R34" s="1056"/>
      <c r="S34" s="1056"/>
      <c r="T34" s="1056"/>
      <c r="U34" s="1056"/>
      <c r="V34" s="1056"/>
      <c r="W34" s="1056"/>
      <c r="X34" s="1056"/>
      <c r="Y34" s="1056"/>
      <c r="Z34" s="1056"/>
      <c r="AA34" s="1056"/>
      <c r="AB34" s="1056"/>
      <c r="AC34" s="1056"/>
      <c r="AD34" s="1056"/>
      <c r="AE34" s="1056"/>
      <c r="AF34" s="1061"/>
      <c r="AG34" s="1056"/>
      <c r="AH34" s="1056"/>
      <c r="AI34" s="1056"/>
      <c r="AJ34" s="1062"/>
      <c r="AK34" s="1183"/>
      <c r="AL34" s="1184"/>
      <c r="AM34" s="1185"/>
      <c r="AN34" s="1073"/>
      <c r="AO34" s="1073"/>
      <c r="AP34" s="1073"/>
      <c r="AQ34" s="1073"/>
      <c r="AR34" s="1073"/>
      <c r="AS34" s="1073"/>
      <c r="AT34" s="1073"/>
      <c r="AU34" s="1073"/>
      <c r="AV34" s="1073"/>
      <c r="AW34" s="1073"/>
      <c r="AX34" s="1073"/>
      <c r="AY34" s="1073"/>
      <c r="AZ34" s="1073"/>
      <c r="BA34" s="1073"/>
      <c r="BB34" s="1073"/>
      <c r="BC34" s="1073"/>
      <c r="BD34" s="1073"/>
      <c r="BE34" s="1073"/>
      <c r="BF34" s="1073"/>
      <c r="BG34" s="1073"/>
      <c r="BH34" s="1073"/>
      <c r="BI34" s="1074"/>
    </row>
    <row r="35" spans="1:62" ht="9.6" customHeight="1" thickBot="1">
      <c r="A35" s="1226"/>
      <c r="C35" s="1049"/>
      <c r="D35" s="1049"/>
      <c r="E35" s="1049"/>
      <c r="F35" s="1049"/>
      <c r="G35" s="1049"/>
      <c r="H35" s="1052"/>
      <c r="I35" s="1052"/>
      <c r="J35" s="1052"/>
      <c r="K35" s="1052"/>
      <c r="L35" s="1052"/>
      <c r="M35" s="1057"/>
      <c r="N35" s="1058"/>
      <c r="O35" s="1058"/>
      <c r="P35" s="1058"/>
      <c r="Q35" s="1058"/>
      <c r="R35" s="1058"/>
      <c r="S35" s="1058"/>
      <c r="T35" s="1058"/>
      <c r="U35" s="1058"/>
      <c r="V35" s="1058"/>
      <c r="W35" s="1058"/>
      <c r="X35" s="1058"/>
      <c r="Y35" s="1058"/>
      <c r="Z35" s="1058"/>
      <c r="AA35" s="1058"/>
      <c r="AB35" s="1058"/>
      <c r="AC35" s="1058"/>
      <c r="AD35" s="1058"/>
      <c r="AE35" s="1058"/>
      <c r="AF35" s="1063"/>
      <c r="AG35" s="1058"/>
      <c r="AH35" s="1058"/>
      <c r="AI35" s="1058"/>
      <c r="AJ35" s="1064"/>
      <c r="AK35" s="1186"/>
      <c r="AL35" s="1187"/>
      <c r="AM35" s="1188"/>
      <c r="AN35" s="1189"/>
      <c r="AO35" s="1189"/>
      <c r="AP35" s="1189"/>
      <c r="AQ35" s="1189"/>
      <c r="AR35" s="1189"/>
      <c r="AS35" s="1189"/>
      <c r="AT35" s="1189"/>
      <c r="AU35" s="1189"/>
      <c r="AV35" s="1189"/>
      <c r="AW35" s="1189"/>
      <c r="AX35" s="1189"/>
      <c r="AY35" s="1189"/>
      <c r="AZ35" s="1189"/>
      <c r="BA35" s="1189"/>
      <c r="BB35" s="1189"/>
      <c r="BC35" s="1189"/>
      <c r="BD35" s="1189"/>
      <c r="BE35" s="1189"/>
      <c r="BF35" s="1189"/>
      <c r="BG35" s="1189"/>
      <c r="BH35" s="1189"/>
      <c r="BI35" s="1190"/>
    </row>
    <row r="36" spans="1:62" ht="9.6" customHeight="1">
      <c r="A36" s="1226"/>
    </row>
    <row r="37" spans="1:62" ht="9.6" customHeight="1">
      <c r="A37" s="1226"/>
    </row>
    <row r="38" spans="1:62" ht="9.6" customHeight="1">
      <c r="A38" s="1226"/>
    </row>
    <row r="39" spans="1:62" ht="9.6" customHeight="1" thickBot="1">
      <c r="A39" s="1226"/>
    </row>
    <row r="40" spans="1:62" ht="9.9" customHeight="1">
      <c r="A40" s="1226"/>
      <c r="C40" s="1239" t="s">
        <v>352</v>
      </c>
      <c r="D40" s="1240"/>
      <c r="E40" s="1240"/>
      <c r="F40" s="1240"/>
      <c r="G40" s="1240"/>
      <c r="H40" s="1240"/>
      <c r="I40" s="1240"/>
      <c r="J40" s="1240"/>
      <c r="K40" s="1240"/>
      <c r="L40" s="1240"/>
      <c r="M40" s="1240"/>
      <c r="N40" s="1240"/>
      <c r="O40" s="1240"/>
      <c r="P40" s="1240"/>
      <c r="Q40" s="1240"/>
      <c r="R40" s="1240"/>
      <c r="S40" s="1240"/>
      <c r="T40" s="1240"/>
      <c r="U40" s="1240"/>
      <c r="V40" s="1240"/>
      <c r="W40" s="1240"/>
      <c r="X40" s="1240"/>
      <c r="Y40" s="1240"/>
      <c r="Z40" s="1240"/>
      <c r="AA40" s="1240"/>
      <c r="AB40" s="1240"/>
      <c r="AC40" s="1240"/>
      <c r="AD40" s="1240"/>
      <c r="AE40" s="1241"/>
      <c r="AG40" s="1239" t="s">
        <v>353</v>
      </c>
      <c r="AH40" s="1240"/>
      <c r="AI40" s="1240"/>
      <c r="AJ40" s="1240"/>
      <c r="AK40" s="1240"/>
      <c r="AL40" s="1240"/>
      <c r="AM40" s="1240"/>
      <c r="AN40" s="1240"/>
      <c r="AO40" s="1240"/>
      <c r="AP40" s="1240"/>
      <c r="AQ40" s="1240"/>
      <c r="AR40" s="1240"/>
      <c r="AS40" s="1240"/>
      <c r="AT40" s="1240"/>
      <c r="AU40" s="1240"/>
      <c r="AV40" s="1240"/>
      <c r="AW40" s="1240"/>
      <c r="AX40" s="1240"/>
      <c r="AY40" s="1240"/>
      <c r="AZ40" s="1240"/>
      <c r="BA40" s="1240"/>
      <c r="BB40" s="1240"/>
      <c r="BC40" s="1240"/>
      <c r="BD40" s="1240"/>
      <c r="BE40" s="1240"/>
      <c r="BF40" s="1240"/>
      <c r="BG40" s="1240"/>
      <c r="BH40" s="1240"/>
      <c r="BI40" s="1241"/>
    </row>
    <row r="41" spans="1:62" ht="9.9" customHeight="1">
      <c r="A41" s="1226"/>
      <c r="C41" s="1242"/>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4"/>
      <c r="AG41" s="1242"/>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4"/>
      <c r="BJ41" s="31"/>
    </row>
    <row r="42" spans="1:62" ht="9.9" customHeight="1">
      <c r="A42" s="1226"/>
      <c r="C42" s="1242"/>
      <c r="D42" s="1243"/>
      <c r="E42" s="1243"/>
      <c r="F42" s="1243"/>
      <c r="G42" s="1243"/>
      <c r="H42" s="1243"/>
      <c r="I42" s="1243"/>
      <c r="J42" s="1243"/>
      <c r="K42" s="1243"/>
      <c r="L42" s="1243"/>
      <c r="M42" s="1243"/>
      <c r="N42" s="1243"/>
      <c r="O42" s="1243"/>
      <c r="P42" s="1243"/>
      <c r="Q42" s="1243"/>
      <c r="R42" s="1243"/>
      <c r="S42" s="1243"/>
      <c r="T42" s="1243"/>
      <c r="U42" s="1243"/>
      <c r="V42" s="1243"/>
      <c r="W42" s="1243"/>
      <c r="X42" s="1243"/>
      <c r="Y42" s="1243"/>
      <c r="Z42" s="1243"/>
      <c r="AA42" s="1243"/>
      <c r="AB42" s="1243"/>
      <c r="AC42" s="1243"/>
      <c r="AD42" s="1243"/>
      <c r="AE42" s="1244"/>
      <c r="AG42" s="1242"/>
      <c r="AH42" s="1243"/>
      <c r="AI42" s="1243"/>
      <c r="AJ42" s="1243"/>
      <c r="AK42" s="1243"/>
      <c r="AL42" s="1243"/>
      <c r="AM42" s="1243"/>
      <c r="AN42" s="1243"/>
      <c r="AO42" s="1243"/>
      <c r="AP42" s="1243"/>
      <c r="AQ42" s="1243"/>
      <c r="AR42" s="1243"/>
      <c r="AS42" s="1243"/>
      <c r="AT42" s="1243"/>
      <c r="AU42" s="1243"/>
      <c r="AV42" s="1243"/>
      <c r="AW42" s="1243"/>
      <c r="AX42" s="1243"/>
      <c r="AY42" s="1243"/>
      <c r="AZ42" s="1243"/>
      <c r="BA42" s="1243"/>
      <c r="BB42" s="1243"/>
      <c r="BC42" s="1243"/>
      <c r="BD42" s="1243"/>
      <c r="BE42" s="1243"/>
      <c r="BF42" s="1243"/>
      <c r="BG42" s="1243"/>
      <c r="BH42" s="1243"/>
      <c r="BI42" s="1244"/>
      <c r="BJ42" s="31"/>
    </row>
    <row r="43" spans="1:62" ht="9.9" customHeight="1" thickBot="1">
      <c r="A43" s="1226"/>
      <c r="C43" s="1245"/>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c r="AD43" s="1246"/>
      <c r="AE43" s="1247"/>
      <c r="AG43" s="1245"/>
      <c r="AH43" s="1246"/>
      <c r="AI43" s="1246"/>
      <c r="AJ43" s="1246"/>
      <c r="AK43" s="1246"/>
      <c r="AL43" s="1246"/>
      <c r="AM43" s="1246"/>
      <c r="AN43" s="1246"/>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7"/>
      <c r="BJ43" s="31"/>
    </row>
    <row r="44" spans="1:62" ht="9.9" customHeight="1">
      <c r="A44" s="1226"/>
      <c r="C44" s="1248" t="s">
        <v>24</v>
      </c>
      <c r="D44" s="1249"/>
      <c r="E44" s="1250"/>
      <c r="F44" s="1230" t="s">
        <v>25</v>
      </c>
      <c r="G44" s="1231"/>
      <c r="H44" s="1231"/>
      <c r="I44" s="1231"/>
      <c r="J44" s="1231"/>
      <c r="K44" s="1231"/>
      <c r="L44" s="1231"/>
      <c r="M44" s="1231"/>
      <c r="N44" s="1231"/>
      <c r="O44" s="1231"/>
      <c r="P44" s="1231"/>
      <c r="Q44" s="1231"/>
      <c r="R44" s="1231"/>
      <c r="S44" s="1231"/>
      <c r="T44" s="1231"/>
      <c r="U44" s="1231"/>
      <c r="V44" s="1231"/>
      <c r="W44" s="1231"/>
      <c r="X44" s="1231"/>
      <c r="Y44" s="1231"/>
      <c r="Z44" s="1231"/>
      <c r="AA44" s="1231"/>
      <c r="AB44" s="1231"/>
      <c r="AC44" s="1231"/>
      <c r="AD44" s="1231"/>
      <c r="AE44" s="1232"/>
      <c r="AG44" s="1248" t="s">
        <v>357</v>
      </c>
      <c r="AH44" s="1249"/>
      <c r="AI44" s="1250"/>
      <c r="AJ44" s="1230" t="s">
        <v>25</v>
      </c>
      <c r="AK44" s="1231"/>
      <c r="AL44" s="1231"/>
      <c r="AM44" s="1231"/>
      <c r="AN44" s="1231"/>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2"/>
      <c r="BJ44" s="31"/>
    </row>
    <row r="45" spans="1:62" ht="9.9" customHeight="1">
      <c r="A45" s="1226"/>
      <c r="C45" s="1248"/>
      <c r="D45" s="1249"/>
      <c r="E45" s="1250"/>
      <c r="F45" s="1233"/>
      <c r="G45" s="1234"/>
      <c r="H45" s="1234"/>
      <c r="I45" s="1234"/>
      <c r="J45" s="1234"/>
      <c r="K45" s="1234"/>
      <c r="L45" s="1234"/>
      <c r="M45" s="1234"/>
      <c r="N45" s="1234"/>
      <c r="O45" s="1234"/>
      <c r="P45" s="1234"/>
      <c r="Q45" s="1234"/>
      <c r="R45" s="1234"/>
      <c r="S45" s="1234"/>
      <c r="T45" s="1234"/>
      <c r="U45" s="1234"/>
      <c r="V45" s="1234"/>
      <c r="W45" s="1234"/>
      <c r="X45" s="1234"/>
      <c r="Y45" s="1234"/>
      <c r="Z45" s="1234"/>
      <c r="AA45" s="1234"/>
      <c r="AB45" s="1234"/>
      <c r="AC45" s="1234"/>
      <c r="AD45" s="1234"/>
      <c r="AE45" s="1235"/>
      <c r="AG45" s="1248"/>
      <c r="AH45" s="1249"/>
      <c r="AI45" s="1250"/>
      <c r="AJ45" s="1233"/>
      <c r="AK45" s="1234"/>
      <c r="AL45" s="1234"/>
      <c r="AM45" s="1234"/>
      <c r="AN45" s="1234"/>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5"/>
      <c r="BJ45" s="31"/>
    </row>
    <row r="46" spans="1:62" ht="9.9" customHeight="1">
      <c r="A46" s="1226"/>
      <c r="C46" s="1251"/>
      <c r="D46" s="1252"/>
      <c r="E46" s="1253"/>
      <c r="F46" s="1236"/>
      <c r="G46" s="1237"/>
      <c r="H46" s="1237"/>
      <c r="I46" s="1237"/>
      <c r="J46" s="1237"/>
      <c r="K46" s="1237"/>
      <c r="L46" s="1237"/>
      <c r="M46" s="1237"/>
      <c r="N46" s="1237"/>
      <c r="O46" s="1237"/>
      <c r="P46" s="1237"/>
      <c r="Q46" s="1237"/>
      <c r="R46" s="1237"/>
      <c r="S46" s="1237"/>
      <c r="T46" s="1237"/>
      <c r="U46" s="1237"/>
      <c r="V46" s="1237"/>
      <c r="W46" s="1237"/>
      <c r="X46" s="1237"/>
      <c r="Y46" s="1237"/>
      <c r="Z46" s="1237"/>
      <c r="AA46" s="1237"/>
      <c r="AB46" s="1237"/>
      <c r="AC46" s="1237"/>
      <c r="AD46" s="1237"/>
      <c r="AE46" s="1238"/>
      <c r="AG46" s="1251"/>
      <c r="AH46" s="1252"/>
      <c r="AI46" s="1253"/>
      <c r="AJ46" s="1236"/>
      <c r="AK46" s="1237"/>
      <c r="AL46" s="1237"/>
      <c r="AM46" s="1237"/>
      <c r="AN46" s="1237"/>
      <c r="AO46" s="1237"/>
      <c r="AP46" s="1237"/>
      <c r="AQ46" s="1237"/>
      <c r="AR46" s="1237"/>
      <c r="AS46" s="1237"/>
      <c r="AT46" s="1237"/>
      <c r="AU46" s="1237"/>
      <c r="AV46" s="1237"/>
      <c r="AW46" s="1237"/>
      <c r="AX46" s="1237"/>
      <c r="AY46" s="1237"/>
      <c r="AZ46" s="1237"/>
      <c r="BA46" s="1237"/>
      <c r="BB46" s="1237"/>
      <c r="BC46" s="1237"/>
      <c r="BD46" s="1237"/>
      <c r="BE46" s="1237"/>
      <c r="BF46" s="1237"/>
      <c r="BG46" s="1237"/>
      <c r="BH46" s="1237"/>
      <c r="BI46" s="1238"/>
      <c r="BJ46" s="31"/>
    </row>
    <row r="47" spans="1:62" ht="9.9" customHeight="1">
      <c r="A47" s="1226"/>
      <c r="C47" s="1031"/>
      <c r="D47" s="1032"/>
      <c r="E47" s="1032"/>
      <c r="F47" s="1030" t="s">
        <v>107</v>
      </c>
      <c r="G47" s="1030"/>
      <c r="H47" s="1030"/>
      <c r="I47" s="1076" t="s">
        <v>746</v>
      </c>
      <c r="J47" s="1077"/>
      <c r="K47" s="1077"/>
      <c r="L47" s="1077"/>
      <c r="M47" s="1077"/>
      <c r="N47" s="1077"/>
      <c r="O47" s="1077"/>
      <c r="P47" s="1077"/>
      <c r="Q47" s="1077"/>
      <c r="R47" s="1077"/>
      <c r="S47" s="1077"/>
      <c r="T47" s="1077"/>
      <c r="U47" s="1077"/>
      <c r="V47" s="1077"/>
      <c r="W47" s="1077"/>
      <c r="X47" s="1077"/>
      <c r="Y47" s="1077"/>
      <c r="Z47" s="1019"/>
      <c r="AA47" s="1019"/>
      <c r="AB47" s="1019"/>
      <c r="AC47" s="1019"/>
      <c r="AD47" s="1019"/>
      <c r="AE47" s="1020"/>
      <c r="AG47" s="1031"/>
      <c r="AH47" s="1032"/>
      <c r="AI47" s="1032"/>
      <c r="AJ47" s="1030" t="s">
        <v>107</v>
      </c>
      <c r="AK47" s="1030"/>
      <c r="AL47" s="1030"/>
      <c r="AM47" s="1076" t="s">
        <v>746</v>
      </c>
      <c r="AN47" s="1077"/>
      <c r="AO47" s="1077"/>
      <c r="AP47" s="1077"/>
      <c r="AQ47" s="1077"/>
      <c r="AR47" s="1077"/>
      <c r="AS47" s="1077"/>
      <c r="AT47" s="1077"/>
      <c r="AU47" s="1077"/>
      <c r="AV47" s="1077"/>
      <c r="AW47" s="1077"/>
      <c r="AX47" s="1077"/>
      <c r="AY47" s="1077"/>
      <c r="AZ47" s="1077"/>
      <c r="BA47" s="1077"/>
      <c r="BB47" s="1077"/>
      <c r="BC47" s="1077"/>
      <c r="BD47" s="1019"/>
      <c r="BE47" s="1019"/>
      <c r="BF47" s="1019"/>
      <c r="BG47" s="1019"/>
      <c r="BH47" s="1019"/>
      <c r="BI47" s="1020"/>
      <c r="BJ47" s="31"/>
    </row>
    <row r="48" spans="1:62" ht="9.9" customHeight="1">
      <c r="A48" s="1226"/>
      <c r="C48" s="1031"/>
      <c r="D48" s="1032"/>
      <c r="E48" s="1032"/>
      <c r="F48" s="1030"/>
      <c r="G48" s="1030"/>
      <c r="H48" s="1030"/>
      <c r="I48" s="1076"/>
      <c r="J48" s="1077"/>
      <c r="K48" s="1077"/>
      <c r="L48" s="1077"/>
      <c r="M48" s="1077"/>
      <c r="N48" s="1077"/>
      <c r="O48" s="1077"/>
      <c r="P48" s="1077"/>
      <c r="Q48" s="1077"/>
      <c r="R48" s="1077"/>
      <c r="S48" s="1077"/>
      <c r="T48" s="1077"/>
      <c r="U48" s="1077"/>
      <c r="V48" s="1077"/>
      <c r="W48" s="1077"/>
      <c r="X48" s="1077"/>
      <c r="Y48" s="1077"/>
      <c r="Z48" s="1019"/>
      <c r="AA48" s="1019"/>
      <c r="AB48" s="1019"/>
      <c r="AC48" s="1019"/>
      <c r="AD48" s="1019"/>
      <c r="AE48" s="1020"/>
      <c r="AG48" s="1031"/>
      <c r="AH48" s="1032"/>
      <c r="AI48" s="1032"/>
      <c r="AJ48" s="1030"/>
      <c r="AK48" s="1030"/>
      <c r="AL48" s="1030"/>
      <c r="AM48" s="1076"/>
      <c r="AN48" s="1077"/>
      <c r="AO48" s="1077"/>
      <c r="AP48" s="1077"/>
      <c r="AQ48" s="1077"/>
      <c r="AR48" s="1077"/>
      <c r="AS48" s="1077"/>
      <c r="AT48" s="1077"/>
      <c r="AU48" s="1077"/>
      <c r="AV48" s="1077"/>
      <c r="AW48" s="1077"/>
      <c r="AX48" s="1077"/>
      <c r="AY48" s="1077"/>
      <c r="AZ48" s="1077"/>
      <c r="BA48" s="1077"/>
      <c r="BB48" s="1077"/>
      <c r="BC48" s="1077"/>
      <c r="BD48" s="1019"/>
      <c r="BE48" s="1019"/>
      <c r="BF48" s="1019"/>
      <c r="BG48" s="1019"/>
      <c r="BH48" s="1019"/>
      <c r="BI48" s="1020"/>
      <c r="BJ48" s="31"/>
    </row>
    <row r="49" spans="1:62" ht="9.9" customHeight="1">
      <c r="A49" s="1226"/>
      <c r="C49" s="1031"/>
      <c r="D49" s="1032"/>
      <c r="E49" s="1032"/>
      <c r="F49" s="1030"/>
      <c r="G49" s="1030"/>
      <c r="H49" s="1030"/>
      <c r="I49" s="1076"/>
      <c r="J49" s="1077"/>
      <c r="K49" s="1077"/>
      <c r="L49" s="1077"/>
      <c r="M49" s="1077"/>
      <c r="N49" s="1077"/>
      <c r="O49" s="1077"/>
      <c r="P49" s="1077"/>
      <c r="Q49" s="1077"/>
      <c r="R49" s="1077"/>
      <c r="S49" s="1077"/>
      <c r="T49" s="1077"/>
      <c r="U49" s="1077"/>
      <c r="V49" s="1077"/>
      <c r="W49" s="1077"/>
      <c r="X49" s="1077"/>
      <c r="Y49" s="1077"/>
      <c r="Z49" s="1019"/>
      <c r="AA49" s="1019"/>
      <c r="AB49" s="1019"/>
      <c r="AC49" s="1019"/>
      <c r="AD49" s="1019"/>
      <c r="AE49" s="1020"/>
      <c r="AG49" s="1031"/>
      <c r="AH49" s="1032"/>
      <c r="AI49" s="1032"/>
      <c r="AJ49" s="1030"/>
      <c r="AK49" s="1030"/>
      <c r="AL49" s="1030"/>
      <c r="AM49" s="1076"/>
      <c r="AN49" s="1077"/>
      <c r="AO49" s="1077"/>
      <c r="AP49" s="1077"/>
      <c r="AQ49" s="1077"/>
      <c r="AR49" s="1077"/>
      <c r="AS49" s="1077"/>
      <c r="AT49" s="1077"/>
      <c r="AU49" s="1077"/>
      <c r="AV49" s="1077"/>
      <c r="AW49" s="1077"/>
      <c r="AX49" s="1077"/>
      <c r="AY49" s="1077"/>
      <c r="AZ49" s="1077"/>
      <c r="BA49" s="1077"/>
      <c r="BB49" s="1077"/>
      <c r="BC49" s="1077"/>
      <c r="BD49" s="1019"/>
      <c r="BE49" s="1019"/>
      <c r="BF49" s="1019"/>
      <c r="BG49" s="1019"/>
      <c r="BH49" s="1019"/>
      <c r="BI49" s="1020"/>
      <c r="BJ49" s="31"/>
    </row>
    <row r="50" spans="1:62" s="24" customFormat="1" ht="9.9" customHeight="1">
      <c r="A50" s="1226"/>
      <c r="C50" s="1031"/>
      <c r="D50" s="1032"/>
      <c r="E50" s="1032"/>
      <c r="F50" s="1030" t="s">
        <v>107</v>
      </c>
      <c r="G50" s="1030"/>
      <c r="H50" s="1030"/>
      <c r="I50" s="999" t="s">
        <v>99</v>
      </c>
      <c r="J50" s="1000"/>
      <c r="K50" s="1000"/>
      <c r="L50" s="1000"/>
      <c r="M50" s="1000"/>
      <c r="N50" s="1000"/>
      <c r="O50" s="1000"/>
      <c r="P50" s="1000"/>
      <c r="Q50" s="1000"/>
      <c r="R50" s="1000"/>
      <c r="S50" s="1000"/>
      <c r="T50" s="1000"/>
      <c r="U50" s="1000"/>
      <c r="V50" s="1000"/>
      <c r="W50" s="1000"/>
      <c r="X50" s="1000"/>
      <c r="Y50" s="1000"/>
      <c r="Z50" s="1019" t="s">
        <v>97</v>
      </c>
      <c r="AA50" s="1019"/>
      <c r="AB50" s="1019"/>
      <c r="AC50" s="1019"/>
      <c r="AD50" s="1019"/>
      <c r="AE50" s="1020"/>
      <c r="AF50" s="19"/>
      <c r="AG50" s="1031"/>
      <c r="AH50" s="1032"/>
      <c r="AI50" s="1032"/>
      <c r="AJ50" s="1030" t="s">
        <v>107</v>
      </c>
      <c r="AK50" s="1030"/>
      <c r="AL50" s="1030"/>
      <c r="AM50" s="999" t="s">
        <v>99</v>
      </c>
      <c r="AN50" s="1000"/>
      <c r="AO50" s="1000"/>
      <c r="AP50" s="1000"/>
      <c r="AQ50" s="1000"/>
      <c r="AR50" s="1000"/>
      <c r="AS50" s="1000"/>
      <c r="AT50" s="1000"/>
      <c r="AU50" s="1000"/>
      <c r="AV50" s="1000"/>
      <c r="AW50" s="1000"/>
      <c r="AX50" s="1000"/>
      <c r="AY50" s="1000"/>
      <c r="AZ50" s="1000"/>
      <c r="BA50" s="1000"/>
      <c r="BB50" s="1000"/>
      <c r="BC50" s="1000"/>
      <c r="BD50" s="1019" t="s">
        <v>97</v>
      </c>
      <c r="BE50" s="1019"/>
      <c r="BF50" s="1019"/>
      <c r="BG50" s="1019"/>
      <c r="BH50" s="1019"/>
      <c r="BI50" s="1020"/>
    </row>
    <row r="51" spans="1:62" s="24" customFormat="1" ht="9.9" customHeight="1">
      <c r="A51" s="1226"/>
      <c r="C51" s="1031"/>
      <c r="D51" s="1032"/>
      <c r="E51" s="1032"/>
      <c r="F51" s="1030"/>
      <c r="G51" s="1030"/>
      <c r="H51" s="1030"/>
      <c r="I51" s="999"/>
      <c r="J51" s="1000"/>
      <c r="K51" s="1000"/>
      <c r="L51" s="1000"/>
      <c r="M51" s="1000"/>
      <c r="N51" s="1000"/>
      <c r="O51" s="1000"/>
      <c r="P51" s="1000"/>
      <c r="Q51" s="1000"/>
      <c r="R51" s="1000"/>
      <c r="S51" s="1000"/>
      <c r="T51" s="1000"/>
      <c r="U51" s="1000"/>
      <c r="V51" s="1000"/>
      <c r="W51" s="1000"/>
      <c r="X51" s="1000"/>
      <c r="Y51" s="1000"/>
      <c r="Z51" s="1019"/>
      <c r="AA51" s="1019"/>
      <c r="AB51" s="1019"/>
      <c r="AC51" s="1019"/>
      <c r="AD51" s="1019"/>
      <c r="AE51" s="1020"/>
      <c r="AF51" s="19"/>
      <c r="AG51" s="1031"/>
      <c r="AH51" s="1032"/>
      <c r="AI51" s="1032"/>
      <c r="AJ51" s="1030"/>
      <c r="AK51" s="1030"/>
      <c r="AL51" s="1030"/>
      <c r="AM51" s="999"/>
      <c r="AN51" s="1000"/>
      <c r="AO51" s="1000"/>
      <c r="AP51" s="1000"/>
      <c r="AQ51" s="1000"/>
      <c r="AR51" s="1000"/>
      <c r="AS51" s="1000"/>
      <c r="AT51" s="1000"/>
      <c r="AU51" s="1000"/>
      <c r="AV51" s="1000"/>
      <c r="AW51" s="1000"/>
      <c r="AX51" s="1000"/>
      <c r="AY51" s="1000"/>
      <c r="AZ51" s="1000"/>
      <c r="BA51" s="1000"/>
      <c r="BB51" s="1000"/>
      <c r="BC51" s="1000"/>
      <c r="BD51" s="1019"/>
      <c r="BE51" s="1019"/>
      <c r="BF51" s="1019"/>
      <c r="BG51" s="1019"/>
      <c r="BH51" s="1019"/>
      <c r="BI51" s="1020"/>
    </row>
    <row r="52" spans="1:62" s="24" customFormat="1" ht="9.9" customHeight="1">
      <c r="A52" s="1226"/>
      <c r="C52" s="1031"/>
      <c r="D52" s="1032"/>
      <c r="E52" s="1032"/>
      <c r="F52" s="1030"/>
      <c r="G52" s="1030"/>
      <c r="H52" s="1030"/>
      <c r="I52" s="999"/>
      <c r="J52" s="1000"/>
      <c r="K52" s="1000"/>
      <c r="L52" s="1000"/>
      <c r="M52" s="1000"/>
      <c r="N52" s="1000"/>
      <c r="O52" s="1000"/>
      <c r="P52" s="1000"/>
      <c r="Q52" s="1000"/>
      <c r="R52" s="1000"/>
      <c r="S52" s="1000"/>
      <c r="T52" s="1000"/>
      <c r="U52" s="1000"/>
      <c r="V52" s="1000"/>
      <c r="W52" s="1000"/>
      <c r="X52" s="1000"/>
      <c r="Y52" s="1000"/>
      <c r="Z52" s="1019"/>
      <c r="AA52" s="1019"/>
      <c r="AB52" s="1019"/>
      <c r="AC52" s="1019"/>
      <c r="AD52" s="1019"/>
      <c r="AE52" s="1020"/>
      <c r="AF52" s="19"/>
      <c r="AG52" s="1031"/>
      <c r="AH52" s="1032"/>
      <c r="AI52" s="1032"/>
      <c r="AJ52" s="1030"/>
      <c r="AK52" s="1030"/>
      <c r="AL52" s="1030"/>
      <c r="AM52" s="999"/>
      <c r="AN52" s="1000"/>
      <c r="AO52" s="1000"/>
      <c r="AP52" s="1000"/>
      <c r="AQ52" s="1000"/>
      <c r="AR52" s="1000"/>
      <c r="AS52" s="1000"/>
      <c r="AT52" s="1000"/>
      <c r="AU52" s="1000"/>
      <c r="AV52" s="1000"/>
      <c r="AW52" s="1000"/>
      <c r="AX52" s="1000"/>
      <c r="AY52" s="1000"/>
      <c r="AZ52" s="1000"/>
      <c r="BA52" s="1000"/>
      <c r="BB52" s="1000"/>
      <c r="BC52" s="1000"/>
      <c r="BD52" s="1019"/>
      <c r="BE52" s="1019"/>
      <c r="BF52" s="1019"/>
      <c r="BG52" s="1019"/>
      <c r="BH52" s="1019"/>
      <c r="BI52" s="1020"/>
    </row>
    <row r="53" spans="1:62" s="24" customFormat="1" ht="9.9" customHeight="1">
      <c r="A53" s="1226"/>
      <c r="C53" s="1031"/>
      <c r="D53" s="1032"/>
      <c r="E53" s="1032"/>
      <c r="F53" s="1030" t="s">
        <v>107</v>
      </c>
      <c r="G53" s="1030"/>
      <c r="H53" s="1030"/>
      <c r="I53" s="1021" t="s">
        <v>769</v>
      </c>
      <c r="J53" s="1022"/>
      <c r="K53" s="1022"/>
      <c r="L53" s="1022"/>
      <c r="M53" s="1022"/>
      <c r="N53" s="1022"/>
      <c r="O53" s="1022"/>
      <c r="P53" s="1022"/>
      <c r="Q53" s="1022"/>
      <c r="R53" s="1022"/>
      <c r="S53" s="1022"/>
      <c r="T53" s="1022"/>
      <c r="U53" s="1022"/>
      <c r="V53" s="1022"/>
      <c r="W53" s="1022"/>
      <c r="X53" s="1022"/>
      <c r="Y53" s="1022"/>
      <c r="Z53" s="1019" t="s">
        <v>98</v>
      </c>
      <c r="AA53" s="1019"/>
      <c r="AB53" s="1019"/>
      <c r="AC53" s="1019"/>
      <c r="AD53" s="1019"/>
      <c r="AE53" s="1020"/>
      <c r="AF53" s="19"/>
      <c r="AG53" s="1031"/>
      <c r="AH53" s="1032"/>
      <c r="AI53" s="1032"/>
      <c r="AJ53" s="1030" t="s">
        <v>107</v>
      </c>
      <c r="AK53" s="1030"/>
      <c r="AL53" s="1030"/>
      <c r="AM53" s="1021" t="s">
        <v>769</v>
      </c>
      <c r="AN53" s="1022"/>
      <c r="AO53" s="1022"/>
      <c r="AP53" s="1022"/>
      <c r="AQ53" s="1022"/>
      <c r="AR53" s="1022"/>
      <c r="AS53" s="1022"/>
      <c r="AT53" s="1022"/>
      <c r="AU53" s="1022"/>
      <c r="AV53" s="1022"/>
      <c r="AW53" s="1022"/>
      <c r="AX53" s="1022"/>
      <c r="AY53" s="1022"/>
      <c r="AZ53" s="1022"/>
      <c r="BA53" s="1022"/>
      <c r="BB53" s="1022"/>
      <c r="BC53" s="1022"/>
      <c r="BD53" s="1019" t="s">
        <v>98</v>
      </c>
      <c r="BE53" s="1019"/>
      <c r="BF53" s="1019"/>
      <c r="BG53" s="1019"/>
      <c r="BH53" s="1019"/>
      <c r="BI53" s="1020"/>
    </row>
    <row r="54" spans="1:62" s="24" customFormat="1" ht="9.9" customHeight="1">
      <c r="A54" s="1226"/>
      <c r="C54" s="1031"/>
      <c r="D54" s="1032"/>
      <c r="E54" s="1032"/>
      <c r="F54" s="1030"/>
      <c r="G54" s="1030"/>
      <c r="H54" s="1030"/>
      <c r="I54" s="1024"/>
      <c r="J54" s="1025"/>
      <c r="K54" s="1025"/>
      <c r="L54" s="1025"/>
      <c r="M54" s="1025"/>
      <c r="N54" s="1025"/>
      <c r="O54" s="1025"/>
      <c r="P54" s="1025"/>
      <c r="Q54" s="1025"/>
      <c r="R54" s="1025"/>
      <c r="S54" s="1025"/>
      <c r="T54" s="1025"/>
      <c r="U54" s="1025"/>
      <c r="V54" s="1025"/>
      <c r="W54" s="1025"/>
      <c r="X54" s="1025"/>
      <c r="Y54" s="1025"/>
      <c r="Z54" s="1019"/>
      <c r="AA54" s="1019"/>
      <c r="AB54" s="1019"/>
      <c r="AC54" s="1019"/>
      <c r="AD54" s="1019"/>
      <c r="AE54" s="1020"/>
      <c r="AF54" s="19"/>
      <c r="AG54" s="1031"/>
      <c r="AH54" s="1032"/>
      <c r="AI54" s="1032"/>
      <c r="AJ54" s="1030"/>
      <c r="AK54" s="1030"/>
      <c r="AL54" s="1030"/>
      <c r="AM54" s="1024"/>
      <c r="AN54" s="1025"/>
      <c r="AO54" s="1025"/>
      <c r="AP54" s="1025"/>
      <c r="AQ54" s="1025"/>
      <c r="AR54" s="1025"/>
      <c r="AS54" s="1025"/>
      <c r="AT54" s="1025"/>
      <c r="AU54" s="1025"/>
      <c r="AV54" s="1025"/>
      <c r="AW54" s="1025"/>
      <c r="AX54" s="1025"/>
      <c r="AY54" s="1025"/>
      <c r="AZ54" s="1025"/>
      <c r="BA54" s="1025"/>
      <c r="BB54" s="1025"/>
      <c r="BC54" s="1025"/>
      <c r="BD54" s="1019"/>
      <c r="BE54" s="1019"/>
      <c r="BF54" s="1019"/>
      <c r="BG54" s="1019"/>
      <c r="BH54" s="1019"/>
      <c r="BI54" s="1020"/>
    </row>
    <row r="55" spans="1:62" ht="9.9" customHeight="1">
      <c r="A55" s="1226"/>
      <c r="C55" s="1031"/>
      <c r="D55" s="1032"/>
      <c r="E55" s="1032"/>
      <c r="F55" s="1030"/>
      <c r="G55" s="1030"/>
      <c r="H55" s="1030"/>
      <c r="I55" s="1027"/>
      <c r="J55" s="1028"/>
      <c r="K55" s="1028"/>
      <c r="L55" s="1028"/>
      <c r="M55" s="1028"/>
      <c r="N55" s="1028"/>
      <c r="O55" s="1028"/>
      <c r="P55" s="1028"/>
      <c r="Q55" s="1028"/>
      <c r="R55" s="1028"/>
      <c r="S55" s="1028"/>
      <c r="T55" s="1028"/>
      <c r="U55" s="1028"/>
      <c r="V55" s="1028"/>
      <c r="W55" s="1028"/>
      <c r="X55" s="1028"/>
      <c r="Y55" s="1028"/>
      <c r="Z55" s="1019"/>
      <c r="AA55" s="1019"/>
      <c r="AB55" s="1019"/>
      <c r="AC55" s="1019"/>
      <c r="AD55" s="1019"/>
      <c r="AE55" s="1020"/>
      <c r="AG55" s="1031"/>
      <c r="AH55" s="1032"/>
      <c r="AI55" s="1032"/>
      <c r="AJ55" s="1030"/>
      <c r="AK55" s="1030"/>
      <c r="AL55" s="1030"/>
      <c r="AM55" s="1027"/>
      <c r="AN55" s="1028"/>
      <c r="AO55" s="1028"/>
      <c r="AP55" s="1028"/>
      <c r="AQ55" s="1028"/>
      <c r="AR55" s="1028"/>
      <c r="AS55" s="1028"/>
      <c r="AT55" s="1028"/>
      <c r="AU55" s="1028"/>
      <c r="AV55" s="1028"/>
      <c r="AW55" s="1028"/>
      <c r="AX55" s="1028"/>
      <c r="AY55" s="1028"/>
      <c r="AZ55" s="1028"/>
      <c r="BA55" s="1028"/>
      <c r="BB55" s="1028"/>
      <c r="BC55" s="1028"/>
      <c r="BD55" s="1019"/>
      <c r="BE55" s="1019"/>
      <c r="BF55" s="1019"/>
      <c r="BG55" s="1019"/>
      <c r="BH55" s="1019"/>
      <c r="BI55" s="1020"/>
      <c r="BJ55" s="31"/>
    </row>
    <row r="56" spans="1:62" ht="9.9" customHeight="1">
      <c r="A56" s="1226"/>
      <c r="C56" s="1031"/>
      <c r="D56" s="1032"/>
      <c r="E56" s="1032"/>
      <c r="F56" s="1078" t="s">
        <v>107</v>
      </c>
      <c r="G56" s="1079"/>
      <c r="H56" s="1080"/>
      <c r="I56" s="1191" t="s">
        <v>101</v>
      </c>
      <c r="J56" s="1087"/>
      <c r="K56" s="1087"/>
      <c r="L56" s="1087"/>
      <c r="M56" s="1087"/>
      <c r="N56" s="1087"/>
      <c r="O56" s="1087"/>
      <c r="P56" s="1087"/>
      <c r="Q56" s="1087"/>
      <c r="R56" s="1087"/>
      <c r="S56" s="1087"/>
      <c r="T56" s="1087"/>
      <c r="U56" s="1087"/>
      <c r="V56" s="1087"/>
      <c r="W56" s="1087"/>
      <c r="X56" s="1087"/>
      <c r="Y56" s="1087"/>
      <c r="Z56" s="1033" t="s">
        <v>770</v>
      </c>
      <c r="AA56" s="1033"/>
      <c r="AB56" s="1033"/>
      <c r="AC56" s="1033"/>
      <c r="AD56" s="1033"/>
      <c r="AE56" s="1034"/>
      <c r="AG56" s="1031"/>
      <c r="AH56" s="1032"/>
      <c r="AI56" s="1032"/>
      <c r="AJ56" s="1010" t="s">
        <v>107</v>
      </c>
      <c r="AK56" s="1011"/>
      <c r="AL56" s="1012"/>
      <c r="AM56" s="999" t="s">
        <v>101</v>
      </c>
      <c r="AN56" s="1000"/>
      <c r="AO56" s="1000"/>
      <c r="AP56" s="1000"/>
      <c r="AQ56" s="1000"/>
      <c r="AR56" s="1000"/>
      <c r="AS56" s="1000"/>
      <c r="AT56" s="1000"/>
      <c r="AU56" s="1000"/>
      <c r="AV56" s="1000"/>
      <c r="AW56" s="1000"/>
      <c r="AX56" s="1000"/>
      <c r="AY56" s="1000"/>
      <c r="AZ56" s="1000"/>
      <c r="BA56" s="1000"/>
      <c r="BB56" s="1000"/>
      <c r="BC56" s="1000"/>
      <c r="BD56" s="1033" t="s">
        <v>799</v>
      </c>
      <c r="BE56" s="1033"/>
      <c r="BF56" s="1033"/>
      <c r="BG56" s="1033"/>
      <c r="BH56" s="1033"/>
      <c r="BI56" s="1034"/>
      <c r="BJ56" s="31"/>
    </row>
    <row r="57" spans="1:62" ht="9.9" customHeight="1">
      <c r="A57" s="1226"/>
      <c r="C57" s="1031"/>
      <c r="D57" s="1032"/>
      <c r="E57" s="1032"/>
      <c r="F57" s="1081"/>
      <c r="G57" s="1082"/>
      <c r="H57" s="1083"/>
      <c r="I57" s="1192"/>
      <c r="J57" s="1088"/>
      <c r="K57" s="1088"/>
      <c r="L57" s="1088"/>
      <c r="M57" s="1088"/>
      <c r="N57" s="1088"/>
      <c r="O57" s="1088"/>
      <c r="P57" s="1088"/>
      <c r="Q57" s="1088"/>
      <c r="R57" s="1088"/>
      <c r="S57" s="1088"/>
      <c r="T57" s="1088"/>
      <c r="U57" s="1088"/>
      <c r="V57" s="1088"/>
      <c r="W57" s="1088"/>
      <c r="X57" s="1088"/>
      <c r="Y57" s="1088"/>
      <c r="Z57" s="1035"/>
      <c r="AA57" s="1035"/>
      <c r="AB57" s="1035"/>
      <c r="AC57" s="1035"/>
      <c r="AD57" s="1035"/>
      <c r="AE57" s="1036"/>
      <c r="AG57" s="1031"/>
      <c r="AH57" s="1032"/>
      <c r="AI57" s="1032"/>
      <c r="AJ57" s="1013"/>
      <c r="AK57" s="1014"/>
      <c r="AL57" s="1015"/>
      <c r="AM57" s="999"/>
      <c r="AN57" s="1000"/>
      <c r="AO57" s="1000"/>
      <c r="AP57" s="1000"/>
      <c r="AQ57" s="1000"/>
      <c r="AR57" s="1000"/>
      <c r="AS57" s="1000"/>
      <c r="AT57" s="1000"/>
      <c r="AU57" s="1000"/>
      <c r="AV57" s="1000"/>
      <c r="AW57" s="1000"/>
      <c r="AX57" s="1000"/>
      <c r="AY57" s="1000"/>
      <c r="AZ57" s="1000"/>
      <c r="BA57" s="1000"/>
      <c r="BB57" s="1000"/>
      <c r="BC57" s="1000"/>
      <c r="BD57" s="1035"/>
      <c r="BE57" s="1035"/>
      <c r="BF57" s="1035"/>
      <c r="BG57" s="1035"/>
      <c r="BH57" s="1035"/>
      <c r="BI57" s="1036"/>
      <c r="BJ57" s="31"/>
    </row>
    <row r="58" spans="1:62" ht="9.9" customHeight="1">
      <c r="A58" s="1226"/>
      <c r="C58" s="1031"/>
      <c r="D58" s="1032"/>
      <c r="E58" s="1032"/>
      <c r="F58" s="1084"/>
      <c r="G58" s="1085"/>
      <c r="H58" s="1086"/>
      <c r="I58" s="1193"/>
      <c r="J58" s="1089"/>
      <c r="K58" s="1089"/>
      <c r="L58" s="1089"/>
      <c r="M58" s="1089"/>
      <c r="N58" s="1089"/>
      <c r="O58" s="1089"/>
      <c r="P58" s="1089"/>
      <c r="Q58" s="1089"/>
      <c r="R58" s="1089"/>
      <c r="S58" s="1089"/>
      <c r="T58" s="1089"/>
      <c r="U58" s="1089"/>
      <c r="V58" s="1089"/>
      <c r="W58" s="1089"/>
      <c r="X58" s="1089"/>
      <c r="Y58" s="1089"/>
      <c r="Z58" s="1037"/>
      <c r="AA58" s="1037"/>
      <c r="AB58" s="1037"/>
      <c r="AC58" s="1037"/>
      <c r="AD58" s="1037"/>
      <c r="AE58" s="1038"/>
      <c r="AG58" s="1031"/>
      <c r="AH58" s="1032"/>
      <c r="AI58" s="1032"/>
      <c r="AJ58" s="1016"/>
      <c r="AK58" s="1017"/>
      <c r="AL58" s="1018"/>
      <c r="AM58" s="999"/>
      <c r="AN58" s="1000"/>
      <c r="AO58" s="1000"/>
      <c r="AP58" s="1000"/>
      <c r="AQ58" s="1000"/>
      <c r="AR58" s="1000"/>
      <c r="AS58" s="1000"/>
      <c r="AT58" s="1000"/>
      <c r="AU58" s="1000"/>
      <c r="AV58" s="1000"/>
      <c r="AW58" s="1000"/>
      <c r="AX58" s="1000"/>
      <c r="AY58" s="1000"/>
      <c r="AZ58" s="1000"/>
      <c r="BA58" s="1000"/>
      <c r="BB58" s="1000"/>
      <c r="BC58" s="1000"/>
      <c r="BD58" s="1035"/>
      <c r="BE58" s="1035"/>
      <c r="BF58" s="1035"/>
      <c r="BG58" s="1035"/>
      <c r="BH58" s="1035"/>
      <c r="BI58" s="1036"/>
      <c r="BJ58" s="31"/>
    </row>
    <row r="59" spans="1:62" ht="9.9" customHeight="1">
      <c r="A59" s="1226"/>
      <c r="C59" s="1031"/>
      <c r="D59" s="1032"/>
      <c r="E59" s="1032"/>
      <c r="F59" s="1194" t="str">
        <f>IF(入力シート!$L$18="","○",IF(入力シート!$L$102="","","◎"))</f>
        <v>○</v>
      </c>
      <c r="G59" s="1194"/>
      <c r="H59" s="1194"/>
      <c r="I59" s="1195" t="str">
        <f>IF(F59="","","業者情報調書（代理人情報）")</f>
        <v>業者情報調書（代理人情報）</v>
      </c>
      <c r="J59" s="1195"/>
      <c r="K59" s="1195"/>
      <c r="L59" s="1195"/>
      <c r="M59" s="1195"/>
      <c r="N59" s="1195"/>
      <c r="O59" s="1195"/>
      <c r="P59" s="1195"/>
      <c r="Q59" s="1195"/>
      <c r="R59" s="1195"/>
      <c r="S59" s="1195"/>
      <c r="T59" s="1195"/>
      <c r="U59" s="1195"/>
      <c r="V59" s="1195"/>
      <c r="W59" s="1195"/>
      <c r="X59" s="1195"/>
      <c r="Y59" s="1196"/>
      <c r="Z59" s="1197" t="str">
        <f>IF(F59="","","（物品様式４）")</f>
        <v>（物品様式４）</v>
      </c>
      <c r="AA59" s="1198"/>
      <c r="AB59" s="1198"/>
      <c r="AC59" s="1198"/>
      <c r="AD59" s="1198"/>
      <c r="AE59" s="1199"/>
      <c r="AG59" s="1031"/>
      <c r="AH59" s="1032"/>
      <c r="AI59" s="1032"/>
      <c r="AJ59" s="1001" t="str">
        <f>IF(入力シート!$L$18="","○",IF(入力シート!$L$102="","","◎"))</f>
        <v>○</v>
      </c>
      <c r="AK59" s="1002"/>
      <c r="AL59" s="1003"/>
      <c r="AM59" s="999" t="str">
        <f>IF(AJ59="","","業者情報調書（代理人情報）")</f>
        <v>業者情報調書（代理人情報）</v>
      </c>
      <c r="AN59" s="1000"/>
      <c r="AO59" s="1000"/>
      <c r="AP59" s="1000"/>
      <c r="AQ59" s="1000"/>
      <c r="AR59" s="1000"/>
      <c r="AS59" s="1000"/>
      <c r="AT59" s="1000"/>
      <c r="AU59" s="1000"/>
      <c r="AV59" s="1000"/>
      <c r="AW59" s="1000"/>
      <c r="AX59" s="1000"/>
      <c r="AY59" s="1000"/>
      <c r="AZ59" s="1000"/>
      <c r="BA59" s="1000"/>
      <c r="BB59" s="1000"/>
      <c r="BC59" s="1000"/>
      <c r="BD59" s="1033" t="str">
        <f>IF(AJ59="","","（物品様式４）")</f>
        <v>（物品様式４）</v>
      </c>
      <c r="BE59" s="1033"/>
      <c r="BF59" s="1033"/>
      <c r="BG59" s="1033"/>
      <c r="BH59" s="1033"/>
      <c r="BI59" s="1034"/>
      <c r="BJ59" s="31"/>
    </row>
    <row r="60" spans="1:62" ht="9.9" customHeight="1">
      <c r="A60" s="1226"/>
      <c r="C60" s="1031"/>
      <c r="D60" s="1032"/>
      <c r="E60" s="1032"/>
      <c r="F60" s="1194"/>
      <c r="G60" s="1194"/>
      <c r="H60" s="1194"/>
      <c r="I60" s="1195"/>
      <c r="J60" s="1195"/>
      <c r="K60" s="1195"/>
      <c r="L60" s="1195"/>
      <c r="M60" s="1195"/>
      <c r="N60" s="1195"/>
      <c r="O60" s="1195"/>
      <c r="P60" s="1195"/>
      <c r="Q60" s="1195"/>
      <c r="R60" s="1195"/>
      <c r="S60" s="1195"/>
      <c r="T60" s="1195"/>
      <c r="U60" s="1195"/>
      <c r="V60" s="1195"/>
      <c r="W60" s="1195"/>
      <c r="X60" s="1195"/>
      <c r="Y60" s="1196"/>
      <c r="Z60" s="1197"/>
      <c r="AA60" s="1198"/>
      <c r="AB60" s="1198"/>
      <c r="AC60" s="1198"/>
      <c r="AD60" s="1198"/>
      <c r="AE60" s="1199"/>
      <c r="AG60" s="1031"/>
      <c r="AH60" s="1032"/>
      <c r="AI60" s="1032"/>
      <c r="AJ60" s="1004"/>
      <c r="AK60" s="1005"/>
      <c r="AL60" s="1006"/>
      <c r="AM60" s="999"/>
      <c r="AN60" s="1000"/>
      <c r="AO60" s="1000"/>
      <c r="AP60" s="1000"/>
      <c r="AQ60" s="1000"/>
      <c r="AR60" s="1000"/>
      <c r="AS60" s="1000"/>
      <c r="AT60" s="1000"/>
      <c r="AU60" s="1000"/>
      <c r="AV60" s="1000"/>
      <c r="AW60" s="1000"/>
      <c r="AX60" s="1000"/>
      <c r="AY60" s="1000"/>
      <c r="AZ60" s="1000"/>
      <c r="BA60" s="1000"/>
      <c r="BB60" s="1000"/>
      <c r="BC60" s="1000"/>
      <c r="BD60" s="1035"/>
      <c r="BE60" s="1035"/>
      <c r="BF60" s="1035"/>
      <c r="BG60" s="1035"/>
      <c r="BH60" s="1035"/>
      <c r="BI60" s="1036"/>
      <c r="BJ60" s="31"/>
    </row>
    <row r="61" spans="1:62" ht="9.9" customHeight="1">
      <c r="A61" s="1226"/>
      <c r="C61" s="1031"/>
      <c r="D61" s="1032"/>
      <c r="E61" s="1032"/>
      <c r="F61" s="1194"/>
      <c r="G61" s="1194"/>
      <c r="H61" s="1194"/>
      <c r="I61" s="1195"/>
      <c r="J61" s="1195"/>
      <c r="K61" s="1195"/>
      <c r="L61" s="1195"/>
      <c r="M61" s="1195"/>
      <c r="N61" s="1195"/>
      <c r="O61" s="1195"/>
      <c r="P61" s="1195"/>
      <c r="Q61" s="1195"/>
      <c r="R61" s="1195"/>
      <c r="S61" s="1195"/>
      <c r="T61" s="1195"/>
      <c r="U61" s="1195"/>
      <c r="V61" s="1195"/>
      <c r="W61" s="1195"/>
      <c r="X61" s="1195"/>
      <c r="Y61" s="1196"/>
      <c r="Z61" s="1197"/>
      <c r="AA61" s="1198"/>
      <c r="AB61" s="1198"/>
      <c r="AC61" s="1198"/>
      <c r="AD61" s="1198"/>
      <c r="AE61" s="1199"/>
      <c r="AG61" s="1031"/>
      <c r="AH61" s="1032"/>
      <c r="AI61" s="1032"/>
      <c r="AJ61" s="1007"/>
      <c r="AK61" s="1008"/>
      <c r="AL61" s="1009"/>
      <c r="AM61" s="999"/>
      <c r="AN61" s="1000"/>
      <c r="AO61" s="1000"/>
      <c r="AP61" s="1000"/>
      <c r="AQ61" s="1000"/>
      <c r="AR61" s="1000"/>
      <c r="AS61" s="1000"/>
      <c r="AT61" s="1000"/>
      <c r="AU61" s="1000"/>
      <c r="AV61" s="1000"/>
      <c r="AW61" s="1000"/>
      <c r="AX61" s="1000"/>
      <c r="AY61" s="1000"/>
      <c r="AZ61" s="1000"/>
      <c r="BA61" s="1000"/>
      <c r="BB61" s="1000"/>
      <c r="BC61" s="1000"/>
      <c r="BD61" s="1037"/>
      <c r="BE61" s="1037"/>
      <c r="BF61" s="1037"/>
      <c r="BG61" s="1037"/>
      <c r="BH61" s="1037"/>
      <c r="BI61" s="1038"/>
      <c r="BJ61" s="31"/>
    </row>
    <row r="62" spans="1:62" ht="9.9" customHeight="1">
      <c r="A62" s="1226"/>
      <c r="C62" s="1031"/>
      <c r="D62" s="1032"/>
      <c r="E62" s="1032"/>
      <c r="F62" s="1078" t="s">
        <v>275</v>
      </c>
      <c r="G62" s="1079"/>
      <c r="H62" s="1080"/>
      <c r="I62" s="1087" t="s">
        <v>714</v>
      </c>
      <c r="J62" s="1087"/>
      <c r="K62" s="1087"/>
      <c r="L62" s="1087"/>
      <c r="M62" s="1087"/>
      <c r="N62" s="1087"/>
      <c r="O62" s="1087"/>
      <c r="P62" s="1087"/>
      <c r="Q62" s="1087"/>
      <c r="R62" s="1087"/>
      <c r="S62" s="1087"/>
      <c r="T62" s="1087"/>
      <c r="U62" s="1087"/>
      <c r="V62" s="1087"/>
      <c r="W62" s="1087"/>
      <c r="X62" s="1087"/>
      <c r="Y62" s="1087"/>
      <c r="Z62" s="1033" t="s">
        <v>359</v>
      </c>
      <c r="AA62" s="1033"/>
      <c r="AB62" s="1033"/>
      <c r="AC62" s="1033"/>
      <c r="AD62" s="1033"/>
      <c r="AE62" s="1034"/>
      <c r="AG62" s="1031"/>
      <c r="AH62" s="1032"/>
      <c r="AI62" s="1032"/>
      <c r="AJ62" s="1030" t="s">
        <v>275</v>
      </c>
      <c r="AK62" s="1030"/>
      <c r="AL62" s="1030"/>
      <c r="AM62" s="999" t="s">
        <v>715</v>
      </c>
      <c r="AN62" s="1000"/>
      <c r="AO62" s="1000"/>
      <c r="AP62" s="1000"/>
      <c r="AQ62" s="1000"/>
      <c r="AR62" s="1000"/>
      <c r="AS62" s="1000"/>
      <c r="AT62" s="1000"/>
      <c r="AU62" s="1000"/>
      <c r="AV62" s="1000"/>
      <c r="AW62" s="1000"/>
      <c r="AX62" s="1000"/>
      <c r="AY62" s="1000"/>
      <c r="AZ62" s="1000"/>
      <c r="BA62" s="1000"/>
      <c r="BB62" s="1000"/>
      <c r="BC62" s="1000"/>
      <c r="BD62" s="1033" t="s">
        <v>359</v>
      </c>
      <c r="BE62" s="1033"/>
      <c r="BF62" s="1033"/>
      <c r="BG62" s="1033"/>
      <c r="BH62" s="1033"/>
      <c r="BI62" s="1034"/>
      <c r="BJ62" s="31"/>
    </row>
    <row r="63" spans="1:62" ht="9.9" customHeight="1">
      <c r="A63" s="1226"/>
      <c r="C63" s="1031"/>
      <c r="D63" s="1032"/>
      <c r="E63" s="1032"/>
      <c r="F63" s="1081"/>
      <c r="G63" s="1082"/>
      <c r="H63" s="1083"/>
      <c r="I63" s="1088"/>
      <c r="J63" s="1088"/>
      <c r="K63" s="1088"/>
      <c r="L63" s="1088"/>
      <c r="M63" s="1088"/>
      <c r="N63" s="1088"/>
      <c r="O63" s="1088"/>
      <c r="P63" s="1088"/>
      <c r="Q63" s="1088"/>
      <c r="R63" s="1088"/>
      <c r="S63" s="1088"/>
      <c r="T63" s="1088"/>
      <c r="U63" s="1088"/>
      <c r="V63" s="1088"/>
      <c r="W63" s="1088"/>
      <c r="X63" s="1088"/>
      <c r="Y63" s="1088"/>
      <c r="Z63" s="1035"/>
      <c r="AA63" s="1035"/>
      <c r="AB63" s="1035"/>
      <c r="AC63" s="1035"/>
      <c r="AD63" s="1035"/>
      <c r="AE63" s="1036"/>
      <c r="AG63" s="1031"/>
      <c r="AH63" s="1032"/>
      <c r="AI63" s="1032"/>
      <c r="AJ63" s="1030"/>
      <c r="AK63" s="1030"/>
      <c r="AL63" s="1030"/>
      <c r="AM63" s="999"/>
      <c r="AN63" s="1000"/>
      <c r="AO63" s="1000"/>
      <c r="AP63" s="1000"/>
      <c r="AQ63" s="1000"/>
      <c r="AR63" s="1000"/>
      <c r="AS63" s="1000"/>
      <c r="AT63" s="1000"/>
      <c r="AU63" s="1000"/>
      <c r="AV63" s="1000"/>
      <c r="AW63" s="1000"/>
      <c r="AX63" s="1000"/>
      <c r="AY63" s="1000"/>
      <c r="AZ63" s="1000"/>
      <c r="BA63" s="1000"/>
      <c r="BB63" s="1000"/>
      <c r="BC63" s="1000"/>
      <c r="BD63" s="1035"/>
      <c r="BE63" s="1035"/>
      <c r="BF63" s="1035"/>
      <c r="BG63" s="1035"/>
      <c r="BH63" s="1035"/>
      <c r="BI63" s="1036"/>
      <c r="BJ63" s="31"/>
    </row>
    <row r="64" spans="1:62" ht="9.9" customHeight="1">
      <c r="A64" s="1226"/>
      <c r="C64" s="1031"/>
      <c r="D64" s="1032"/>
      <c r="E64" s="1032"/>
      <c r="F64" s="1084"/>
      <c r="G64" s="1085"/>
      <c r="H64" s="1086"/>
      <c r="I64" s="1089"/>
      <c r="J64" s="1089"/>
      <c r="K64" s="1089"/>
      <c r="L64" s="1089"/>
      <c r="M64" s="1089"/>
      <c r="N64" s="1089"/>
      <c r="O64" s="1089"/>
      <c r="P64" s="1089"/>
      <c r="Q64" s="1089"/>
      <c r="R64" s="1089"/>
      <c r="S64" s="1089"/>
      <c r="T64" s="1089"/>
      <c r="U64" s="1089"/>
      <c r="V64" s="1089"/>
      <c r="W64" s="1089"/>
      <c r="X64" s="1089"/>
      <c r="Y64" s="1089"/>
      <c r="Z64" s="1037"/>
      <c r="AA64" s="1037"/>
      <c r="AB64" s="1037"/>
      <c r="AC64" s="1037"/>
      <c r="AD64" s="1037"/>
      <c r="AE64" s="1038"/>
      <c r="AG64" s="1031"/>
      <c r="AH64" s="1032"/>
      <c r="AI64" s="1032"/>
      <c r="AJ64" s="1030"/>
      <c r="AK64" s="1030"/>
      <c r="AL64" s="1030"/>
      <c r="AM64" s="999"/>
      <c r="AN64" s="1000"/>
      <c r="AO64" s="1000"/>
      <c r="AP64" s="1000"/>
      <c r="AQ64" s="1000"/>
      <c r="AR64" s="1000"/>
      <c r="AS64" s="1000"/>
      <c r="AT64" s="1000"/>
      <c r="AU64" s="1000"/>
      <c r="AV64" s="1000"/>
      <c r="AW64" s="1000"/>
      <c r="AX64" s="1000"/>
      <c r="AY64" s="1000"/>
      <c r="AZ64" s="1000"/>
      <c r="BA64" s="1000"/>
      <c r="BB64" s="1000"/>
      <c r="BC64" s="1000"/>
      <c r="BD64" s="1037"/>
      <c r="BE64" s="1037"/>
      <c r="BF64" s="1037"/>
      <c r="BG64" s="1037"/>
      <c r="BH64" s="1037"/>
      <c r="BI64" s="1038"/>
      <c r="BJ64" s="31"/>
    </row>
    <row r="65" spans="1:62" ht="9.9" customHeight="1">
      <c r="A65" s="1226"/>
      <c r="C65" s="1031"/>
      <c r="D65" s="1032"/>
      <c r="E65" s="1032"/>
      <c r="F65" s="1272" t="s">
        <v>276</v>
      </c>
      <c r="G65" s="1272"/>
      <c r="H65" s="1272"/>
      <c r="I65" s="1091" t="s">
        <v>277</v>
      </c>
      <c r="J65" s="1092"/>
      <c r="K65" s="1092"/>
      <c r="L65" s="1092"/>
      <c r="M65" s="1092"/>
      <c r="N65" s="1092"/>
      <c r="O65" s="1092"/>
      <c r="P65" s="1092"/>
      <c r="Q65" s="1092"/>
      <c r="R65" s="1092"/>
      <c r="S65" s="1092"/>
      <c r="T65" s="1092"/>
      <c r="U65" s="1092"/>
      <c r="V65" s="1092"/>
      <c r="W65" s="1092"/>
      <c r="X65" s="1092"/>
      <c r="Y65" s="1092"/>
      <c r="Z65" s="1019" t="s">
        <v>360</v>
      </c>
      <c r="AA65" s="1019"/>
      <c r="AB65" s="1019"/>
      <c r="AC65" s="1019"/>
      <c r="AD65" s="1019"/>
      <c r="AE65" s="1020"/>
      <c r="AG65" s="1031"/>
      <c r="AH65" s="1032"/>
      <c r="AI65" s="1032"/>
      <c r="AJ65" s="1090" t="s">
        <v>276</v>
      </c>
      <c r="AK65" s="1090"/>
      <c r="AL65" s="1090"/>
      <c r="AM65" s="999" t="s">
        <v>277</v>
      </c>
      <c r="AN65" s="1000"/>
      <c r="AO65" s="1000"/>
      <c r="AP65" s="1000"/>
      <c r="AQ65" s="1000"/>
      <c r="AR65" s="1000"/>
      <c r="AS65" s="1000"/>
      <c r="AT65" s="1000"/>
      <c r="AU65" s="1000"/>
      <c r="AV65" s="1000"/>
      <c r="AW65" s="1000"/>
      <c r="AX65" s="1000"/>
      <c r="AY65" s="1000"/>
      <c r="AZ65" s="1000"/>
      <c r="BA65" s="1000"/>
      <c r="BB65" s="1000"/>
      <c r="BC65" s="1000"/>
      <c r="BD65" s="1033" t="s">
        <v>360</v>
      </c>
      <c r="BE65" s="1033"/>
      <c r="BF65" s="1033"/>
      <c r="BG65" s="1033"/>
      <c r="BH65" s="1033"/>
      <c r="BI65" s="1034"/>
      <c r="BJ65" s="31"/>
    </row>
    <row r="66" spans="1:62" ht="9.9" customHeight="1">
      <c r="A66" s="1226"/>
      <c r="C66" s="1031"/>
      <c r="D66" s="1032"/>
      <c r="E66" s="1032"/>
      <c r="F66" s="1272"/>
      <c r="G66" s="1272"/>
      <c r="H66" s="1272"/>
      <c r="I66" s="1091"/>
      <c r="J66" s="1092"/>
      <c r="K66" s="1092"/>
      <c r="L66" s="1092"/>
      <c r="M66" s="1092"/>
      <c r="N66" s="1092"/>
      <c r="O66" s="1092"/>
      <c r="P66" s="1092"/>
      <c r="Q66" s="1092"/>
      <c r="R66" s="1092"/>
      <c r="S66" s="1092"/>
      <c r="T66" s="1092"/>
      <c r="U66" s="1092"/>
      <c r="V66" s="1092"/>
      <c r="W66" s="1092"/>
      <c r="X66" s="1092"/>
      <c r="Y66" s="1092"/>
      <c r="Z66" s="1019"/>
      <c r="AA66" s="1019"/>
      <c r="AB66" s="1019"/>
      <c r="AC66" s="1019"/>
      <c r="AD66" s="1019"/>
      <c r="AE66" s="1020"/>
      <c r="AG66" s="1031"/>
      <c r="AH66" s="1032"/>
      <c r="AI66" s="1032"/>
      <c r="AJ66" s="1090"/>
      <c r="AK66" s="1090"/>
      <c r="AL66" s="1090"/>
      <c r="AM66" s="999"/>
      <c r="AN66" s="1000"/>
      <c r="AO66" s="1000"/>
      <c r="AP66" s="1000"/>
      <c r="AQ66" s="1000"/>
      <c r="AR66" s="1000"/>
      <c r="AS66" s="1000"/>
      <c r="AT66" s="1000"/>
      <c r="AU66" s="1000"/>
      <c r="AV66" s="1000"/>
      <c r="AW66" s="1000"/>
      <c r="AX66" s="1000"/>
      <c r="AY66" s="1000"/>
      <c r="AZ66" s="1000"/>
      <c r="BA66" s="1000"/>
      <c r="BB66" s="1000"/>
      <c r="BC66" s="1000"/>
      <c r="BD66" s="1035"/>
      <c r="BE66" s="1035"/>
      <c r="BF66" s="1035"/>
      <c r="BG66" s="1035"/>
      <c r="BH66" s="1035"/>
      <c r="BI66" s="1036"/>
      <c r="BJ66" s="31"/>
    </row>
    <row r="67" spans="1:62" ht="9.9" customHeight="1">
      <c r="A67" s="1226"/>
      <c r="C67" s="1031"/>
      <c r="D67" s="1032"/>
      <c r="E67" s="1032"/>
      <c r="F67" s="1272"/>
      <c r="G67" s="1272"/>
      <c r="H67" s="1272"/>
      <c r="I67" s="1091"/>
      <c r="J67" s="1092"/>
      <c r="K67" s="1092"/>
      <c r="L67" s="1092"/>
      <c r="M67" s="1092"/>
      <c r="N67" s="1092"/>
      <c r="O67" s="1092"/>
      <c r="P67" s="1092"/>
      <c r="Q67" s="1092"/>
      <c r="R67" s="1092"/>
      <c r="S67" s="1092"/>
      <c r="T67" s="1092"/>
      <c r="U67" s="1092"/>
      <c r="V67" s="1092"/>
      <c r="W67" s="1092"/>
      <c r="X67" s="1092"/>
      <c r="Y67" s="1092"/>
      <c r="Z67" s="1019"/>
      <c r="AA67" s="1019"/>
      <c r="AB67" s="1019"/>
      <c r="AC67" s="1019"/>
      <c r="AD67" s="1019"/>
      <c r="AE67" s="1020"/>
      <c r="AG67" s="1031"/>
      <c r="AH67" s="1032"/>
      <c r="AI67" s="1032"/>
      <c r="AJ67" s="1090"/>
      <c r="AK67" s="1090"/>
      <c r="AL67" s="1090"/>
      <c r="AM67" s="999"/>
      <c r="AN67" s="1000"/>
      <c r="AO67" s="1000"/>
      <c r="AP67" s="1000"/>
      <c r="AQ67" s="1000"/>
      <c r="AR67" s="1000"/>
      <c r="AS67" s="1000"/>
      <c r="AT67" s="1000"/>
      <c r="AU67" s="1000"/>
      <c r="AV67" s="1000"/>
      <c r="AW67" s="1000"/>
      <c r="AX67" s="1000"/>
      <c r="AY67" s="1000"/>
      <c r="AZ67" s="1000"/>
      <c r="BA67" s="1000"/>
      <c r="BB67" s="1000"/>
      <c r="BC67" s="1000"/>
      <c r="BD67" s="1037"/>
      <c r="BE67" s="1037"/>
      <c r="BF67" s="1037"/>
      <c r="BG67" s="1037"/>
      <c r="BH67" s="1037"/>
      <c r="BI67" s="1038"/>
      <c r="BJ67" s="31"/>
    </row>
    <row r="68" spans="1:62" ht="9.9" customHeight="1" thickBot="1">
      <c r="A68" s="1227"/>
      <c r="C68" s="1031"/>
      <c r="D68" s="1032"/>
      <c r="E68" s="1032"/>
      <c r="F68" s="1272" t="s">
        <v>276</v>
      </c>
      <c r="G68" s="1272"/>
      <c r="H68" s="1272"/>
      <c r="I68" s="1091" t="s">
        <v>278</v>
      </c>
      <c r="J68" s="1092"/>
      <c r="K68" s="1092"/>
      <c r="L68" s="1092"/>
      <c r="M68" s="1092"/>
      <c r="N68" s="1092"/>
      <c r="O68" s="1092"/>
      <c r="P68" s="1092"/>
      <c r="Q68" s="1092"/>
      <c r="R68" s="1092"/>
      <c r="S68" s="1092"/>
      <c r="T68" s="1092"/>
      <c r="U68" s="1092"/>
      <c r="V68" s="1092"/>
      <c r="W68" s="1092"/>
      <c r="X68" s="1092"/>
      <c r="Y68" s="1092"/>
      <c r="Z68" s="1019" t="s">
        <v>361</v>
      </c>
      <c r="AA68" s="1019"/>
      <c r="AB68" s="1019"/>
      <c r="AC68" s="1019"/>
      <c r="AD68" s="1019"/>
      <c r="AE68" s="1020"/>
      <c r="AG68" s="1031"/>
      <c r="AH68" s="1032"/>
      <c r="AI68" s="1032"/>
      <c r="AJ68" s="1090" t="s">
        <v>276</v>
      </c>
      <c r="AK68" s="1090"/>
      <c r="AL68" s="1090"/>
      <c r="AM68" s="999" t="s">
        <v>278</v>
      </c>
      <c r="AN68" s="1000"/>
      <c r="AO68" s="1000"/>
      <c r="AP68" s="1000"/>
      <c r="AQ68" s="1000"/>
      <c r="AR68" s="1000"/>
      <c r="AS68" s="1000"/>
      <c r="AT68" s="1000"/>
      <c r="AU68" s="1000"/>
      <c r="AV68" s="1000"/>
      <c r="AW68" s="1000"/>
      <c r="AX68" s="1000"/>
      <c r="AY68" s="1000"/>
      <c r="AZ68" s="1000"/>
      <c r="BA68" s="1000"/>
      <c r="BB68" s="1000"/>
      <c r="BC68" s="1000"/>
      <c r="BD68" s="1033" t="s">
        <v>361</v>
      </c>
      <c r="BE68" s="1033"/>
      <c r="BF68" s="1033"/>
      <c r="BG68" s="1033"/>
      <c r="BH68" s="1033"/>
      <c r="BI68" s="1034"/>
      <c r="BJ68" s="31"/>
    </row>
    <row r="69" spans="1:62" ht="9.9" customHeight="1">
      <c r="A69" s="1229"/>
      <c r="B69" s="35"/>
      <c r="C69" s="1031"/>
      <c r="D69" s="1032"/>
      <c r="E69" s="1032"/>
      <c r="F69" s="1272"/>
      <c r="G69" s="1272"/>
      <c r="H69" s="1272"/>
      <c r="I69" s="1091"/>
      <c r="J69" s="1092"/>
      <c r="K69" s="1092"/>
      <c r="L69" s="1092"/>
      <c r="M69" s="1092"/>
      <c r="N69" s="1092"/>
      <c r="O69" s="1092"/>
      <c r="P69" s="1092"/>
      <c r="Q69" s="1092"/>
      <c r="R69" s="1092"/>
      <c r="S69" s="1092"/>
      <c r="T69" s="1092"/>
      <c r="U69" s="1092"/>
      <c r="V69" s="1092"/>
      <c r="W69" s="1092"/>
      <c r="X69" s="1092"/>
      <c r="Y69" s="1092"/>
      <c r="Z69" s="1019"/>
      <c r="AA69" s="1019"/>
      <c r="AB69" s="1019"/>
      <c r="AC69" s="1019"/>
      <c r="AD69" s="1019"/>
      <c r="AE69" s="1020"/>
      <c r="AG69" s="1031"/>
      <c r="AH69" s="1032"/>
      <c r="AI69" s="1032"/>
      <c r="AJ69" s="1090"/>
      <c r="AK69" s="1090"/>
      <c r="AL69" s="1090"/>
      <c r="AM69" s="999"/>
      <c r="AN69" s="1000"/>
      <c r="AO69" s="1000"/>
      <c r="AP69" s="1000"/>
      <c r="AQ69" s="1000"/>
      <c r="AR69" s="1000"/>
      <c r="AS69" s="1000"/>
      <c r="AT69" s="1000"/>
      <c r="AU69" s="1000"/>
      <c r="AV69" s="1000"/>
      <c r="AW69" s="1000"/>
      <c r="AX69" s="1000"/>
      <c r="AY69" s="1000"/>
      <c r="AZ69" s="1000"/>
      <c r="BA69" s="1000"/>
      <c r="BB69" s="1000"/>
      <c r="BC69" s="1000"/>
      <c r="BD69" s="1035"/>
      <c r="BE69" s="1035"/>
      <c r="BF69" s="1035"/>
      <c r="BG69" s="1035"/>
      <c r="BH69" s="1035"/>
      <c r="BI69" s="1036"/>
      <c r="BJ69" s="31"/>
    </row>
    <row r="70" spans="1:62" ht="9.9" customHeight="1">
      <c r="A70" s="1228"/>
      <c r="C70" s="1031"/>
      <c r="D70" s="1032"/>
      <c r="E70" s="1032"/>
      <c r="F70" s="1272"/>
      <c r="G70" s="1272"/>
      <c r="H70" s="1272"/>
      <c r="I70" s="1091"/>
      <c r="J70" s="1092"/>
      <c r="K70" s="1092"/>
      <c r="L70" s="1092"/>
      <c r="M70" s="1092"/>
      <c r="N70" s="1092"/>
      <c r="O70" s="1092"/>
      <c r="P70" s="1092"/>
      <c r="Q70" s="1092"/>
      <c r="R70" s="1092"/>
      <c r="S70" s="1092"/>
      <c r="T70" s="1092"/>
      <c r="U70" s="1092"/>
      <c r="V70" s="1092"/>
      <c r="W70" s="1092"/>
      <c r="X70" s="1092"/>
      <c r="Y70" s="1092"/>
      <c r="Z70" s="1019"/>
      <c r="AA70" s="1019"/>
      <c r="AB70" s="1019"/>
      <c r="AC70" s="1019"/>
      <c r="AD70" s="1019"/>
      <c r="AE70" s="1020"/>
      <c r="AG70" s="1031"/>
      <c r="AH70" s="1032"/>
      <c r="AI70" s="1032"/>
      <c r="AJ70" s="1090"/>
      <c r="AK70" s="1090"/>
      <c r="AL70" s="1090"/>
      <c r="AM70" s="999"/>
      <c r="AN70" s="1000"/>
      <c r="AO70" s="1000"/>
      <c r="AP70" s="1000"/>
      <c r="AQ70" s="1000"/>
      <c r="AR70" s="1000"/>
      <c r="AS70" s="1000"/>
      <c r="AT70" s="1000"/>
      <c r="AU70" s="1000"/>
      <c r="AV70" s="1000"/>
      <c r="AW70" s="1000"/>
      <c r="AX70" s="1000"/>
      <c r="AY70" s="1000"/>
      <c r="AZ70" s="1000"/>
      <c r="BA70" s="1000"/>
      <c r="BB70" s="1000"/>
      <c r="BC70" s="1000"/>
      <c r="BD70" s="1037"/>
      <c r="BE70" s="1037"/>
      <c r="BF70" s="1037"/>
      <c r="BG70" s="1037"/>
      <c r="BH70" s="1037"/>
      <c r="BI70" s="1038"/>
      <c r="BJ70" s="31"/>
    </row>
    <row r="71" spans="1:62" ht="9.9" customHeight="1">
      <c r="A71" s="1228"/>
      <c r="C71" s="1031"/>
      <c r="D71" s="1032"/>
      <c r="E71" s="1032"/>
      <c r="F71" s="1078" t="s">
        <v>275</v>
      </c>
      <c r="G71" s="1079"/>
      <c r="H71" s="1080"/>
      <c r="I71" s="1191" t="s">
        <v>113</v>
      </c>
      <c r="J71" s="1087"/>
      <c r="K71" s="1087"/>
      <c r="L71" s="1087"/>
      <c r="M71" s="1087"/>
      <c r="N71" s="1087"/>
      <c r="O71" s="1087"/>
      <c r="P71" s="1087"/>
      <c r="Q71" s="1087"/>
      <c r="R71" s="1087"/>
      <c r="S71" s="1087"/>
      <c r="T71" s="1087"/>
      <c r="U71" s="1087"/>
      <c r="V71" s="1087"/>
      <c r="W71" s="1087"/>
      <c r="X71" s="1087"/>
      <c r="Y71" s="1087"/>
      <c r="Z71" s="1266"/>
      <c r="AA71" s="1266"/>
      <c r="AB71" s="1266"/>
      <c r="AC71" s="1266"/>
      <c r="AD71" s="1266"/>
      <c r="AE71" s="1267"/>
      <c r="AG71" s="1031"/>
      <c r="AH71" s="1032"/>
      <c r="AI71" s="1032"/>
      <c r="AJ71" s="1030" t="s">
        <v>107</v>
      </c>
      <c r="AK71" s="1030"/>
      <c r="AL71" s="1030"/>
      <c r="AM71" s="999" t="s">
        <v>103</v>
      </c>
      <c r="AN71" s="1000"/>
      <c r="AO71" s="1000"/>
      <c r="AP71" s="1000"/>
      <c r="AQ71" s="1000"/>
      <c r="AR71" s="1000"/>
      <c r="AS71" s="1000"/>
      <c r="AT71" s="1000"/>
      <c r="AU71" s="1000"/>
      <c r="AV71" s="1000"/>
      <c r="AW71" s="1000"/>
      <c r="AX71" s="1000"/>
      <c r="AY71" s="1000"/>
      <c r="AZ71" s="1000"/>
      <c r="BA71" s="1000"/>
      <c r="BB71" s="1000"/>
      <c r="BC71" s="1000"/>
      <c r="BD71" s="1019"/>
      <c r="BE71" s="1019"/>
      <c r="BF71" s="1019"/>
      <c r="BG71" s="1019"/>
      <c r="BH71" s="1019"/>
      <c r="BI71" s="1020"/>
      <c r="BJ71" s="31"/>
    </row>
    <row r="72" spans="1:62" ht="9.9" customHeight="1">
      <c r="A72" s="1228"/>
      <c r="C72" s="1031"/>
      <c r="D72" s="1032"/>
      <c r="E72" s="1032"/>
      <c r="F72" s="1081"/>
      <c r="G72" s="1082"/>
      <c r="H72" s="1083"/>
      <c r="I72" s="1192"/>
      <c r="J72" s="1088"/>
      <c r="K72" s="1088"/>
      <c r="L72" s="1088"/>
      <c r="M72" s="1088"/>
      <c r="N72" s="1088"/>
      <c r="O72" s="1088"/>
      <c r="P72" s="1088"/>
      <c r="Q72" s="1088"/>
      <c r="R72" s="1088"/>
      <c r="S72" s="1088"/>
      <c r="T72" s="1088"/>
      <c r="U72" s="1088"/>
      <c r="V72" s="1088"/>
      <c r="W72" s="1088"/>
      <c r="X72" s="1088"/>
      <c r="Y72" s="1088"/>
      <c r="Z72" s="1268"/>
      <c r="AA72" s="1268"/>
      <c r="AB72" s="1268"/>
      <c r="AC72" s="1268"/>
      <c r="AD72" s="1268"/>
      <c r="AE72" s="1269"/>
      <c r="AG72" s="1031"/>
      <c r="AH72" s="1032"/>
      <c r="AI72" s="1032"/>
      <c r="AJ72" s="1030"/>
      <c r="AK72" s="1030"/>
      <c r="AL72" s="1030"/>
      <c r="AM72" s="999"/>
      <c r="AN72" s="1000"/>
      <c r="AO72" s="1000"/>
      <c r="AP72" s="1000"/>
      <c r="AQ72" s="1000"/>
      <c r="AR72" s="1000"/>
      <c r="AS72" s="1000"/>
      <c r="AT72" s="1000"/>
      <c r="AU72" s="1000"/>
      <c r="AV72" s="1000"/>
      <c r="AW72" s="1000"/>
      <c r="AX72" s="1000"/>
      <c r="AY72" s="1000"/>
      <c r="AZ72" s="1000"/>
      <c r="BA72" s="1000"/>
      <c r="BB72" s="1000"/>
      <c r="BC72" s="1000"/>
      <c r="BD72" s="1019"/>
      <c r="BE72" s="1019"/>
      <c r="BF72" s="1019"/>
      <c r="BG72" s="1019"/>
      <c r="BH72" s="1019"/>
      <c r="BI72" s="1020"/>
      <c r="BJ72" s="31"/>
    </row>
    <row r="73" spans="1:62" s="31" customFormat="1" ht="9.9" customHeight="1">
      <c r="A73" s="1228"/>
      <c r="C73" s="1031"/>
      <c r="D73" s="1032"/>
      <c r="E73" s="1032"/>
      <c r="F73" s="1084"/>
      <c r="G73" s="1085"/>
      <c r="H73" s="1086"/>
      <c r="I73" s="1193"/>
      <c r="J73" s="1089"/>
      <c r="K73" s="1089"/>
      <c r="L73" s="1089"/>
      <c r="M73" s="1089"/>
      <c r="N73" s="1089"/>
      <c r="O73" s="1089"/>
      <c r="P73" s="1089"/>
      <c r="Q73" s="1089"/>
      <c r="R73" s="1089"/>
      <c r="S73" s="1089"/>
      <c r="T73" s="1089"/>
      <c r="U73" s="1089"/>
      <c r="V73" s="1089"/>
      <c r="W73" s="1089"/>
      <c r="X73" s="1089"/>
      <c r="Y73" s="1089"/>
      <c r="Z73" s="1270"/>
      <c r="AA73" s="1270"/>
      <c r="AB73" s="1270"/>
      <c r="AC73" s="1270"/>
      <c r="AD73" s="1270"/>
      <c r="AE73" s="1271"/>
      <c r="AF73" s="19"/>
      <c r="AG73" s="1031"/>
      <c r="AH73" s="1032"/>
      <c r="AI73" s="1032"/>
      <c r="AJ73" s="1030"/>
      <c r="AK73" s="1030"/>
      <c r="AL73" s="1030"/>
      <c r="AM73" s="999"/>
      <c r="AN73" s="1000"/>
      <c r="AO73" s="1000"/>
      <c r="AP73" s="1000"/>
      <c r="AQ73" s="1000"/>
      <c r="AR73" s="1000"/>
      <c r="AS73" s="1000"/>
      <c r="AT73" s="1000"/>
      <c r="AU73" s="1000"/>
      <c r="AV73" s="1000"/>
      <c r="AW73" s="1000"/>
      <c r="AX73" s="1000"/>
      <c r="AY73" s="1000"/>
      <c r="AZ73" s="1000"/>
      <c r="BA73" s="1000"/>
      <c r="BB73" s="1000"/>
      <c r="BC73" s="1000"/>
      <c r="BD73" s="1019"/>
      <c r="BE73" s="1019"/>
      <c r="BF73" s="1019"/>
      <c r="BG73" s="1019"/>
      <c r="BH73" s="1019"/>
      <c r="BI73" s="1020"/>
    </row>
    <row r="74" spans="1:62" s="31" customFormat="1" ht="9.9" customHeight="1">
      <c r="A74" s="1228"/>
      <c r="C74" s="1031"/>
      <c r="D74" s="1032"/>
      <c r="E74" s="1032"/>
      <c r="F74" s="1265" t="s">
        <v>107</v>
      </c>
      <c r="G74" s="1265"/>
      <c r="H74" s="1265"/>
      <c r="I74" s="1091" t="s">
        <v>102</v>
      </c>
      <c r="J74" s="1092"/>
      <c r="K74" s="1092"/>
      <c r="L74" s="1092"/>
      <c r="M74" s="1092"/>
      <c r="N74" s="1092"/>
      <c r="O74" s="1092"/>
      <c r="P74" s="1092"/>
      <c r="Q74" s="1092"/>
      <c r="R74" s="1092"/>
      <c r="S74" s="1092"/>
      <c r="T74" s="1092"/>
      <c r="U74" s="1092"/>
      <c r="V74" s="1092"/>
      <c r="W74" s="1092"/>
      <c r="X74" s="1092"/>
      <c r="Y74" s="1092"/>
      <c r="Z74" s="1019"/>
      <c r="AA74" s="1019"/>
      <c r="AB74" s="1019"/>
      <c r="AC74" s="1019"/>
      <c r="AD74" s="1019"/>
      <c r="AE74" s="1020"/>
      <c r="AF74" s="19"/>
      <c r="AG74" s="1031"/>
      <c r="AH74" s="1032"/>
      <c r="AI74" s="1032"/>
      <c r="AJ74" s="1030" t="s">
        <v>107</v>
      </c>
      <c r="AK74" s="1030"/>
      <c r="AL74" s="1030"/>
      <c r="AM74" s="999" t="s">
        <v>104</v>
      </c>
      <c r="AN74" s="1000"/>
      <c r="AO74" s="1000"/>
      <c r="AP74" s="1000"/>
      <c r="AQ74" s="1000"/>
      <c r="AR74" s="1000"/>
      <c r="AS74" s="1000"/>
      <c r="AT74" s="1000"/>
      <c r="AU74" s="1000"/>
      <c r="AV74" s="1000"/>
      <c r="AW74" s="1000"/>
      <c r="AX74" s="1000"/>
      <c r="AY74" s="1000"/>
      <c r="AZ74" s="1000"/>
      <c r="BA74" s="1000"/>
      <c r="BB74" s="1000"/>
      <c r="BC74" s="1000"/>
      <c r="BD74" s="1019"/>
      <c r="BE74" s="1019"/>
      <c r="BF74" s="1019"/>
      <c r="BG74" s="1019"/>
      <c r="BH74" s="1019"/>
      <c r="BI74" s="1020"/>
    </row>
    <row r="75" spans="1:62" s="31" customFormat="1" ht="9.9" customHeight="1">
      <c r="A75" s="1228"/>
      <c r="C75" s="1031"/>
      <c r="D75" s="1032"/>
      <c r="E75" s="1032"/>
      <c r="F75" s="1265"/>
      <c r="G75" s="1265"/>
      <c r="H75" s="1265"/>
      <c r="I75" s="1091"/>
      <c r="J75" s="1092"/>
      <c r="K75" s="1092"/>
      <c r="L75" s="1092"/>
      <c r="M75" s="1092"/>
      <c r="N75" s="1092"/>
      <c r="O75" s="1092"/>
      <c r="P75" s="1092"/>
      <c r="Q75" s="1092"/>
      <c r="R75" s="1092"/>
      <c r="S75" s="1092"/>
      <c r="T75" s="1092"/>
      <c r="U75" s="1092"/>
      <c r="V75" s="1092"/>
      <c r="W75" s="1092"/>
      <c r="X75" s="1092"/>
      <c r="Y75" s="1092"/>
      <c r="Z75" s="1019"/>
      <c r="AA75" s="1019"/>
      <c r="AB75" s="1019"/>
      <c r="AC75" s="1019"/>
      <c r="AD75" s="1019"/>
      <c r="AE75" s="1020"/>
      <c r="AF75" s="19"/>
      <c r="AG75" s="1031"/>
      <c r="AH75" s="1032"/>
      <c r="AI75" s="1032"/>
      <c r="AJ75" s="1030"/>
      <c r="AK75" s="1030"/>
      <c r="AL75" s="1030"/>
      <c r="AM75" s="999"/>
      <c r="AN75" s="1000"/>
      <c r="AO75" s="1000"/>
      <c r="AP75" s="1000"/>
      <c r="AQ75" s="1000"/>
      <c r="AR75" s="1000"/>
      <c r="AS75" s="1000"/>
      <c r="AT75" s="1000"/>
      <c r="AU75" s="1000"/>
      <c r="AV75" s="1000"/>
      <c r="AW75" s="1000"/>
      <c r="AX75" s="1000"/>
      <c r="AY75" s="1000"/>
      <c r="AZ75" s="1000"/>
      <c r="BA75" s="1000"/>
      <c r="BB75" s="1000"/>
      <c r="BC75" s="1000"/>
      <c r="BD75" s="1019"/>
      <c r="BE75" s="1019"/>
      <c r="BF75" s="1019"/>
      <c r="BG75" s="1019"/>
      <c r="BH75" s="1019"/>
      <c r="BI75" s="1020"/>
    </row>
    <row r="76" spans="1:62" s="31" customFormat="1" ht="9.9" customHeight="1">
      <c r="A76" s="1228"/>
      <c r="C76" s="1031"/>
      <c r="D76" s="1032"/>
      <c r="E76" s="1032"/>
      <c r="F76" s="1265"/>
      <c r="G76" s="1265"/>
      <c r="H76" s="1265"/>
      <c r="I76" s="1091"/>
      <c r="J76" s="1092"/>
      <c r="K76" s="1092"/>
      <c r="L76" s="1092"/>
      <c r="M76" s="1092"/>
      <c r="N76" s="1092"/>
      <c r="O76" s="1092"/>
      <c r="P76" s="1092"/>
      <c r="Q76" s="1092"/>
      <c r="R76" s="1092"/>
      <c r="S76" s="1092"/>
      <c r="T76" s="1092"/>
      <c r="U76" s="1092"/>
      <c r="V76" s="1092"/>
      <c r="W76" s="1092"/>
      <c r="X76" s="1092"/>
      <c r="Y76" s="1092"/>
      <c r="Z76" s="1019"/>
      <c r="AA76" s="1019"/>
      <c r="AB76" s="1019"/>
      <c r="AC76" s="1019"/>
      <c r="AD76" s="1019"/>
      <c r="AE76" s="1020"/>
      <c r="AF76" s="19"/>
      <c r="AG76" s="1031"/>
      <c r="AH76" s="1032"/>
      <c r="AI76" s="1032"/>
      <c r="AJ76" s="1030"/>
      <c r="AK76" s="1030"/>
      <c r="AL76" s="1030"/>
      <c r="AM76" s="999"/>
      <c r="AN76" s="1000"/>
      <c r="AO76" s="1000"/>
      <c r="AP76" s="1000"/>
      <c r="AQ76" s="1000"/>
      <c r="AR76" s="1000"/>
      <c r="AS76" s="1000"/>
      <c r="AT76" s="1000"/>
      <c r="AU76" s="1000"/>
      <c r="AV76" s="1000"/>
      <c r="AW76" s="1000"/>
      <c r="AX76" s="1000"/>
      <c r="AY76" s="1000"/>
      <c r="AZ76" s="1000"/>
      <c r="BA76" s="1000"/>
      <c r="BB76" s="1000"/>
      <c r="BC76" s="1000"/>
      <c r="BD76" s="1019"/>
      <c r="BE76" s="1019"/>
      <c r="BF76" s="1019"/>
      <c r="BG76" s="1019"/>
      <c r="BH76" s="1019"/>
      <c r="BI76" s="1020"/>
    </row>
    <row r="77" spans="1:62" s="31" customFormat="1" ht="9.9" customHeight="1">
      <c r="A77" s="1228"/>
      <c r="C77" s="1031"/>
      <c r="D77" s="1032"/>
      <c r="E77" s="1032"/>
      <c r="F77" s="1078" t="s">
        <v>107</v>
      </c>
      <c r="G77" s="1079"/>
      <c r="H77" s="1080"/>
      <c r="I77" s="1039" t="s">
        <v>711</v>
      </c>
      <c r="J77" s="1040"/>
      <c r="K77" s="1040"/>
      <c r="L77" s="1040"/>
      <c r="M77" s="1040"/>
      <c r="N77" s="1040"/>
      <c r="O77" s="1040"/>
      <c r="P77" s="1040"/>
      <c r="Q77" s="1040"/>
      <c r="R77" s="1040"/>
      <c r="S77" s="1040"/>
      <c r="T77" s="1040"/>
      <c r="U77" s="1040"/>
      <c r="V77" s="1040"/>
      <c r="W77" s="1040"/>
      <c r="X77" s="1040"/>
      <c r="Y77" s="1040"/>
      <c r="Z77" s="1040"/>
      <c r="AA77" s="1040"/>
      <c r="AB77" s="1040"/>
      <c r="AC77" s="1040"/>
      <c r="AD77" s="1040"/>
      <c r="AE77" s="1041"/>
      <c r="AF77" s="19"/>
      <c r="AG77" s="1031"/>
      <c r="AH77" s="1032"/>
      <c r="AI77" s="1032"/>
      <c r="AJ77" s="1030" t="s">
        <v>107</v>
      </c>
      <c r="AK77" s="1030"/>
      <c r="AL77" s="1030"/>
      <c r="AM77" s="999" t="s">
        <v>105</v>
      </c>
      <c r="AN77" s="1000"/>
      <c r="AO77" s="1000"/>
      <c r="AP77" s="1000"/>
      <c r="AQ77" s="1000"/>
      <c r="AR77" s="1000"/>
      <c r="AS77" s="1000"/>
      <c r="AT77" s="1000"/>
      <c r="AU77" s="1000"/>
      <c r="AV77" s="1000"/>
      <c r="AW77" s="1000"/>
      <c r="AX77" s="1000"/>
      <c r="AY77" s="1000"/>
      <c r="AZ77" s="1000"/>
      <c r="BA77" s="1000"/>
      <c r="BB77" s="1000"/>
      <c r="BC77" s="1000"/>
      <c r="BD77" s="1019"/>
      <c r="BE77" s="1019"/>
      <c r="BF77" s="1019"/>
      <c r="BG77" s="1019"/>
      <c r="BH77" s="1019"/>
      <c r="BI77" s="1020"/>
    </row>
    <row r="78" spans="1:62" s="31" customFormat="1" ht="9.9" customHeight="1">
      <c r="A78" s="1228"/>
      <c r="C78" s="1031"/>
      <c r="D78" s="1032"/>
      <c r="E78" s="1032"/>
      <c r="F78" s="1081"/>
      <c r="G78" s="1082"/>
      <c r="H78" s="1083"/>
      <c r="I78" s="1042"/>
      <c r="J78" s="1043"/>
      <c r="K78" s="1043"/>
      <c r="L78" s="1043"/>
      <c r="M78" s="1043"/>
      <c r="N78" s="1043"/>
      <c r="O78" s="1043"/>
      <c r="P78" s="1043"/>
      <c r="Q78" s="1043"/>
      <c r="R78" s="1043"/>
      <c r="S78" s="1043"/>
      <c r="T78" s="1043"/>
      <c r="U78" s="1043"/>
      <c r="V78" s="1043"/>
      <c r="W78" s="1043"/>
      <c r="X78" s="1043"/>
      <c r="Y78" s="1043"/>
      <c r="Z78" s="1043"/>
      <c r="AA78" s="1043"/>
      <c r="AB78" s="1043"/>
      <c r="AC78" s="1043"/>
      <c r="AD78" s="1043"/>
      <c r="AE78" s="1044"/>
      <c r="AF78" s="19"/>
      <c r="AG78" s="1031"/>
      <c r="AH78" s="1032"/>
      <c r="AI78" s="1032"/>
      <c r="AJ78" s="1030"/>
      <c r="AK78" s="1030"/>
      <c r="AL78" s="1030"/>
      <c r="AM78" s="999"/>
      <c r="AN78" s="1000"/>
      <c r="AO78" s="1000"/>
      <c r="AP78" s="1000"/>
      <c r="AQ78" s="1000"/>
      <c r="AR78" s="1000"/>
      <c r="AS78" s="1000"/>
      <c r="AT78" s="1000"/>
      <c r="AU78" s="1000"/>
      <c r="AV78" s="1000"/>
      <c r="AW78" s="1000"/>
      <c r="AX78" s="1000"/>
      <c r="AY78" s="1000"/>
      <c r="AZ78" s="1000"/>
      <c r="BA78" s="1000"/>
      <c r="BB78" s="1000"/>
      <c r="BC78" s="1000"/>
      <c r="BD78" s="1019"/>
      <c r="BE78" s="1019"/>
      <c r="BF78" s="1019"/>
      <c r="BG78" s="1019"/>
      <c r="BH78" s="1019"/>
      <c r="BI78" s="1020"/>
    </row>
    <row r="79" spans="1:62" s="31" customFormat="1" ht="9.9" customHeight="1">
      <c r="A79" s="1228"/>
      <c r="C79" s="1031"/>
      <c r="D79" s="1032"/>
      <c r="E79" s="1032"/>
      <c r="F79" s="1084"/>
      <c r="G79" s="1085"/>
      <c r="H79" s="1086"/>
      <c r="I79" s="1045"/>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7"/>
      <c r="AF79" s="19"/>
      <c r="AG79" s="1031"/>
      <c r="AH79" s="1032"/>
      <c r="AI79" s="1032"/>
      <c r="AJ79" s="1030"/>
      <c r="AK79" s="1030"/>
      <c r="AL79" s="1030"/>
      <c r="AM79" s="999"/>
      <c r="AN79" s="1000"/>
      <c r="AO79" s="1000"/>
      <c r="AP79" s="1000"/>
      <c r="AQ79" s="1000"/>
      <c r="AR79" s="1000"/>
      <c r="AS79" s="1000"/>
      <c r="AT79" s="1000"/>
      <c r="AU79" s="1000"/>
      <c r="AV79" s="1000"/>
      <c r="AW79" s="1000"/>
      <c r="AX79" s="1000"/>
      <c r="AY79" s="1000"/>
      <c r="AZ79" s="1000"/>
      <c r="BA79" s="1000"/>
      <c r="BB79" s="1000"/>
      <c r="BC79" s="1000"/>
      <c r="BD79" s="1019"/>
      <c r="BE79" s="1019"/>
      <c r="BF79" s="1019"/>
      <c r="BG79" s="1019"/>
      <c r="BH79" s="1019"/>
      <c r="BI79" s="1020"/>
    </row>
    <row r="80" spans="1:62" s="31" customFormat="1" ht="9.9" customHeight="1">
      <c r="A80" s="1228"/>
      <c r="C80" s="1031"/>
      <c r="D80" s="1032"/>
      <c r="E80" s="1032"/>
      <c r="F80" s="1078" t="s">
        <v>107</v>
      </c>
      <c r="G80" s="1079"/>
      <c r="H80" s="1080"/>
      <c r="I80" s="1191" t="s">
        <v>112</v>
      </c>
      <c r="J80" s="1087"/>
      <c r="K80" s="1087"/>
      <c r="L80" s="1087"/>
      <c r="M80" s="1087"/>
      <c r="N80" s="1087"/>
      <c r="O80" s="1087"/>
      <c r="P80" s="1087"/>
      <c r="Q80" s="1087"/>
      <c r="R80" s="1087"/>
      <c r="S80" s="1087"/>
      <c r="T80" s="1087"/>
      <c r="U80" s="1087"/>
      <c r="V80" s="1087"/>
      <c r="W80" s="1087"/>
      <c r="X80" s="1087"/>
      <c r="Y80" s="1087"/>
      <c r="Z80" s="1087"/>
      <c r="AA80" s="1087"/>
      <c r="AB80" s="1087"/>
      <c r="AC80" s="1087"/>
      <c r="AD80" s="1087"/>
      <c r="AE80" s="1276"/>
      <c r="AF80" s="19"/>
      <c r="AG80" s="1031"/>
      <c r="AH80" s="1032"/>
      <c r="AI80" s="1032"/>
      <c r="AJ80" s="1010" t="s">
        <v>107</v>
      </c>
      <c r="AK80" s="1011"/>
      <c r="AL80" s="1012"/>
      <c r="AM80" s="1021" t="s">
        <v>263</v>
      </c>
      <c r="AN80" s="1022"/>
      <c r="AO80" s="1022"/>
      <c r="AP80" s="1022"/>
      <c r="AQ80" s="1022"/>
      <c r="AR80" s="1022"/>
      <c r="AS80" s="1022"/>
      <c r="AT80" s="1022"/>
      <c r="AU80" s="1022"/>
      <c r="AV80" s="1022"/>
      <c r="AW80" s="1022"/>
      <c r="AX80" s="1022"/>
      <c r="AY80" s="1022"/>
      <c r="AZ80" s="1022"/>
      <c r="BA80" s="1022"/>
      <c r="BB80" s="1022"/>
      <c r="BC80" s="1022"/>
      <c r="BD80" s="1022"/>
      <c r="BE80" s="1022"/>
      <c r="BF80" s="1022"/>
      <c r="BG80" s="1022"/>
      <c r="BH80" s="1022"/>
      <c r="BI80" s="1023"/>
    </row>
    <row r="81" spans="1:62" s="31" customFormat="1" ht="9.9" customHeight="1">
      <c r="A81" s="1228"/>
      <c r="C81" s="1031"/>
      <c r="D81" s="1032"/>
      <c r="E81" s="1032"/>
      <c r="F81" s="1081"/>
      <c r="G81" s="1082"/>
      <c r="H81" s="1083"/>
      <c r="I81" s="1192"/>
      <c r="J81" s="1088"/>
      <c r="K81" s="1088"/>
      <c r="L81" s="1088"/>
      <c r="M81" s="1088"/>
      <c r="N81" s="1088"/>
      <c r="O81" s="1088"/>
      <c r="P81" s="1088"/>
      <c r="Q81" s="1088"/>
      <c r="R81" s="1088"/>
      <c r="S81" s="1088"/>
      <c r="T81" s="1088"/>
      <c r="U81" s="1088"/>
      <c r="V81" s="1088"/>
      <c r="W81" s="1088"/>
      <c r="X81" s="1088"/>
      <c r="Y81" s="1088"/>
      <c r="Z81" s="1088"/>
      <c r="AA81" s="1088"/>
      <c r="AB81" s="1088"/>
      <c r="AC81" s="1088"/>
      <c r="AD81" s="1088"/>
      <c r="AE81" s="1277"/>
      <c r="AF81" s="19"/>
      <c r="AG81" s="1031"/>
      <c r="AH81" s="1032"/>
      <c r="AI81" s="1032"/>
      <c r="AJ81" s="1013"/>
      <c r="AK81" s="1014"/>
      <c r="AL81" s="1015"/>
      <c r="AM81" s="1024"/>
      <c r="AN81" s="1025"/>
      <c r="AO81" s="1025"/>
      <c r="AP81" s="1025"/>
      <c r="AQ81" s="1025"/>
      <c r="AR81" s="1025"/>
      <c r="AS81" s="1025"/>
      <c r="AT81" s="1025"/>
      <c r="AU81" s="1025"/>
      <c r="AV81" s="1025"/>
      <c r="AW81" s="1025"/>
      <c r="AX81" s="1025"/>
      <c r="AY81" s="1025"/>
      <c r="AZ81" s="1025"/>
      <c r="BA81" s="1025"/>
      <c r="BB81" s="1025"/>
      <c r="BC81" s="1025"/>
      <c r="BD81" s="1025"/>
      <c r="BE81" s="1025"/>
      <c r="BF81" s="1025"/>
      <c r="BG81" s="1025"/>
      <c r="BH81" s="1025"/>
      <c r="BI81" s="1026"/>
    </row>
    <row r="82" spans="1:62" s="31" customFormat="1" ht="9.9" customHeight="1">
      <c r="A82" s="1228"/>
      <c r="C82" s="1031"/>
      <c r="D82" s="1032"/>
      <c r="E82" s="1032"/>
      <c r="F82" s="1084"/>
      <c r="G82" s="1085"/>
      <c r="H82" s="1086"/>
      <c r="I82" s="1193"/>
      <c r="J82" s="1089"/>
      <c r="K82" s="1089"/>
      <c r="L82" s="1089"/>
      <c r="M82" s="1089"/>
      <c r="N82" s="1089"/>
      <c r="O82" s="1089"/>
      <c r="P82" s="1089"/>
      <c r="Q82" s="1089"/>
      <c r="R82" s="1089"/>
      <c r="S82" s="1089"/>
      <c r="T82" s="1089"/>
      <c r="U82" s="1089"/>
      <c r="V82" s="1089"/>
      <c r="W82" s="1089"/>
      <c r="X82" s="1089"/>
      <c r="Y82" s="1089"/>
      <c r="Z82" s="1089"/>
      <c r="AA82" s="1089"/>
      <c r="AB82" s="1089"/>
      <c r="AC82" s="1089"/>
      <c r="AD82" s="1089"/>
      <c r="AE82" s="1278"/>
      <c r="AF82" s="19"/>
      <c r="AG82" s="1031"/>
      <c r="AH82" s="1032"/>
      <c r="AI82" s="1032"/>
      <c r="AJ82" s="1016"/>
      <c r="AK82" s="1017"/>
      <c r="AL82" s="1018"/>
      <c r="AM82" s="1027"/>
      <c r="AN82" s="1028"/>
      <c r="AO82" s="1028"/>
      <c r="AP82" s="1028"/>
      <c r="AQ82" s="1028"/>
      <c r="AR82" s="1028"/>
      <c r="AS82" s="1028"/>
      <c r="AT82" s="1028"/>
      <c r="AU82" s="1028"/>
      <c r="AV82" s="1028"/>
      <c r="AW82" s="1028"/>
      <c r="AX82" s="1028"/>
      <c r="AY82" s="1028"/>
      <c r="AZ82" s="1028"/>
      <c r="BA82" s="1028"/>
      <c r="BB82" s="1028"/>
      <c r="BC82" s="1028"/>
      <c r="BD82" s="1028"/>
      <c r="BE82" s="1028"/>
      <c r="BF82" s="1028"/>
      <c r="BG82" s="1028"/>
      <c r="BH82" s="1028"/>
      <c r="BI82" s="1029"/>
    </row>
    <row r="83" spans="1:62" s="31" customFormat="1" ht="9.9" customHeight="1">
      <c r="A83" s="1228"/>
      <c r="C83" s="1031"/>
      <c r="D83" s="1032"/>
      <c r="E83" s="1032"/>
      <c r="F83" s="1255" t="s">
        <v>100</v>
      </c>
      <c r="G83" s="1256"/>
      <c r="H83" s="1257"/>
      <c r="I83" s="1091" t="s">
        <v>30</v>
      </c>
      <c r="J83" s="1092"/>
      <c r="K83" s="1092"/>
      <c r="L83" s="1092"/>
      <c r="M83" s="1092"/>
      <c r="N83" s="1092"/>
      <c r="O83" s="1092"/>
      <c r="P83" s="1092"/>
      <c r="Q83" s="1092"/>
      <c r="R83" s="1092"/>
      <c r="S83" s="1092"/>
      <c r="T83" s="1092"/>
      <c r="U83" s="1092"/>
      <c r="V83" s="1092"/>
      <c r="W83" s="1092"/>
      <c r="X83" s="1092"/>
      <c r="Y83" s="1092"/>
      <c r="Z83" s="1019"/>
      <c r="AA83" s="1019"/>
      <c r="AB83" s="1019"/>
      <c r="AC83" s="1019"/>
      <c r="AD83" s="1019"/>
      <c r="AE83" s="1020"/>
      <c r="AF83" s="19"/>
      <c r="AG83" s="1031"/>
      <c r="AH83" s="1032"/>
      <c r="AI83" s="1032"/>
      <c r="AJ83" s="1090" t="s">
        <v>100</v>
      </c>
      <c r="AK83" s="1090"/>
      <c r="AL83" s="1090"/>
      <c r="AM83" s="999" t="s">
        <v>30</v>
      </c>
      <c r="AN83" s="1000"/>
      <c r="AO83" s="1000"/>
      <c r="AP83" s="1000"/>
      <c r="AQ83" s="1000"/>
      <c r="AR83" s="1000"/>
      <c r="AS83" s="1000"/>
      <c r="AT83" s="1000"/>
      <c r="AU83" s="1000"/>
      <c r="AV83" s="1000"/>
      <c r="AW83" s="1000"/>
      <c r="AX83" s="1000"/>
      <c r="AY83" s="1000"/>
      <c r="AZ83" s="1000"/>
      <c r="BA83" s="1000"/>
      <c r="BB83" s="1000"/>
      <c r="BC83" s="1000"/>
      <c r="BD83" s="1019"/>
      <c r="BE83" s="1019"/>
      <c r="BF83" s="1019"/>
      <c r="BG83" s="1019"/>
      <c r="BH83" s="1019"/>
      <c r="BI83" s="1020"/>
    </row>
    <row r="84" spans="1:62" s="31" customFormat="1" ht="9.9" customHeight="1">
      <c r="A84" s="1228"/>
      <c r="C84" s="1031"/>
      <c r="D84" s="1032"/>
      <c r="E84" s="1032"/>
      <c r="F84" s="1258"/>
      <c r="G84" s="1259"/>
      <c r="H84" s="1260"/>
      <c r="I84" s="1091"/>
      <c r="J84" s="1092"/>
      <c r="K84" s="1092"/>
      <c r="L84" s="1092"/>
      <c r="M84" s="1092"/>
      <c r="N84" s="1092"/>
      <c r="O84" s="1092"/>
      <c r="P84" s="1092"/>
      <c r="Q84" s="1092"/>
      <c r="R84" s="1092"/>
      <c r="S84" s="1092"/>
      <c r="T84" s="1092"/>
      <c r="U84" s="1092"/>
      <c r="V84" s="1092"/>
      <c r="W84" s="1092"/>
      <c r="X84" s="1092"/>
      <c r="Y84" s="1092"/>
      <c r="Z84" s="1019"/>
      <c r="AA84" s="1019"/>
      <c r="AB84" s="1019"/>
      <c r="AC84" s="1019"/>
      <c r="AD84" s="1019"/>
      <c r="AE84" s="1020"/>
      <c r="AF84" s="19"/>
      <c r="AG84" s="1031"/>
      <c r="AH84" s="1032"/>
      <c r="AI84" s="1032"/>
      <c r="AJ84" s="1090"/>
      <c r="AK84" s="1090"/>
      <c r="AL84" s="1090"/>
      <c r="AM84" s="999"/>
      <c r="AN84" s="1000"/>
      <c r="AO84" s="1000"/>
      <c r="AP84" s="1000"/>
      <c r="AQ84" s="1000"/>
      <c r="AR84" s="1000"/>
      <c r="AS84" s="1000"/>
      <c r="AT84" s="1000"/>
      <c r="AU84" s="1000"/>
      <c r="AV84" s="1000"/>
      <c r="AW84" s="1000"/>
      <c r="AX84" s="1000"/>
      <c r="AY84" s="1000"/>
      <c r="AZ84" s="1000"/>
      <c r="BA84" s="1000"/>
      <c r="BB84" s="1000"/>
      <c r="BC84" s="1000"/>
      <c r="BD84" s="1019"/>
      <c r="BE84" s="1019"/>
      <c r="BF84" s="1019"/>
      <c r="BG84" s="1019"/>
      <c r="BH84" s="1019"/>
      <c r="BI84" s="1020"/>
    </row>
    <row r="85" spans="1:62" s="31" customFormat="1" ht="9.9" customHeight="1">
      <c r="A85" s="1228"/>
      <c r="C85" s="1031"/>
      <c r="D85" s="1032"/>
      <c r="E85" s="1032"/>
      <c r="F85" s="1258"/>
      <c r="G85" s="1259"/>
      <c r="H85" s="1260"/>
      <c r="I85" s="1091"/>
      <c r="J85" s="1092"/>
      <c r="K85" s="1092"/>
      <c r="L85" s="1092"/>
      <c r="M85" s="1092"/>
      <c r="N85" s="1092"/>
      <c r="O85" s="1092"/>
      <c r="P85" s="1092"/>
      <c r="Q85" s="1092"/>
      <c r="R85" s="1092"/>
      <c r="S85" s="1092"/>
      <c r="T85" s="1092"/>
      <c r="U85" s="1092"/>
      <c r="V85" s="1092"/>
      <c r="W85" s="1092"/>
      <c r="X85" s="1092"/>
      <c r="Y85" s="1092"/>
      <c r="Z85" s="1019"/>
      <c r="AA85" s="1019"/>
      <c r="AB85" s="1019"/>
      <c r="AC85" s="1019"/>
      <c r="AD85" s="1019"/>
      <c r="AE85" s="1020"/>
      <c r="AF85" s="19"/>
      <c r="AG85" s="1031"/>
      <c r="AH85" s="1032"/>
      <c r="AI85" s="1032"/>
      <c r="AJ85" s="1090"/>
      <c r="AK85" s="1090"/>
      <c r="AL85" s="1090"/>
      <c r="AM85" s="999"/>
      <c r="AN85" s="1000"/>
      <c r="AO85" s="1000"/>
      <c r="AP85" s="1000"/>
      <c r="AQ85" s="1000"/>
      <c r="AR85" s="1000"/>
      <c r="AS85" s="1000"/>
      <c r="AT85" s="1000"/>
      <c r="AU85" s="1000"/>
      <c r="AV85" s="1000"/>
      <c r="AW85" s="1000"/>
      <c r="AX85" s="1000"/>
      <c r="AY85" s="1000"/>
      <c r="AZ85" s="1000"/>
      <c r="BA85" s="1000"/>
      <c r="BB85" s="1000"/>
      <c r="BC85" s="1000"/>
      <c r="BD85" s="1019"/>
      <c r="BE85" s="1019"/>
      <c r="BF85" s="1019"/>
      <c r="BG85" s="1019"/>
      <c r="BH85" s="1019"/>
      <c r="BI85" s="1020"/>
    </row>
    <row r="86" spans="1:62" s="31" customFormat="1" ht="9.9" customHeight="1">
      <c r="A86" s="1228"/>
      <c r="C86" s="1031"/>
      <c r="D86" s="1032"/>
      <c r="E86" s="1032"/>
      <c r="F86" s="1265" t="s">
        <v>107</v>
      </c>
      <c r="G86" s="1265"/>
      <c r="H86" s="1265"/>
      <c r="I86" s="1091" t="s">
        <v>362</v>
      </c>
      <c r="J86" s="1092"/>
      <c r="K86" s="1092"/>
      <c r="L86" s="1092"/>
      <c r="M86" s="1092"/>
      <c r="N86" s="1092"/>
      <c r="O86" s="1092"/>
      <c r="P86" s="1092"/>
      <c r="Q86" s="1092"/>
      <c r="R86" s="1092"/>
      <c r="S86" s="1092"/>
      <c r="T86" s="1092"/>
      <c r="U86" s="1092"/>
      <c r="V86" s="1092"/>
      <c r="W86" s="1092"/>
      <c r="X86" s="1092"/>
      <c r="Y86" s="1092"/>
      <c r="Z86" s="1019"/>
      <c r="AA86" s="1019"/>
      <c r="AB86" s="1019"/>
      <c r="AC86" s="1019"/>
      <c r="AD86" s="1019"/>
      <c r="AE86" s="1020"/>
      <c r="AF86" s="19"/>
      <c r="AG86" s="1031"/>
      <c r="AH86" s="1032"/>
      <c r="AI86" s="1032"/>
      <c r="AJ86" s="1030" t="s">
        <v>107</v>
      </c>
      <c r="AK86" s="1030"/>
      <c r="AL86" s="1030"/>
      <c r="AM86" s="999" t="s">
        <v>363</v>
      </c>
      <c r="AN86" s="1000"/>
      <c r="AO86" s="1000"/>
      <c r="AP86" s="1000"/>
      <c r="AQ86" s="1000"/>
      <c r="AR86" s="1000"/>
      <c r="AS86" s="1000"/>
      <c r="AT86" s="1000"/>
      <c r="AU86" s="1000"/>
      <c r="AV86" s="1000"/>
      <c r="AW86" s="1000"/>
      <c r="AX86" s="1000"/>
      <c r="AY86" s="1000"/>
      <c r="AZ86" s="1000"/>
      <c r="BA86" s="1000"/>
      <c r="BB86" s="1000"/>
      <c r="BC86" s="1000"/>
      <c r="BD86" s="1019"/>
      <c r="BE86" s="1019"/>
      <c r="BF86" s="1019"/>
      <c r="BG86" s="1019"/>
      <c r="BH86" s="1019"/>
      <c r="BI86" s="1020"/>
    </row>
    <row r="87" spans="1:62" s="31" customFormat="1" ht="9.9" customHeight="1">
      <c r="A87" s="1228"/>
      <c r="B87" s="36"/>
      <c r="C87" s="1031"/>
      <c r="D87" s="1032"/>
      <c r="E87" s="1032"/>
      <c r="F87" s="1265"/>
      <c r="G87" s="1265"/>
      <c r="H87" s="1265"/>
      <c r="I87" s="1091"/>
      <c r="J87" s="1092"/>
      <c r="K87" s="1092"/>
      <c r="L87" s="1092"/>
      <c r="M87" s="1092"/>
      <c r="N87" s="1092"/>
      <c r="O87" s="1092"/>
      <c r="P87" s="1092"/>
      <c r="Q87" s="1092"/>
      <c r="R87" s="1092"/>
      <c r="S87" s="1092"/>
      <c r="T87" s="1092"/>
      <c r="U87" s="1092"/>
      <c r="V87" s="1092"/>
      <c r="W87" s="1092"/>
      <c r="X87" s="1092"/>
      <c r="Y87" s="1092"/>
      <c r="Z87" s="1019"/>
      <c r="AA87" s="1019"/>
      <c r="AB87" s="1019"/>
      <c r="AC87" s="1019"/>
      <c r="AD87" s="1019"/>
      <c r="AE87" s="1020"/>
      <c r="AF87" s="19"/>
      <c r="AG87" s="1031"/>
      <c r="AH87" s="1032"/>
      <c r="AI87" s="1032"/>
      <c r="AJ87" s="1030"/>
      <c r="AK87" s="1030"/>
      <c r="AL87" s="1030"/>
      <c r="AM87" s="999"/>
      <c r="AN87" s="1000"/>
      <c r="AO87" s="1000"/>
      <c r="AP87" s="1000"/>
      <c r="AQ87" s="1000"/>
      <c r="AR87" s="1000"/>
      <c r="AS87" s="1000"/>
      <c r="AT87" s="1000"/>
      <c r="AU87" s="1000"/>
      <c r="AV87" s="1000"/>
      <c r="AW87" s="1000"/>
      <c r="AX87" s="1000"/>
      <c r="AY87" s="1000"/>
      <c r="AZ87" s="1000"/>
      <c r="BA87" s="1000"/>
      <c r="BB87" s="1000"/>
      <c r="BC87" s="1000"/>
      <c r="BD87" s="1019"/>
      <c r="BE87" s="1019"/>
      <c r="BF87" s="1019"/>
      <c r="BG87" s="1019"/>
      <c r="BH87" s="1019"/>
      <c r="BI87" s="1020"/>
    </row>
    <row r="88" spans="1:62" s="31" customFormat="1" ht="9.9" customHeight="1">
      <c r="A88" s="1228"/>
      <c r="B88" s="36"/>
      <c r="C88" s="1031"/>
      <c r="D88" s="1032"/>
      <c r="E88" s="1032"/>
      <c r="F88" s="1265"/>
      <c r="G88" s="1265"/>
      <c r="H88" s="1265"/>
      <c r="I88" s="1091"/>
      <c r="J88" s="1092"/>
      <c r="K88" s="1092"/>
      <c r="L88" s="1092"/>
      <c r="M88" s="1092"/>
      <c r="N88" s="1092"/>
      <c r="O88" s="1092"/>
      <c r="P88" s="1092"/>
      <c r="Q88" s="1092"/>
      <c r="R88" s="1092"/>
      <c r="S88" s="1092"/>
      <c r="T88" s="1092"/>
      <c r="U88" s="1092"/>
      <c r="V88" s="1092"/>
      <c r="W88" s="1092"/>
      <c r="X88" s="1092"/>
      <c r="Y88" s="1092"/>
      <c r="Z88" s="1019"/>
      <c r="AA88" s="1019"/>
      <c r="AB88" s="1019"/>
      <c r="AC88" s="1019"/>
      <c r="AD88" s="1019"/>
      <c r="AE88" s="1020"/>
      <c r="AF88" s="19"/>
      <c r="AG88" s="1031"/>
      <c r="AH88" s="1032"/>
      <c r="AI88" s="1032"/>
      <c r="AJ88" s="1030"/>
      <c r="AK88" s="1030"/>
      <c r="AL88" s="1030"/>
      <c r="AM88" s="999"/>
      <c r="AN88" s="1000"/>
      <c r="AO88" s="1000"/>
      <c r="AP88" s="1000"/>
      <c r="AQ88" s="1000"/>
      <c r="AR88" s="1000"/>
      <c r="AS88" s="1000"/>
      <c r="AT88" s="1000"/>
      <c r="AU88" s="1000"/>
      <c r="AV88" s="1000"/>
      <c r="AW88" s="1000"/>
      <c r="AX88" s="1000"/>
      <c r="AY88" s="1000"/>
      <c r="AZ88" s="1000"/>
      <c r="BA88" s="1000"/>
      <c r="BB88" s="1000"/>
      <c r="BC88" s="1000"/>
      <c r="BD88" s="1019"/>
      <c r="BE88" s="1019"/>
      <c r="BF88" s="1019"/>
      <c r="BG88" s="1019"/>
      <c r="BH88" s="1019"/>
      <c r="BI88" s="1020"/>
    </row>
    <row r="89" spans="1:62" s="31" customFormat="1" ht="9.9" customHeight="1">
      <c r="A89" s="1228"/>
      <c r="B89" s="36"/>
      <c r="C89" s="1031"/>
      <c r="D89" s="1032"/>
      <c r="E89" s="1032"/>
      <c r="F89" s="1272" t="str">
        <f>IF(入力シート!$L$18="","○",IF(OR(入力シート!$L$119="1",入力シート!$L$147="1"),"◎","○"))</f>
        <v>○</v>
      </c>
      <c r="G89" s="1272"/>
      <c r="H89" s="1272"/>
      <c r="I89" s="1091" t="s">
        <v>106</v>
      </c>
      <c r="J89" s="1092"/>
      <c r="K89" s="1092"/>
      <c r="L89" s="1092"/>
      <c r="M89" s="1092"/>
      <c r="N89" s="1092"/>
      <c r="O89" s="1092"/>
      <c r="P89" s="1092"/>
      <c r="Q89" s="1092"/>
      <c r="R89" s="1092"/>
      <c r="S89" s="1092"/>
      <c r="T89" s="1092"/>
      <c r="U89" s="1092"/>
      <c r="V89" s="1092"/>
      <c r="W89" s="1092"/>
      <c r="X89" s="1092"/>
      <c r="Y89" s="1092"/>
      <c r="Z89" s="1019"/>
      <c r="AA89" s="1019"/>
      <c r="AB89" s="1019"/>
      <c r="AC89" s="1019"/>
      <c r="AD89" s="1019"/>
      <c r="AE89" s="1020"/>
      <c r="AF89" s="19"/>
      <c r="AG89" s="1031"/>
      <c r="AH89" s="1032"/>
      <c r="AI89" s="1032"/>
      <c r="AJ89" s="1090" t="str">
        <f>IF(入力シート!$L$18="","○",IF(OR(入力シート!$L$119="1",入力シート!$L$147="1"),"◎","○"))</f>
        <v>○</v>
      </c>
      <c r="AK89" s="1090"/>
      <c r="AL89" s="1090"/>
      <c r="AM89" s="999" t="s">
        <v>106</v>
      </c>
      <c r="AN89" s="1000"/>
      <c r="AO89" s="1000"/>
      <c r="AP89" s="1000"/>
      <c r="AQ89" s="1000"/>
      <c r="AR89" s="1000"/>
      <c r="AS89" s="1000"/>
      <c r="AT89" s="1000"/>
      <c r="AU89" s="1000"/>
      <c r="AV89" s="1000"/>
      <c r="AW89" s="1000"/>
      <c r="AX89" s="1000"/>
      <c r="AY89" s="1000"/>
      <c r="AZ89" s="1000"/>
      <c r="BA89" s="1000"/>
      <c r="BB89" s="1000"/>
      <c r="BC89" s="1000"/>
      <c r="BD89" s="1019"/>
      <c r="BE89" s="1019"/>
      <c r="BF89" s="1019"/>
      <c r="BG89" s="1019"/>
      <c r="BH89" s="1019"/>
      <c r="BI89" s="1020"/>
    </row>
    <row r="90" spans="1:62" s="31" customFormat="1" ht="9.9" customHeight="1">
      <c r="A90" s="1228"/>
      <c r="C90" s="1031"/>
      <c r="D90" s="1032"/>
      <c r="E90" s="1032"/>
      <c r="F90" s="1272"/>
      <c r="G90" s="1272"/>
      <c r="H90" s="1272"/>
      <c r="I90" s="1091"/>
      <c r="J90" s="1092"/>
      <c r="K90" s="1092"/>
      <c r="L90" s="1092"/>
      <c r="M90" s="1092"/>
      <c r="N90" s="1092"/>
      <c r="O90" s="1092"/>
      <c r="P90" s="1092"/>
      <c r="Q90" s="1092"/>
      <c r="R90" s="1092"/>
      <c r="S90" s="1092"/>
      <c r="T90" s="1092"/>
      <c r="U90" s="1092"/>
      <c r="V90" s="1092"/>
      <c r="W90" s="1092"/>
      <c r="X90" s="1092"/>
      <c r="Y90" s="1092"/>
      <c r="Z90" s="1019"/>
      <c r="AA90" s="1019"/>
      <c r="AB90" s="1019"/>
      <c r="AC90" s="1019"/>
      <c r="AD90" s="1019"/>
      <c r="AE90" s="1020"/>
      <c r="AF90" s="19"/>
      <c r="AG90" s="1031"/>
      <c r="AH90" s="1032"/>
      <c r="AI90" s="1032"/>
      <c r="AJ90" s="1090"/>
      <c r="AK90" s="1090"/>
      <c r="AL90" s="1090"/>
      <c r="AM90" s="999"/>
      <c r="AN90" s="1000"/>
      <c r="AO90" s="1000"/>
      <c r="AP90" s="1000"/>
      <c r="AQ90" s="1000"/>
      <c r="AR90" s="1000"/>
      <c r="AS90" s="1000"/>
      <c r="AT90" s="1000"/>
      <c r="AU90" s="1000"/>
      <c r="AV90" s="1000"/>
      <c r="AW90" s="1000"/>
      <c r="AX90" s="1000"/>
      <c r="AY90" s="1000"/>
      <c r="AZ90" s="1000"/>
      <c r="BA90" s="1000"/>
      <c r="BB90" s="1000"/>
      <c r="BC90" s="1000"/>
      <c r="BD90" s="1019"/>
      <c r="BE90" s="1019"/>
      <c r="BF90" s="1019"/>
      <c r="BG90" s="1019"/>
      <c r="BH90" s="1019"/>
      <c r="BI90" s="1020"/>
    </row>
    <row r="91" spans="1:62" s="31" customFormat="1" ht="9.9" customHeight="1" thickBot="1">
      <c r="A91" s="1228"/>
      <c r="C91" s="1031"/>
      <c r="D91" s="1032"/>
      <c r="E91" s="1032"/>
      <c r="F91" s="1272"/>
      <c r="G91" s="1272"/>
      <c r="H91" s="1272"/>
      <c r="I91" s="1091"/>
      <c r="J91" s="1092"/>
      <c r="K91" s="1092"/>
      <c r="L91" s="1092"/>
      <c r="M91" s="1092"/>
      <c r="N91" s="1092"/>
      <c r="O91" s="1092"/>
      <c r="P91" s="1092"/>
      <c r="Q91" s="1092"/>
      <c r="R91" s="1092"/>
      <c r="S91" s="1092"/>
      <c r="T91" s="1092"/>
      <c r="U91" s="1092"/>
      <c r="V91" s="1092"/>
      <c r="W91" s="1092"/>
      <c r="X91" s="1092"/>
      <c r="Y91" s="1092"/>
      <c r="Z91" s="1019"/>
      <c r="AA91" s="1019"/>
      <c r="AB91" s="1019"/>
      <c r="AC91" s="1019"/>
      <c r="AD91" s="1019"/>
      <c r="AE91" s="1020"/>
      <c r="AF91" s="19"/>
      <c r="AG91" s="1109"/>
      <c r="AH91" s="1110"/>
      <c r="AI91" s="1110"/>
      <c r="AJ91" s="1111"/>
      <c r="AK91" s="1111"/>
      <c r="AL91" s="1111"/>
      <c r="AM91" s="1021"/>
      <c r="AN91" s="1022"/>
      <c r="AO91" s="1022"/>
      <c r="AP91" s="1022"/>
      <c r="AQ91" s="1022"/>
      <c r="AR91" s="1022"/>
      <c r="AS91" s="1022"/>
      <c r="AT91" s="1022"/>
      <c r="AU91" s="1022"/>
      <c r="AV91" s="1022"/>
      <c r="AW91" s="1022"/>
      <c r="AX91" s="1022"/>
      <c r="AY91" s="1022"/>
      <c r="AZ91" s="1022"/>
      <c r="BA91" s="1022"/>
      <c r="BB91" s="1022"/>
      <c r="BC91" s="1022"/>
      <c r="BD91" s="1033"/>
      <c r="BE91" s="1033"/>
      <c r="BF91" s="1033"/>
      <c r="BG91" s="1033"/>
      <c r="BH91" s="1033"/>
      <c r="BI91" s="1034"/>
    </row>
    <row r="92" spans="1:62" s="31" customFormat="1" ht="9.9" customHeight="1">
      <c r="A92" s="1228"/>
      <c r="C92" s="1031"/>
      <c r="D92" s="1032"/>
      <c r="E92" s="1032"/>
      <c r="F92" s="1255" t="s">
        <v>100</v>
      </c>
      <c r="G92" s="1256"/>
      <c r="H92" s="1257"/>
      <c r="I92" s="1092" t="s">
        <v>31</v>
      </c>
      <c r="J92" s="1092"/>
      <c r="K92" s="1092"/>
      <c r="L92" s="1092"/>
      <c r="M92" s="1092"/>
      <c r="N92" s="1092"/>
      <c r="O92" s="1092"/>
      <c r="P92" s="1092"/>
      <c r="Q92" s="1092"/>
      <c r="R92" s="1092"/>
      <c r="S92" s="1092"/>
      <c r="T92" s="1092"/>
      <c r="U92" s="1092"/>
      <c r="V92" s="1092"/>
      <c r="W92" s="1092"/>
      <c r="X92" s="1092"/>
      <c r="Y92" s="1092"/>
      <c r="Z92" s="1261"/>
      <c r="AA92" s="1261"/>
      <c r="AB92" s="1261"/>
      <c r="AC92" s="1261"/>
      <c r="AD92" s="1261"/>
      <c r="AE92" s="1262"/>
      <c r="AF92" s="19"/>
      <c r="AG92" s="1102"/>
      <c r="AH92" s="1102"/>
      <c r="AI92" s="1102"/>
      <c r="AJ92" s="1105"/>
      <c r="AK92" s="1105"/>
      <c r="AL92" s="1105"/>
      <c r="AM92" s="1108"/>
      <c r="AN92" s="1108"/>
      <c r="AO92" s="1108"/>
      <c r="AP92" s="1108"/>
      <c r="AQ92" s="1108"/>
      <c r="AR92" s="1108"/>
      <c r="AS92" s="1108"/>
      <c r="AT92" s="1108"/>
      <c r="AU92" s="1108"/>
      <c r="AV92" s="1108"/>
      <c r="AW92" s="1108"/>
      <c r="AX92" s="1108"/>
      <c r="AY92" s="1108"/>
      <c r="AZ92" s="1108"/>
      <c r="BA92" s="1108"/>
      <c r="BB92" s="1108"/>
      <c r="BC92" s="1108"/>
      <c r="BD92" s="1108"/>
      <c r="BE92" s="1108"/>
      <c r="BF92" s="1108"/>
      <c r="BG92" s="1108"/>
      <c r="BH92" s="1108"/>
      <c r="BI92" s="1108"/>
    </row>
    <row r="93" spans="1:62" ht="9.9" customHeight="1">
      <c r="A93" s="1228"/>
      <c r="C93" s="1031"/>
      <c r="D93" s="1032"/>
      <c r="E93" s="1032"/>
      <c r="F93" s="1258"/>
      <c r="G93" s="1259"/>
      <c r="H93" s="1260"/>
      <c r="I93" s="1092"/>
      <c r="J93" s="1092"/>
      <c r="K93" s="1092"/>
      <c r="L93" s="1092"/>
      <c r="M93" s="1092"/>
      <c r="N93" s="1092"/>
      <c r="O93" s="1092"/>
      <c r="P93" s="1092"/>
      <c r="Q93" s="1092"/>
      <c r="R93" s="1092"/>
      <c r="S93" s="1092"/>
      <c r="T93" s="1092"/>
      <c r="U93" s="1092"/>
      <c r="V93" s="1092"/>
      <c r="W93" s="1092"/>
      <c r="X93" s="1092"/>
      <c r="Y93" s="1092"/>
      <c r="Z93" s="1263"/>
      <c r="AA93" s="1263"/>
      <c r="AB93" s="1263"/>
      <c r="AC93" s="1263"/>
      <c r="AD93" s="1263"/>
      <c r="AE93" s="1264"/>
      <c r="AF93" s="31"/>
      <c r="AG93" s="1103"/>
      <c r="AH93" s="1103"/>
      <c r="AI93" s="1103"/>
      <c r="AJ93" s="1106"/>
      <c r="AK93" s="1106"/>
      <c r="AL93" s="1106"/>
      <c r="AM93" s="1025"/>
      <c r="AN93" s="1025"/>
      <c r="AO93" s="1025"/>
      <c r="AP93" s="1025"/>
      <c r="AQ93" s="1025"/>
      <c r="AR93" s="1025"/>
      <c r="AS93" s="1025"/>
      <c r="AT93" s="1025"/>
      <c r="AU93" s="1025"/>
      <c r="AV93" s="1025"/>
      <c r="AW93" s="1025"/>
      <c r="AX93" s="1025"/>
      <c r="AY93" s="1025"/>
      <c r="AZ93" s="1025"/>
      <c r="BA93" s="1025"/>
      <c r="BB93" s="1025"/>
      <c r="BC93" s="1025"/>
      <c r="BD93" s="1025"/>
      <c r="BE93" s="1025"/>
      <c r="BF93" s="1025"/>
      <c r="BG93" s="1025"/>
      <c r="BH93" s="1025"/>
      <c r="BI93" s="1025"/>
      <c r="BJ93" s="31"/>
    </row>
    <row r="94" spans="1:62" ht="9.9" customHeight="1" thickBot="1">
      <c r="A94" s="1228"/>
      <c r="C94" s="1109"/>
      <c r="D94" s="1110"/>
      <c r="E94" s="1110"/>
      <c r="F94" s="1258"/>
      <c r="G94" s="1259"/>
      <c r="H94" s="1260"/>
      <c r="I94" s="1087"/>
      <c r="J94" s="1087"/>
      <c r="K94" s="1087"/>
      <c r="L94" s="1087"/>
      <c r="M94" s="1087"/>
      <c r="N94" s="1087"/>
      <c r="O94" s="1087"/>
      <c r="P94" s="1087"/>
      <c r="Q94" s="1087"/>
      <c r="R94" s="1087"/>
      <c r="S94" s="1087"/>
      <c r="T94" s="1087"/>
      <c r="U94" s="1087"/>
      <c r="V94" s="1087"/>
      <c r="W94" s="1087"/>
      <c r="X94" s="1087"/>
      <c r="Y94" s="1087"/>
      <c r="Z94" s="1263"/>
      <c r="AA94" s="1263"/>
      <c r="AB94" s="1263"/>
      <c r="AC94" s="1263"/>
      <c r="AD94" s="1263"/>
      <c r="AE94" s="1264"/>
      <c r="AF94" s="31"/>
      <c r="AG94" s="1104"/>
      <c r="AH94" s="1104"/>
      <c r="AI94" s="1104"/>
      <c r="AJ94" s="1107"/>
      <c r="AK94" s="1107"/>
      <c r="AL94" s="1107"/>
      <c r="AM94" s="1025"/>
      <c r="AN94" s="1025"/>
      <c r="AO94" s="1025"/>
      <c r="AP94" s="1025"/>
      <c r="AQ94" s="1025"/>
      <c r="AR94" s="1025"/>
      <c r="AS94" s="1025"/>
      <c r="AT94" s="1025"/>
      <c r="AU94" s="1025"/>
      <c r="AV94" s="1025"/>
      <c r="AW94" s="1025"/>
      <c r="AX94" s="1025"/>
      <c r="AY94" s="1025"/>
      <c r="AZ94" s="1025"/>
      <c r="BA94" s="1025"/>
      <c r="BB94" s="1025"/>
      <c r="BC94" s="1025"/>
      <c r="BD94" s="1025"/>
      <c r="BE94" s="1025"/>
      <c r="BF94" s="1025"/>
      <c r="BG94" s="1025"/>
      <c r="BH94" s="1025"/>
      <c r="BI94" s="1025"/>
      <c r="BJ94" s="31"/>
    </row>
    <row r="95" spans="1:62" ht="9.9" customHeight="1">
      <c r="A95" s="1228"/>
      <c r="C95" s="1102"/>
      <c r="D95" s="1102"/>
      <c r="E95" s="1102"/>
      <c r="F95" s="1175"/>
      <c r="G95" s="1175"/>
      <c r="H95" s="1175"/>
      <c r="I95" s="1108"/>
      <c r="J95" s="1108"/>
      <c r="K95" s="1108"/>
      <c r="L95" s="1108"/>
      <c r="M95" s="1108"/>
      <c r="N95" s="1108"/>
      <c r="O95" s="1108"/>
      <c r="P95" s="1108"/>
      <c r="Q95" s="1108"/>
      <c r="R95" s="1108"/>
      <c r="S95" s="1108"/>
      <c r="T95" s="1108"/>
      <c r="U95" s="1108"/>
      <c r="V95" s="1108"/>
      <c r="W95" s="1108"/>
      <c r="X95" s="1108"/>
      <c r="Y95" s="1108"/>
      <c r="Z95" s="1108"/>
      <c r="AA95" s="1108"/>
      <c r="AB95" s="1108"/>
      <c r="AC95" s="1108"/>
      <c r="AD95" s="1108"/>
      <c r="AE95" s="1108"/>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ht="9.9" customHeight="1">
      <c r="A96" s="1228"/>
      <c r="C96" s="1103"/>
      <c r="D96" s="1103"/>
      <c r="E96" s="1103"/>
      <c r="F96" s="1176"/>
      <c r="G96" s="1176"/>
      <c r="H96" s="1176"/>
      <c r="I96" s="1025"/>
      <c r="J96" s="1025"/>
      <c r="K96" s="1025"/>
      <c r="L96" s="1025"/>
      <c r="M96" s="1025"/>
      <c r="N96" s="1025"/>
      <c r="O96" s="1025"/>
      <c r="P96" s="1025"/>
      <c r="Q96" s="1025"/>
      <c r="R96" s="1025"/>
      <c r="S96" s="1025"/>
      <c r="T96" s="1025"/>
      <c r="U96" s="1025"/>
      <c r="V96" s="1025"/>
      <c r="W96" s="1025"/>
      <c r="X96" s="1025"/>
      <c r="Y96" s="1025"/>
      <c r="Z96" s="1025"/>
      <c r="AA96" s="1025"/>
      <c r="AB96" s="1025"/>
      <c r="AC96" s="1025"/>
      <c r="AD96" s="1025"/>
      <c r="AE96" s="1025"/>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ht="9.9" customHeight="1">
      <c r="A97" s="1228"/>
      <c r="C97" s="1104"/>
      <c r="D97" s="1104"/>
      <c r="E97" s="1104"/>
      <c r="F97" s="1176"/>
      <c r="G97" s="1176"/>
      <c r="H97" s="1176"/>
      <c r="I97" s="1025"/>
      <c r="J97" s="1025"/>
      <c r="K97" s="1025"/>
      <c r="L97" s="1025"/>
      <c r="M97" s="1025"/>
      <c r="N97" s="1025"/>
      <c r="O97" s="1025"/>
      <c r="P97" s="1025"/>
      <c r="Q97" s="1025"/>
      <c r="R97" s="1025"/>
      <c r="S97" s="1025"/>
      <c r="T97" s="1025"/>
      <c r="U97" s="1025"/>
      <c r="V97" s="1025"/>
      <c r="W97" s="1025"/>
      <c r="X97" s="1025"/>
      <c r="Y97" s="1025"/>
      <c r="Z97" s="1025"/>
      <c r="AA97" s="1025"/>
      <c r="AB97" s="1025"/>
      <c r="AC97" s="1025"/>
      <c r="AD97" s="1025"/>
      <c r="AE97" s="1025"/>
      <c r="AF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ht="9.9" customHeight="1">
      <c r="A98" s="1228"/>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ht="9.6" customHeight="1">
      <c r="A99" s="1228"/>
      <c r="AF99" s="31"/>
      <c r="BJ99" s="31"/>
    </row>
    <row r="100" spans="1:62" ht="9.6" customHeight="1">
      <c r="A100" s="1228"/>
      <c r="AF100" s="31"/>
      <c r="BJ100" s="31"/>
    </row>
    <row r="101" spans="1:62" ht="9.6" customHeight="1">
      <c r="A101" s="1273"/>
      <c r="AF101" s="31"/>
      <c r="BJ101" s="31"/>
    </row>
    <row r="102" spans="1:62" ht="9.6" customHeight="1">
      <c r="A102" s="1274"/>
      <c r="AF102" s="31"/>
      <c r="BJ102" s="31"/>
    </row>
    <row r="103" spans="1:62" ht="9.6" customHeight="1">
      <c r="A103" s="1274"/>
      <c r="B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ht="9.6" customHeight="1">
      <c r="A104" s="1229"/>
      <c r="B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31"/>
    </row>
    <row r="105" spans="1:62" ht="9.6" customHeight="1">
      <c r="A105" s="1273"/>
      <c r="B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31"/>
    </row>
    <row r="106" spans="1:62" ht="9.6" customHeight="1">
      <c r="A106" s="1274"/>
      <c r="B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row>
    <row r="107" spans="1:62" ht="9.6" customHeight="1">
      <c r="A107" s="1274"/>
      <c r="B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row>
    <row r="108" spans="1:62" ht="9.6" customHeight="1" thickBot="1">
      <c r="A108" s="1275"/>
      <c r="C108" s="28"/>
      <c r="D108" s="28"/>
      <c r="E108" s="28"/>
      <c r="F108" s="29"/>
      <c r="G108" s="29"/>
      <c r="H108" s="29"/>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row>
    <row r="109" spans="1:62" ht="9.6" customHeight="1">
      <c r="A109" s="1223" t="s">
        <v>820</v>
      </c>
      <c r="C109" s="1127"/>
      <c r="D109" s="1127"/>
      <c r="E109" s="1127"/>
      <c r="F109" s="1127"/>
      <c r="G109" s="1127"/>
      <c r="H109" s="1127"/>
      <c r="I109" s="1127"/>
      <c r="J109" s="1127"/>
      <c r="K109" s="1127"/>
      <c r="L109" s="1127"/>
      <c r="M109" s="1127"/>
      <c r="N109" s="1127"/>
      <c r="O109" s="1127"/>
      <c r="P109" s="1127"/>
      <c r="Q109" s="1127"/>
      <c r="R109" s="1127"/>
      <c r="S109" s="1127"/>
      <c r="T109" s="1127"/>
      <c r="U109" s="1127"/>
      <c r="V109" s="1127"/>
      <c r="W109" s="1127"/>
      <c r="X109" s="1127"/>
      <c r="Y109" s="1127"/>
      <c r="Z109" s="1127"/>
      <c r="AA109" s="1127"/>
      <c r="AB109" s="1127"/>
      <c r="AC109" s="1127"/>
      <c r="AD109" s="1127"/>
      <c r="AE109" s="1127"/>
      <c r="AF109" s="1127"/>
      <c r="AG109" s="1127"/>
      <c r="AH109" s="1127"/>
      <c r="AI109" s="1127"/>
      <c r="AJ109" s="1127"/>
      <c r="AK109" s="1127"/>
      <c r="AL109" s="1127"/>
      <c r="AM109" s="1127"/>
      <c r="AN109" s="1127"/>
      <c r="AO109" s="1127"/>
      <c r="AP109" s="1127"/>
      <c r="AQ109" s="1127"/>
      <c r="AR109" s="1127"/>
      <c r="AS109" s="1127"/>
      <c r="AT109" s="1127"/>
      <c r="AU109" s="1127"/>
      <c r="AV109" s="1127"/>
      <c r="AW109" s="1127"/>
      <c r="AX109" s="1127"/>
      <c r="AY109" s="1127"/>
      <c r="AZ109" s="1127"/>
      <c r="BA109" s="1127"/>
      <c r="BB109" s="1127"/>
      <c r="BC109" s="1127"/>
      <c r="BD109" s="1127"/>
      <c r="BE109" s="1127"/>
      <c r="BF109" s="1127"/>
      <c r="BG109" s="1127"/>
      <c r="BH109" s="1127"/>
      <c r="BI109" s="32"/>
    </row>
    <row r="110" spans="1:62" ht="9.6" customHeight="1">
      <c r="A110" s="1223"/>
      <c r="C110" s="1127"/>
      <c r="D110" s="1127"/>
      <c r="E110" s="1127"/>
      <c r="F110" s="1127"/>
      <c r="G110" s="1127"/>
      <c r="H110" s="1127"/>
      <c r="I110" s="1127"/>
      <c r="J110" s="1127"/>
      <c r="K110" s="1127"/>
      <c r="L110" s="1127"/>
      <c r="M110" s="1127"/>
      <c r="N110" s="1127"/>
      <c r="O110" s="1127"/>
      <c r="P110" s="1127"/>
      <c r="Q110" s="1127"/>
      <c r="R110" s="1127"/>
      <c r="S110" s="1127"/>
      <c r="T110" s="1127"/>
      <c r="U110" s="1127"/>
      <c r="V110" s="1127"/>
      <c r="W110" s="1127"/>
      <c r="X110" s="1127"/>
      <c r="Y110" s="1127"/>
      <c r="Z110" s="1127"/>
      <c r="AA110" s="1127"/>
      <c r="AB110" s="1127"/>
      <c r="AC110" s="1127"/>
      <c r="AD110" s="1127"/>
      <c r="AE110" s="1127"/>
      <c r="AF110" s="1127"/>
      <c r="AG110" s="1127"/>
      <c r="AH110" s="1127"/>
      <c r="AI110" s="1127"/>
      <c r="AJ110" s="1127"/>
      <c r="AK110" s="1127"/>
      <c r="AL110" s="1127"/>
      <c r="AM110" s="1127"/>
      <c r="AN110" s="1127"/>
      <c r="AO110" s="1127"/>
      <c r="AP110" s="1127"/>
      <c r="AQ110" s="1127"/>
      <c r="AR110" s="1127"/>
      <c r="AS110" s="1127"/>
      <c r="AT110" s="1127"/>
      <c r="AU110" s="1127"/>
      <c r="AV110" s="1127"/>
      <c r="AW110" s="1127"/>
      <c r="AX110" s="1127"/>
      <c r="AY110" s="1127"/>
      <c r="AZ110" s="1127"/>
      <c r="BA110" s="1127"/>
      <c r="BB110" s="1127"/>
      <c r="BC110" s="1127"/>
      <c r="BD110" s="1127"/>
      <c r="BE110" s="1127"/>
      <c r="BF110" s="1127"/>
      <c r="BG110" s="1127"/>
      <c r="BH110" s="1127"/>
      <c r="BI110" s="32"/>
    </row>
    <row r="111" spans="1:62" ht="9.6" customHeight="1">
      <c r="A111" s="122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row>
    <row r="112" spans="1:62" ht="9.6" customHeight="1" thickBot="1">
      <c r="A112" s="1223"/>
      <c r="C112" s="34"/>
      <c r="D112" s="34"/>
      <c r="E112" s="34"/>
      <c r="F112" s="34"/>
      <c r="G112" s="34"/>
      <c r="H112" s="34"/>
      <c r="I112" s="34"/>
      <c r="J112" s="34"/>
      <c r="K112" s="34"/>
      <c r="L112" s="35"/>
      <c r="M112" s="35"/>
      <c r="N112" s="1128" t="s">
        <v>343</v>
      </c>
      <c r="O112" s="1128"/>
      <c r="P112" s="1128"/>
      <c r="Q112" s="1128"/>
      <c r="R112" s="1128"/>
      <c r="S112" s="1128"/>
      <c r="T112" s="1128"/>
      <c r="U112" s="1128"/>
      <c r="V112" s="1128"/>
      <c r="W112" s="1128"/>
      <c r="X112" s="1128"/>
      <c r="Y112" s="1128"/>
      <c r="Z112" s="1128"/>
      <c r="AA112" s="1128"/>
      <c r="AB112" s="1128"/>
      <c r="AC112" s="1128"/>
      <c r="AD112" s="1128"/>
      <c r="AE112" s="1128"/>
      <c r="AF112" s="1128"/>
      <c r="AG112" s="1128"/>
      <c r="AH112" s="1128"/>
      <c r="AI112" s="1128"/>
      <c r="AJ112" s="1128"/>
      <c r="AK112" s="1128"/>
      <c r="AL112" s="1128"/>
      <c r="AM112" s="1128"/>
      <c r="AN112" s="1128"/>
      <c r="AO112" s="1128"/>
      <c r="AP112" s="1128"/>
      <c r="AQ112" s="1128"/>
      <c r="AR112" s="1128"/>
      <c r="AS112" s="1128"/>
      <c r="AT112" s="1128"/>
      <c r="AU112" s="1128"/>
      <c r="AV112" s="1128"/>
      <c r="AW112" s="36"/>
      <c r="AX112" s="36"/>
      <c r="AY112" s="37"/>
      <c r="AZ112" s="37"/>
      <c r="BA112" s="37"/>
      <c r="BB112" s="37"/>
      <c r="BC112" s="37"/>
      <c r="BD112" s="37"/>
      <c r="BE112" s="37"/>
      <c r="BF112" s="37"/>
      <c r="BG112" s="37"/>
      <c r="BH112" s="37"/>
      <c r="BI112" s="37"/>
    </row>
    <row r="113" spans="1:61" ht="9.6" customHeight="1">
      <c r="A113" s="1223"/>
      <c r="C113" s="38"/>
      <c r="D113" s="35"/>
      <c r="E113" s="35"/>
      <c r="F113" s="35"/>
      <c r="G113" s="35"/>
      <c r="H113" s="35"/>
      <c r="L113" s="35"/>
      <c r="M113" s="35"/>
      <c r="N113" s="1128"/>
      <c r="O113" s="1128"/>
      <c r="P113" s="1128"/>
      <c r="Q113" s="1128"/>
      <c r="R113" s="1128"/>
      <c r="S113" s="1128"/>
      <c r="T113" s="1128"/>
      <c r="U113" s="1128"/>
      <c r="V113" s="1128"/>
      <c r="W113" s="1128"/>
      <c r="X113" s="1128"/>
      <c r="Y113" s="1128"/>
      <c r="Z113" s="1128"/>
      <c r="AA113" s="1128"/>
      <c r="AB113" s="1128"/>
      <c r="AC113" s="1128"/>
      <c r="AD113" s="1128"/>
      <c r="AE113" s="1128"/>
      <c r="AF113" s="1128"/>
      <c r="AG113" s="1128"/>
      <c r="AH113" s="1128"/>
      <c r="AI113" s="1128"/>
      <c r="AJ113" s="1128"/>
      <c r="AK113" s="1128"/>
      <c r="AL113" s="1128"/>
      <c r="AM113" s="1128"/>
      <c r="AN113" s="1128"/>
      <c r="AO113" s="1128"/>
      <c r="AP113" s="1128"/>
      <c r="AQ113" s="1128"/>
      <c r="AR113" s="1128"/>
      <c r="AS113" s="1128"/>
      <c r="AT113" s="1128"/>
      <c r="AU113" s="1128"/>
      <c r="AV113" s="1128"/>
      <c r="AW113" s="35"/>
      <c r="AX113" s="35"/>
      <c r="BF113" s="39"/>
      <c r="BG113" s="39"/>
      <c r="BH113" s="39"/>
      <c r="BI113" s="40"/>
    </row>
    <row r="114" spans="1:61" ht="9.6" customHeight="1">
      <c r="A114" s="1223"/>
      <c r="C114" s="38"/>
      <c r="D114" s="35"/>
      <c r="E114" s="35"/>
      <c r="F114" s="35"/>
      <c r="G114" s="35"/>
      <c r="H114" s="35"/>
      <c r="I114" s="35"/>
      <c r="J114" s="35"/>
      <c r="K114" s="35"/>
      <c r="L114" s="35"/>
      <c r="M114" s="35"/>
      <c r="N114" s="35"/>
      <c r="O114" s="35"/>
      <c r="P114" s="35"/>
      <c r="Q114" s="35"/>
      <c r="R114" s="1129" t="s">
        <v>342</v>
      </c>
      <c r="S114" s="1130"/>
      <c r="T114" s="1130"/>
      <c r="U114" s="41"/>
      <c r="V114" s="41"/>
      <c r="W114" s="41"/>
      <c r="X114" s="41"/>
      <c r="Y114" s="41"/>
      <c r="Z114" s="41"/>
      <c r="AA114" s="41"/>
      <c r="AB114" s="41"/>
      <c r="AC114" s="41"/>
      <c r="AD114" s="41"/>
      <c r="AE114" s="41"/>
      <c r="AF114" s="41"/>
      <c r="AG114" s="41"/>
      <c r="AH114" s="41"/>
      <c r="AI114" s="41"/>
      <c r="AJ114" s="42"/>
      <c r="AL114" s="1112" t="s">
        <v>27</v>
      </c>
      <c r="AM114" s="1113"/>
      <c r="AN114" s="1113"/>
      <c r="AO114" s="1113"/>
      <c r="AP114" s="1113"/>
      <c r="AQ114" s="1113"/>
      <c r="AR114" s="1113"/>
      <c r="AS114" s="1113"/>
      <c r="AT114" s="1113"/>
      <c r="AU114" s="1113"/>
      <c r="AV114" s="1114"/>
      <c r="AW114" s="1112" t="s">
        <v>28</v>
      </c>
      <c r="AX114" s="1113"/>
      <c r="AY114" s="1113"/>
      <c r="AZ114" s="1113"/>
      <c r="BA114" s="1113"/>
      <c r="BB114" s="1113"/>
      <c r="BC114" s="1113"/>
      <c r="BD114" s="1113"/>
      <c r="BE114" s="1113"/>
      <c r="BF114" s="1113"/>
      <c r="BG114" s="1113"/>
      <c r="BH114" s="1114"/>
      <c r="BI114" s="40"/>
    </row>
    <row r="115" spans="1:61" ht="9.6" customHeight="1">
      <c r="A115" s="1223"/>
      <c r="C115" s="38"/>
      <c r="D115" s="35"/>
      <c r="E115" s="35"/>
      <c r="F115" s="35"/>
      <c r="G115" s="35"/>
      <c r="H115" s="35"/>
      <c r="I115" s="35"/>
      <c r="J115" s="35"/>
      <c r="K115" s="35"/>
      <c r="L115" s="35"/>
      <c r="M115" s="35"/>
      <c r="N115" s="35"/>
      <c r="O115" s="35"/>
      <c r="P115" s="35"/>
      <c r="Q115" s="35"/>
      <c r="R115" s="1131"/>
      <c r="S115" s="1132"/>
      <c r="T115" s="1132"/>
      <c r="U115" s="43"/>
      <c r="V115" s="43"/>
      <c r="W115" s="43"/>
      <c r="X115" s="43"/>
      <c r="Y115" s="43"/>
      <c r="Z115" s="43"/>
      <c r="AA115" s="43"/>
      <c r="AB115" s="43"/>
      <c r="AC115" s="43"/>
      <c r="AD115" s="43"/>
      <c r="AE115" s="43"/>
      <c r="AF115" s="43"/>
      <c r="AG115" s="43"/>
      <c r="AH115" s="43"/>
      <c r="AI115" s="43"/>
      <c r="AJ115" s="44"/>
      <c r="AL115" s="1115"/>
      <c r="AM115" s="1116"/>
      <c r="AN115" s="1116"/>
      <c r="AO115" s="1116"/>
      <c r="AP115" s="1116"/>
      <c r="AQ115" s="1116"/>
      <c r="AR115" s="1116"/>
      <c r="AS115" s="1116"/>
      <c r="AT115" s="1116"/>
      <c r="AU115" s="1116"/>
      <c r="AV115" s="1117"/>
      <c r="AW115" s="1115"/>
      <c r="AX115" s="1116"/>
      <c r="AY115" s="1116"/>
      <c r="AZ115" s="1116"/>
      <c r="BA115" s="1116"/>
      <c r="BB115" s="1116"/>
      <c r="BC115" s="1116"/>
      <c r="BD115" s="1116"/>
      <c r="BE115" s="1116"/>
      <c r="BF115" s="1116"/>
      <c r="BG115" s="1116"/>
      <c r="BH115" s="1117"/>
      <c r="BI115" s="40"/>
    </row>
    <row r="116" spans="1:61" ht="9.6" customHeight="1">
      <c r="A116" s="1223"/>
      <c r="C116" s="38"/>
      <c r="D116" s="35"/>
      <c r="E116" s="35"/>
      <c r="F116" s="35"/>
      <c r="G116" s="35"/>
      <c r="H116" s="35"/>
      <c r="I116" s="35"/>
      <c r="J116" s="35"/>
      <c r="K116" s="35"/>
      <c r="L116" s="35"/>
      <c r="M116" s="35"/>
      <c r="N116" s="35"/>
      <c r="O116" s="35"/>
      <c r="P116" s="35"/>
      <c r="Q116" s="35"/>
      <c r="R116" s="45"/>
      <c r="S116" s="301"/>
      <c r="T116" s="301"/>
      <c r="U116" s="301"/>
      <c r="V116" s="301"/>
      <c r="W116" s="301"/>
      <c r="X116" s="465"/>
      <c r="Y116" s="301"/>
      <c r="Z116" s="301"/>
      <c r="AA116" s="301"/>
      <c r="AB116" s="301"/>
      <c r="AC116" s="301"/>
      <c r="AD116" s="301"/>
      <c r="AE116" s="301"/>
      <c r="AF116" s="301"/>
      <c r="AG116" s="301"/>
      <c r="AH116" s="301"/>
      <c r="AI116" s="301"/>
      <c r="AJ116" s="44"/>
      <c r="AL116" s="1115"/>
      <c r="AM116" s="1116"/>
      <c r="AN116" s="1116"/>
      <c r="AO116" s="1116"/>
      <c r="AP116" s="1116"/>
      <c r="AQ116" s="1116"/>
      <c r="AR116" s="1116"/>
      <c r="AS116" s="1116"/>
      <c r="AT116" s="1116"/>
      <c r="AU116" s="1116"/>
      <c r="AV116" s="1117"/>
      <c r="AW116" s="1115"/>
      <c r="AX116" s="1116"/>
      <c r="AY116" s="1116"/>
      <c r="AZ116" s="1116"/>
      <c r="BA116" s="1116"/>
      <c r="BB116" s="1116"/>
      <c r="BC116" s="1116"/>
      <c r="BD116" s="1116"/>
      <c r="BE116" s="1116"/>
      <c r="BF116" s="1116"/>
      <c r="BG116" s="1116"/>
      <c r="BH116" s="1117"/>
      <c r="BI116" s="40"/>
    </row>
    <row r="117" spans="1:61" ht="9.6" customHeight="1">
      <c r="A117" s="1223"/>
      <c r="C117" s="38"/>
      <c r="D117" s="35"/>
      <c r="E117" s="35"/>
      <c r="F117" s="35"/>
      <c r="G117" s="35"/>
      <c r="H117" s="35"/>
      <c r="I117" s="35"/>
      <c r="J117" s="35"/>
      <c r="K117" s="35"/>
      <c r="L117" s="35"/>
      <c r="M117" s="35"/>
      <c r="N117" s="35"/>
      <c r="O117" s="35"/>
      <c r="P117" s="35"/>
      <c r="Q117" s="35"/>
      <c r="R117" s="45"/>
      <c r="S117" s="301"/>
      <c r="T117" s="301"/>
      <c r="U117" s="301"/>
      <c r="V117" s="301"/>
      <c r="W117" s="301"/>
      <c r="X117" s="465"/>
      <c r="Y117" s="301"/>
      <c r="Z117" s="301"/>
      <c r="AA117" s="301"/>
      <c r="AB117" s="301"/>
      <c r="AC117" s="301"/>
      <c r="AD117" s="301"/>
      <c r="AE117" s="301"/>
      <c r="AF117" s="301"/>
      <c r="AG117" s="301"/>
      <c r="AH117" s="301"/>
      <c r="AI117" s="301"/>
      <c r="AJ117" s="44"/>
      <c r="AL117" s="1118"/>
      <c r="AM117" s="1119"/>
      <c r="AN117" s="1119"/>
      <c r="AO117" s="1119"/>
      <c r="AP117" s="1119"/>
      <c r="AQ117" s="1119"/>
      <c r="AR117" s="1119"/>
      <c r="AS117" s="1119"/>
      <c r="AT117" s="1119"/>
      <c r="AU117" s="1119"/>
      <c r="AV117" s="1120"/>
      <c r="AW117" s="1118"/>
      <c r="AX117" s="1119"/>
      <c r="AY117" s="1119"/>
      <c r="AZ117" s="1119"/>
      <c r="BA117" s="1119"/>
      <c r="BB117" s="1119"/>
      <c r="BC117" s="1119"/>
      <c r="BD117" s="1119"/>
      <c r="BE117" s="1119"/>
      <c r="BF117" s="1119"/>
      <c r="BG117" s="1119"/>
      <c r="BH117" s="1120"/>
      <c r="BI117" s="40"/>
    </row>
    <row r="118" spans="1:61" ht="9.6" customHeight="1">
      <c r="A118" s="1223"/>
      <c r="C118" s="38"/>
      <c r="D118" s="35"/>
      <c r="E118" s="35"/>
      <c r="F118" s="35"/>
      <c r="G118" s="35"/>
      <c r="H118" s="35"/>
      <c r="I118" s="35"/>
      <c r="J118" s="35"/>
      <c r="K118" s="35"/>
      <c r="L118" s="35"/>
      <c r="M118" s="35"/>
      <c r="N118" s="35"/>
      <c r="O118" s="35"/>
      <c r="P118" s="35"/>
      <c r="Q118" s="35"/>
      <c r="R118" s="45"/>
      <c r="S118" s="301"/>
      <c r="T118" s="301"/>
      <c r="U118" s="301"/>
      <c r="V118" s="301"/>
      <c r="W118" s="301"/>
      <c r="X118" s="465"/>
      <c r="Y118" s="301"/>
      <c r="Z118" s="301"/>
      <c r="AA118" s="301"/>
      <c r="AB118" s="301"/>
      <c r="AC118" s="301"/>
      <c r="AD118" s="301"/>
      <c r="AE118" s="301"/>
      <c r="AF118" s="301"/>
      <c r="AG118" s="301"/>
      <c r="AH118" s="301"/>
      <c r="AI118" s="301"/>
      <c r="AJ118" s="44"/>
      <c r="AL118" s="45"/>
      <c r="AM118" s="301"/>
      <c r="AN118" s="301"/>
      <c r="AO118" s="301"/>
      <c r="AP118" s="301"/>
      <c r="AQ118" s="1121" t="s">
        <v>29</v>
      </c>
      <c r="AR118" s="1122"/>
      <c r="AS118" s="1122"/>
      <c r="AT118" s="1122"/>
      <c r="AU118" s="1122"/>
      <c r="AV118" s="1123"/>
      <c r="AW118" s="301"/>
      <c r="AX118" s="301"/>
      <c r="AY118" s="301"/>
      <c r="AZ118" s="301"/>
      <c r="BA118" s="301"/>
      <c r="BB118" s="465"/>
      <c r="BC118" s="1121" t="s">
        <v>29</v>
      </c>
      <c r="BD118" s="1122"/>
      <c r="BE118" s="1122"/>
      <c r="BF118" s="1122"/>
      <c r="BG118" s="1122"/>
      <c r="BH118" s="1123"/>
      <c r="BI118" s="40"/>
    </row>
    <row r="119" spans="1:61" ht="9.6" customHeight="1">
      <c r="A119" s="1223"/>
      <c r="C119" s="38"/>
      <c r="D119" s="35"/>
      <c r="E119" s="35"/>
      <c r="F119" s="35"/>
      <c r="G119" s="35"/>
      <c r="H119" s="35"/>
      <c r="I119" s="35"/>
      <c r="J119" s="35"/>
      <c r="K119" s="35"/>
      <c r="L119" s="35"/>
      <c r="M119" s="35"/>
      <c r="N119" s="35"/>
      <c r="O119" s="35"/>
      <c r="P119" s="35"/>
      <c r="Q119" s="35"/>
      <c r="R119" s="46"/>
      <c r="S119" s="43"/>
      <c r="T119" s="43"/>
      <c r="U119" s="43"/>
      <c r="V119" s="43"/>
      <c r="W119" s="43"/>
      <c r="X119" s="43"/>
      <c r="Y119" s="43"/>
      <c r="Z119" s="43"/>
      <c r="AA119" s="43"/>
      <c r="AB119" s="43"/>
      <c r="AC119" s="43"/>
      <c r="AD119" s="43"/>
      <c r="AE119" s="43"/>
      <c r="AF119" s="43"/>
      <c r="AG119" s="43"/>
      <c r="AH119" s="43"/>
      <c r="AI119" s="43"/>
      <c r="AJ119" s="44"/>
      <c r="AL119" s="45"/>
      <c r="AM119" s="301"/>
      <c r="AN119" s="301"/>
      <c r="AO119" s="301"/>
      <c r="AP119" s="301"/>
      <c r="AQ119" s="1124"/>
      <c r="AR119" s="1125"/>
      <c r="AS119" s="1125"/>
      <c r="AT119" s="1125"/>
      <c r="AU119" s="1125"/>
      <c r="AV119" s="1126"/>
      <c r="AW119" s="301"/>
      <c r="AX119" s="301"/>
      <c r="AY119" s="301"/>
      <c r="AZ119" s="301"/>
      <c r="BA119" s="301"/>
      <c r="BB119" s="465"/>
      <c r="BC119" s="1124"/>
      <c r="BD119" s="1125"/>
      <c r="BE119" s="1125"/>
      <c r="BF119" s="1125"/>
      <c r="BG119" s="1125"/>
      <c r="BH119" s="1126"/>
      <c r="BI119" s="40"/>
    </row>
    <row r="120" spans="1:61" ht="9.6" customHeight="1">
      <c r="A120" s="1223"/>
      <c r="C120" s="38"/>
      <c r="D120" s="35"/>
      <c r="P120" s="35"/>
      <c r="Q120" s="35"/>
      <c r="R120" s="45"/>
      <c r="S120" s="301"/>
      <c r="T120" s="301"/>
      <c r="U120" s="301"/>
      <c r="V120" s="301"/>
      <c r="W120" s="301"/>
      <c r="X120" s="465"/>
      <c r="Y120" s="301"/>
      <c r="Z120" s="301"/>
      <c r="AA120" s="301"/>
      <c r="AB120" s="301"/>
      <c r="AC120" s="301"/>
      <c r="AD120" s="301"/>
      <c r="AE120" s="301"/>
      <c r="AF120" s="301"/>
      <c r="AG120" s="301"/>
      <c r="AH120" s="301"/>
      <c r="AI120" s="301"/>
      <c r="AJ120" s="44"/>
      <c r="AL120" s="47"/>
      <c r="AM120" s="35"/>
      <c r="AN120" s="35"/>
      <c r="AO120" s="35"/>
      <c r="AP120" s="35"/>
      <c r="AQ120" s="48"/>
      <c r="AR120" s="35"/>
      <c r="AS120" s="35"/>
      <c r="AT120" s="35"/>
      <c r="AU120" s="35"/>
      <c r="AV120" s="44"/>
      <c r="AW120" s="35"/>
      <c r="AX120" s="35"/>
      <c r="AY120" s="35"/>
      <c r="AZ120" s="35"/>
      <c r="BA120" s="35"/>
      <c r="BB120" s="35"/>
      <c r="BC120" s="48"/>
      <c r="BD120" s="35"/>
      <c r="BE120" s="35"/>
      <c r="BF120" s="35"/>
      <c r="BG120" s="35"/>
      <c r="BH120" s="44"/>
      <c r="BI120" s="40"/>
    </row>
    <row r="121" spans="1:61" ht="9.6" customHeight="1">
      <c r="A121" s="1223"/>
      <c r="C121" s="38"/>
      <c r="D121" s="35"/>
      <c r="P121" s="35"/>
      <c r="Q121" s="35"/>
      <c r="R121" s="45"/>
      <c r="S121" s="301"/>
      <c r="T121" s="301"/>
      <c r="U121" s="301"/>
      <c r="V121" s="301"/>
      <c r="W121" s="301"/>
      <c r="X121" s="465"/>
      <c r="Y121" s="301"/>
      <c r="Z121" s="301"/>
      <c r="AA121" s="301"/>
      <c r="AB121" s="301"/>
      <c r="AC121" s="301"/>
      <c r="AD121" s="301"/>
      <c r="AE121" s="301"/>
      <c r="AF121" s="301"/>
      <c r="AG121" s="301"/>
      <c r="AH121" s="301"/>
      <c r="AI121" s="301"/>
      <c r="AJ121" s="44"/>
      <c r="AL121" s="45"/>
      <c r="AM121" s="301"/>
      <c r="AN121" s="301"/>
      <c r="AO121" s="301"/>
      <c r="AP121" s="301"/>
      <c r="AQ121" s="49"/>
      <c r="AR121" s="464"/>
      <c r="AS121" s="464"/>
      <c r="AT121" s="301"/>
      <c r="AU121" s="301"/>
      <c r="AV121" s="50"/>
      <c r="AW121" s="301"/>
      <c r="AX121" s="301"/>
      <c r="AY121" s="301"/>
      <c r="AZ121" s="301"/>
      <c r="BA121" s="301"/>
      <c r="BB121" s="465"/>
      <c r="BC121" s="49"/>
      <c r="BD121" s="464"/>
      <c r="BE121" s="464"/>
      <c r="BF121" s="301"/>
      <c r="BG121" s="301"/>
      <c r="BH121" s="50"/>
      <c r="BI121" s="40"/>
    </row>
    <row r="122" spans="1:61" ht="9.6" customHeight="1">
      <c r="A122" s="1223"/>
      <c r="C122" s="38"/>
      <c r="D122" s="35"/>
      <c r="P122" s="35"/>
      <c r="Q122" s="35"/>
      <c r="R122" s="45"/>
      <c r="S122" s="301"/>
      <c r="T122" s="301"/>
      <c r="U122" s="301"/>
      <c r="V122" s="301"/>
      <c r="W122" s="301"/>
      <c r="X122" s="465"/>
      <c r="Y122" s="301"/>
      <c r="Z122" s="301"/>
      <c r="AA122" s="301"/>
      <c r="AB122" s="301"/>
      <c r="AC122" s="301"/>
      <c r="AD122" s="301"/>
      <c r="AE122" s="301"/>
      <c r="AF122" s="301"/>
      <c r="AG122" s="301"/>
      <c r="AH122" s="301"/>
      <c r="AI122" s="301"/>
      <c r="AJ122" s="44"/>
      <c r="AL122" s="45"/>
      <c r="AM122" s="301"/>
      <c r="AN122" s="301"/>
      <c r="AO122" s="301"/>
      <c r="AP122" s="301"/>
      <c r="AQ122" s="49"/>
      <c r="AR122" s="464"/>
      <c r="AS122" s="464"/>
      <c r="AT122" s="301"/>
      <c r="AU122" s="301"/>
      <c r="AV122" s="50"/>
      <c r="AW122" s="301"/>
      <c r="AX122" s="301"/>
      <c r="AY122" s="301"/>
      <c r="AZ122" s="301"/>
      <c r="BA122" s="301"/>
      <c r="BB122" s="465"/>
      <c r="BC122" s="49"/>
      <c r="BD122" s="464"/>
      <c r="BE122" s="464"/>
      <c r="BF122" s="301"/>
      <c r="BG122" s="301"/>
      <c r="BH122" s="50"/>
      <c r="BI122" s="40"/>
    </row>
    <row r="123" spans="1:61" ht="9.6" customHeight="1">
      <c r="A123" s="1223"/>
      <c r="C123" s="38"/>
      <c r="P123" s="35"/>
      <c r="Q123" s="35"/>
      <c r="R123" s="45"/>
      <c r="S123" s="301"/>
      <c r="T123" s="301"/>
      <c r="U123" s="301"/>
      <c r="V123" s="301"/>
      <c r="W123" s="301"/>
      <c r="X123" s="465"/>
      <c r="Y123" s="301"/>
      <c r="Z123" s="301"/>
      <c r="AA123" s="301"/>
      <c r="AB123" s="301"/>
      <c r="AC123" s="301"/>
      <c r="AD123" s="301"/>
      <c r="AE123" s="301"/>
      <c r="AF123" s="301"/>
      <c r="AG123" s="301"/>
      <c r="AH123" s="301"/>
      <c r="AI123" s="301"/>
      <c r="AJ123" s="44"/>
      <c r="AL123" s="45"/>
      <c r="AM123" s="301"/>
      <c r="AN123" s="301"/>
      <c r="AO123" s="301"/>
      <c r="AP123" s="301"/>
      <c r="AQ123" s="49"/>
      <c r="AR123" s="464"/>
      <c r="AS123" s="464"/>
      <c r="AT123" s="301"/>
      <c r="AU123" s="301"/>
      <c r="AV123" s="50"/>
      <c r="AW123" s="301"/>
      <c r="AX123" s="301"/>
      <c r="AY123" s="301"/>
      <c r="AZ123" s="301"/>
      <c r="BA123" s="301"/>
      <c r="BB123" s="465"/>
      <c r="BC123" s="49"/>
      <c r="BD123" s="464"/>
      <c r="BE123" s="464"/>
      <c r="BF123" s="301"/>
      <c r="BG123" s="301"/>
      <c r="BH123" s="50"/>
      <c r="BI123" s="40"/>
    </row>
    <row r="124" spans="1:61" ht="9.6" customHeight="1">
      <c r="A124" s="1223"/>
      <c r="C124" s="38"/>
      <c r="P124" s="35"/>
      <c r="Q124" s="35"/>
      <c r="R124" s="45"/>
      <c r="S124" s="301"/>
      <c r="T124" s="301"/>
      <c r="U124" s="301"/>
      <c r="V124" s="301"/>
      <c r="W124" s="301"/>
      <c r="X124" s="465"/>
      <c r="Y124" s="301"/>
      <c r="Z124" s="301"/>
      <c r="AA124" s="301"/>
      <c r="AB124" s="301"/>
      <c r="AC124" s="301"/>
      <c r="AD124" s="301"/>
      <c r="AE124" s="301"/>
      <c r="AF124" s="301"/>
      <c r="AG124" s="301"/>
      <c r="AH124" s="301"/>
      <c r="AI124" s="301"/>
      <c r="AJ124" s="44"/>
      <c r="AL124" s="45"/>
      <c r="AM124" s="301"/>
      <c r="AN124" s="301"/>
      <c r="AO124" s="301"/>
      <c r="AP124" s="301"/>
      <c r="AQ124" s="49"/>
      <c r="AR124" s="464"/>
      <c r="AS124" s="464"/>
      <c r="AT124" s="301"/>
      <c r="AU124" s="301"/>
      <c r="AV124" s="50"/>
      <c r="AW124" s="301"/>
      <c r="AX124" s="301"/>
      <c r="AY124" s="301"/>
      <c r="AZ124" s="301"/>
      <c r="BA124" s="301"/>
      <c r="BB124" s="465"/>
      <c r="BC124" s="49"/>
      <c r="BD124" s="464"/>
      <c r="BE124" s="464"/>
      <c r="BF124" s="301"/>
      <c r="BG124" s="301"/>
      <c r="BH124" s="50"/>
      <c r="BI124" s="40"/>
    </row>
    <row r="125" spans="1:61" ht="9.6" customHeight="1">
      <c r="A125" s="1223"/>
      <c r="C125" s="38"/>
      <c r="P125" s="35"/>
      <c r="Q125" s="35"/>
      <c r="R125" s="45"/>
      <c r="S125" s="301"/>
      <c r="T125" s="301"/>
      <c r="U125" s="301"/>
      <c r="V125" s="301"/>
      <c r="W125" s="301"/>
      <c r="X125" s="465"/>
      <c r="Y125" s="301"/>
      <c r="Z125" s="301"/>
      <c r="AA125" s="301"/>
      <c r="AB125" s="301"/>
      <c r="AC125" s="301"/>
      <c r="AD125" s="301"/>
      <c r="AE125" s="301"/>
      <c r="AF125" s="301"/>
      <c r="AG125" s="301"/>
      <c r="AH125" s="301"/>
      <c r="AI125" s="301"/>
      <c r="AJ125" s="44"/>
      <c r="AL125" s="45"/>
      <c r="AM125" s="301"/>
      <c r="AN125" s="301"/>
      <c r="AO125" s="301"/>
      <c r="AP125" s="301"/>
      <c r="AQ125" s="49"/>
      <c r="AR125" s="464"/>
      <c r="AS125" s="464"/>
      <c r="AT125" s="301"/>
      <c r="AU125" s="301"/>
      <c r="AV125" s="50"/>
      <c r="AW125" s="301"/>
      <c r="AX125" s="301"/>
      <c r="AY125" s="301"/>
      <c r="AZ125" s="301"/>
      <c r="BA125" s="301"/>
      <c r="BB125" s="465"/>
      <c r="BC125" s="49"/>
      <c r="BD125" s="464"/>
      <c r="BE125" s="464"/>
      <c r="BF125" s="301"/>
      <c r="BG125" s="301"/>
      <c r="BH125" s="50"/>
      <c r="BI125" s="40"/>
    </row>
    <row r="126" spans="1:61" ht="9.6" customHeight="1">
      <c r="A126" s="1223"/>
      <c r="C126" s="38"/>
      <c r="P126" s="35"/>
      <c r="Q126" s="35"/>
      <c r="R126" s="45"/>
      <c r="S126" s="301"/>
      <c r="T126" s="301"/>
      <c r="U126" s="301"/>
      <c r="V126" s="301"/>
      <c r="W126" s="301"/>
      <c r="X126" s="465"/>
      <c r="Y126" s="301"/>
      <c r="Z126" s="301"/>
      <c r="AA126" s="301"/>
      <c r="AB126" s="301"/>
      <c r="AC126" s="301"/>
      <c r="AD126" s="301"/>
      <c r="AE126" s="301"/>
      <c r="AF126" s="301"/>
      <c r="AG126" s="301"/>
      <c r="AH126" s="301"/>
      <c r="AI126" s="301"/>
      <c r="AJ126" s="44"/>
      <c r="AL126" s="51"/>
      <c r="AM126" s="52"/>
      <c r="AN126" s="52"/>
      <c r="AO126" s="52"/>
      <c r="AP126" s="52"/>
      <c r="AQ126" s="53"/>
      <c r="AR126" s="52"/>
      <c r="AS126" s="52"/>
      <c r="AT126" s="52"/>
      <c r="AU126" s="52"/>
      <c r="AV126" s="54"/>
      <c r="AW126" s="52"/>
      <c r="AX126" s="52"/>
      <c r="AY126" s="52"/>
      <c r="AZ126" s="52"/>
      <c r="BA126" s="52"/>
      <c r="BB126" s="52"/>
      <c r="BC126" s="53"/>
      <c r="BD126" s="52"/>
      <c r="BE126" s="52"/>
      <c r="BF126" s="52"/>
      <c r="BG126" s="52"/>
      <c r="BH126" s="54"/>
      <c r="BI126" s="40"/>
    </row>
    <row r="127" spans="1:61" ht="9.6" customHeight="1">
      <c r="A127" s="1223"/>
      <c r="C127" s="38"/>
      <c r="P127" s="35"/>
      <c r="Q127" s="35"/>
      <c r="R127" s="45"/>
      <c r="S127" s="301"/>
      <c r="T127" s="301"/>
      <c r="U127" s="301"/>
      <c r="V127" s="301"/>
      <c r="W127" s="301"/>
      <c r="X127" s="465"/>
      <c r="Y127" s="301"/>
      <c r="Z127" s="301"/>
      <c r="AA127" s="301"/>
      <c r="AB127" s="301"/>
      <c r="AC127" s="301"/>
      <c r="AD127" s="301"/>
      <c r="AE127" s="301"/>
      <c r="AF127" s="301"/>
      <c r="AG127" s="301"/>
      <c r="AH127" s="301"/>
      <c r="AI127" s="301"/>
      <c r="AJ127" s="44"/>
      <c r="AL127" s="35"/>
      <c r="AM127" s="35"/>
      <c r="AN127" s="35"/>
      <c r="AO127" s="35"/>
      <c r="AP127" s="35"/>
      <c r="AQ127" s="35"/>
      <c r="AR127" s="35"/>
      <c r="AS127" s="35"/>
      <c r="AT127" s="35"/>
      <c r="AW127" s="35"/>
      <c r="AX127" s="35"/>
      <c r="AY127" s="35"/>
      <c r="AZ127" s="35"/>
      <c r="BA127" s="35"/>
      <c r="BB127" s="35"/>
      <c r="BC127" s="35"/>
      <c r="BD127" s="35"/>
      <c r="BE127" s="35"/>
      <c r="BF127" s="35"/>
      <c r="BI127" s="40"/>
    </row>
    <row r="128" spans="1:61" ht="9.6" customHeight="1">
      <c r="A128" s="1223"/>
      <c r="C128" s="38"/>
      <c r="P128" s="35"/>
      <c r="Q128" s="35"/>
      <c r="R128" s="45"/>
      <c r="S128" s="301"/>
      <c r="T128" s="301"/>
      <c r="U128" s="301"/>
      <c r="V128" s="301"/>
      <c r="W128" s="301"/>
      <c r="X128" s="465"/>
      <c r="Y128" s="301"/>
      <c r="Z128" s="301"/>
      <c r="AA128" s="301"/>
      <c r="AB128" s="301"/>
      <c r="AC128" s="301"/>
      <c r="AD128" s="301"/>
      <c r="AE128" s="301"/>
      <c r="AF128" s="301"/>
      <c r="AG128" s="301"/>
      <c r="AH128" s="301"/>
      <c r="AI128" s="301"/>
      <c r="AJ128" s="44"/>
      <c r="AL128" s="1093" t="s">
        <v>341</v>
      </c>
      <c r="AM128" s="1094"/>
      <c r="AN128" s="1094"/>
      <c r="AO128" s="1094"/>
      <c r="AP128" s="1094"/>
      <c r="AQ128" s="1094"/>
      <c r="AR128" s="1094"/>
      <c r="AS128" s="1094"/>
      <c r="AT128" s="1094"/>
      <c r="AU128" s="1094"/>
      <c r="AV128" s="1095"/>
      <c r="AW128" s="1112" t="s">
        <v>26</v>
      </c>
      <c r="AX128" s="1113"/>
      <c r="AY128" s="1113"/>
      <c r="AZ128" s="1113"/>
      <c r="BA128" s="1113"/>
      <c r="BB128" s="1113"/>
      <c r="BC128" s="1113"/>
      <c r="BD128" s="1113"/>
      <c r="BE128" s="1113"/>
      <c r="BF128" s="1113"/>
      <c r="BG128" s="1113"/>
      <c r="BH128" s="1114"/>
      <c r="BI128" s="40"/>
    </row>
    <row r="129" spans="1:61" ht="9.6" customHeight="1">
      <c r="A129" s="1223"/>
      <c r="C129" s="38"/>
      <c r="P129" s="35"/>
      <c r="Q129" s="35"/>
      <c r="R129" s="45"/>
      <c r="S129" s="301"/>
      <c r="T129" s="301"/>
      <c r="U129" s="301"/>
      <c r="V129" s="301"/>
      <c r="W129" s="301"/>
      <c r="X129" s="465"/>
      <c r="Y129" s="301"/>
      <c r="Z129" s="301"/>
      <c r="AA129" s="301"/>
      <c r="AB129" s="301"/>
      <c r="AC129" s="301"/>
      <c r="AD129" s="301"/>
      <c r="AE129" s="301"/>
      <c r="AF129" s="301"/>
      <c r="AG129" s="301"/>
      <c r="AH129" s="301"/>
      <c r="AI129" s="301"/>
      <c r="AJ129" s="44"/>
      <c r="AL129" s="1096"/>
      <c r="AM129" s="1097"/>
      <c r="AN129" s="1097"/>
      <c r="AO129" s="1097"/>
      <c r="AP129" s="1097"/>
      <c r="AQ129" s="1097"/>
      <c r="AR129" s="1097"/>
      <c r="AS129" s="1097"/>
      <c r="AT129" s="1097"/>
      <c r="AU129" s="1097"/>
      <c r="AV129" s="1098"/>
      <c r="AW129" s="1115"/>
      <c r="AX129" s="1116"/>
      <c r="AY129" s="1116"/>
      <c r="AZ129" s="1116"/>
      <c r="BA129" s="1116"/>
      <c r="BB129" s="1116"/>
      <c r="BC129" s="1116"/>
      <c r="BD129" s="1116"/>
      <c r="BE129" s="1116"/>
      <c r="BF129" s="1116"/>
      <c r="BG129" s="1116"/>
      <c r="BH129" s="1117"/>
      <c r="BI129" s="40"/>
    </row>
    <row r="130" spans="1:61" ht="9.6" customHeight="1">
      <c r="A130" s="1223"/>
      <c r="C130" s="38"/>
      <c r="P130" s="35"/>
      <c r="Q130" s="35"/>
      <c r="R130" s="45"/>
      <c r="S130" s="301"/>
      <c r="T130" s="301"/>
      <c r="U130" s="301"/>
      <c r="V130" s="301"/>
      <c r="W130" s="301"/>
      <c r="X130" s="465"/>
      <c r="Y130" s="301"/>
      <c r="Z130" s="301"/>
      <c r="AA130" s="301"/>
      <c r="AB130" s="301"/>
      <c r="AC130" s="301"/>
      <c r="AD130" s="301"/>
      <c r="AE130" s="301"/>
      <c r="AF130" s="301"/>
      <c r="AG130" s="301"/>
      <c r="AH130" s="301"/>
      <c r="AI130" s="301"/>
      <c r="AJ130" s="44"/>
      <c r="AL130" s="1096"/>
      <c r="AM130" s="1097"/>
      <c r="AN130" s="1097"/>
      <c r="AO130" s="1097"/>
      <c r="AP130" s="1097"/>
      <c r="AQ130" s="1097"/>
      <c r="AR130" s="1097"/>
      <c r="AS130" s="1097"/>
      <c r="AT130" s="1097"/>
      <c r="AU130" s="1097"/>
      <c r="AV130" s="1098"/>
      <c r="AW130" s="1115"/>
      <c r="AX130" s="1116"/>
      <c r="AY130" s="1116"/>
      <c r="AZ130" s="1116"/>
      <c r="BA130" s="1116"/>
      <c r="BB130" s="1116"/>
      <c r="BC130" s="1116"/>
      <c r="BD130" s="1116"/>
      <c r="BE130" s="1116"/>
      <c r="BF130" s="1116"/>
      <c r="BG130" s="1116"/>
      <c r="BH130" s="1117"/>
      <c r="BI130" s="40"/>
    </row>
    <row r="131" spans="1:61" ht="9.6" customHeight="1">
      <c r="A131" s="1223"/>
      <c r="C131" s="38"/>
      <c r="P131" s="35"/>
      <c r="Q131" s="35"/>
      <c r="R131" s="45"/>
      <c r="S131" s="301"/>
      <c r="T131" s="301"/>
      <c r="U131" s="301"/>
      <c r="V131" s="301"/>
      <c r="W131" s="301"/>
      <c r="X131" s="465"/>
      <c r="Y131" s="301"/>
      <c r="Z131" s="301"/>
      <c r="AA131" s="301"/>
      <c r="AB131" s="301"/>
      <c r="AC131" s="301"/>
      <c r="AD131" s="301"/>
      <c r="AE131" s="301"/>
      <c r="AF131" s="301"/>
      <c r="AG131" s="301"/>
      <c r="AH131" s="301"/>
      <c r="AI131" s="301"/>
      <c r="AJ131" s="44"/>
      <c r="AL131" s="1096"/>
      <c r="AM131" s="1097"/>
      <c r="AN131" s="1097"/>
      <c r="AO131" s="1097"/>
      <c r="AP131" s="1097"/>
      <c r="AQ131" s="1097"/>
      <c r="AR131" s="1097"/>
      <c r="AS131" s="1097"/>
      <c r="AT131" s="1097"/>
      <c r="AU131" s="1097"/>
      <c r="AV131" s="1098"/>
      <c r="AW131" s="1115"/>
      <c r="AX131" s="1116"/>
      <c r="AY131" s="1116"/>
      <c r="AZ131" s="1116"/>
      <c r="BA131" s="1116"/>
      <c r="BB131" s="1116"/>
      <c r="BC131" s="1116"/>
      <c r="BD131" s="1116"/>
      <c r="BE131" s="1116"/>
      <c r="BF131" s="1116"/>
      <c r="BG131" s="1116"/>
      <c r="BH131" s="1117"/>
      <c r="BI131" s="40"/>
    </row>
    <row r="132" spans="1:61" ht="9.6" customHeight="1">
      <c r="A132" s="1223"/>
      <c r="C132" s="38"/>
      <c r="P132" s="35"/>
      <c r="Q132" s="35"/>
      <c r="R132" s="51"/>
      <c r="S132" s="52"/>
      <c r="T132" s="52"/>
      <c r="U132" s="52"/>
      <c r="V132" s="52"/>
      <c r="W132" s="52"/>
      <c r="X132" s="52"/>
      <c r="Y132" s="52"/>
      <c r="Z132" s="52"/>
      <c r="AA132" s="52"/>
      <c r="AB132" s="52"/>
      <c r="AC132" s="52"/>
      <c r="AD132" s="52"/>
      <c r="AE132" s="52"/>
      <c r="AF132" s="52"/>
      <c r="AG132" s="52"/>
      <c r="AH132" s="52"/>
      <c r="AI132" s="52"/>
      <c r="AJ132" s="55"/>
      <c r="AL132" s="1099"/>
      <c r="AM132" s="1100"/>
      <c r="AN132" s="1100"/>
      <c r="AO132" s="1100"/>
      <c r="AP132" s="1100"/>
      <c r="AQ132" s="1100"/>
      <c r="AR132" s="1100"/>
      <c r="AS132" s="1100"/>
      <c r="AT132" s="1100"/>
      <c r="AU132" s="1100"/>
      <c r="AV132" s="1101"/>
      <c r="AW132" s="1118"/>
      <c r="AX132" s="1119"/>
      <c r="AY132" s="1119"/>
      <c r="AZ132" s="1119"/>
      <c r="BA132" s="1119"/>
      <c r="BB132" s="1119"/>
      <c r="BC132" s="1119"/>
      <c r="BD132" s="1119"/>
      <c r="BE132" s="1119"/>
      <c r="BF132" s="1119"/>
      <c r="BG132" s="1119"/>
      <c r="BH132" s="1120"/>
      <c r="BI132" s="40"/>
    </row>
    <row r="133" spans="1:61" ht="9.6" customHeight="1" thickBot="1">
      <c r="A133" s="1224"/>
      <c r="C133" s="56"/>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8"/>
      <c r="AH133" s="58"/>
      <c r="AI133" s="58"/>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9"/>
    </row>
    <row r="134" spans="1:61" ht="34.950000000000003" customHeight="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row>
    <row r="135" spans="1:61" ht="14.1" customHeight="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row>
    <row r="136" spans="1:61" ht="14.1" customHeight="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row>
    <row r="137" spans="1:61" ht="14.1" customHeight="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row>
    <row r="138" spans="1:61" ht="14.1" customHeight="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row>
    <row r="139" spans="1:61" ht="14.1" customHeight="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row>
    <row r="140" spans="1:61" ht="14.1" customHeight="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row>
    <row r="141" spans="1:61" ht="14.1" customHeight="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row>
    <row r="142" spans="1:61" ht="14.1" customHeight="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row>
    <row r="143" spans="1:61" ht="14.1" customHeight="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row>
    <row r="144" spans="1:61" ht="14.1" customHeight="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row>
    <row r="145" spans="2:61" ht="14.1" customHeight="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row>
    <row r="146" spans="2:61" ht="14.1" customHeight="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row>
    <row r="147" spans="2:61" ht="14.1" customHeight="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row>
    <row r="148" spans="2:61" ht="14.1" customHeight="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row>
    <row r="149" spans="2:61" ht="14.1" customHeight="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row>
    <row r="150" spans="2:61" ht="14.1" customHeight="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row>
    <row r="151" spans="2:61" ht="14.1" customHeight="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row>
    <row r="152" spans="2:61" ht="14.1" customHeight="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row>
    <row r="153" spans="2:61" ht="14.1" customHeight="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row>
    <row r="154" spans="2:61" ht="14.1" customHeight="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row>
    <row r="155" spans="2:61" ht="14.1" customHeight="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row>
    <row r="156" spans="2:61" ht="14.1" customHeight="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row>
    <row r="157" spans="2:61" ht="14.1" customHeight="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row>
    <row r="158" spans="2:61" ht="14.1" customHeight="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row>
    <row r="159" spans="2:61" ht="14.1" customHeight="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row>
    <row r="160" spans="2:61" ht="14.1" customHeight="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row>
    <row r="161" spans="2:61" ht="14.1" customHeight="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row>
    <row r="162" spans="2:61" ht="14.1" customHeight="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row>
    <row r="163" spans="2:61" ht="14.1" customHeight="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row>
    <row r="164" spans="2:61" ht="14.1" customHeight="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row>
    <row r="165" spans="2:61" ht="14.1" customHeight="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row>
    <row r="166" spans="2:61" ht="14.1" customHeight="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row>
    <row r="167" spans="2:61" ht="14.1" customHeight="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row>
    <row r="168" spans="2:61" ht="14.1" customHeight="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row>
    <row r="169" spans="2:61" ht="14.1" customHeight="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row>
    <row r="170" spans="2:61" ht="14.1" customHeight="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row>
    <row r="171" spans="2:61" ht="14.1" customHeight="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row>
    <row r="172" spans="2:61" ht="14.1" customHeight="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row>
    <row r="173" spans="2:61" ht="14.1" customHeight="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row>
    <row r="174" spans="2:61" ht="14.1" customHeight="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row>
    <row r="175" spans="2:61" ht="14.1" customHeight="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row>
    <row r="176" spans="2:61" ht="14.1" customHeight="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row>
    <row r="177" spans="2:61" ht="14.1" customHeight="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row>
    <row r="178" spans="2:61" ht="14.1" customHeight="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row>
    <row r="179" spans="2:61" ht="14.1" customHeight="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row>
    <row r="180" spans="2:61" ht="14.1" customHeight="1">
      <c r="AG180" s="31"/>
      <c r="AH180" s="31"/>
      <c r="AI180" s="31"/>
    </row>
    <row r="181" spans="2:61" ht="14.1" customHeight="1">
      <c r="AG181" s="31"/>
      <c r="AH181" s="31"/>
      <c r="AI181" s="31"/>
    </row>
    <row r="182" spans="2:61" ht="14.1" customHeight="1">
      <c r="AG182" s="31"/>
      <c r="AH182" s="31"/>
      <c r="AI182" s="31"/>
    </row>
    <row r="183" spans="2:61" ht="14.1" customHeight="1">
      <c r="AG183" s="31"/>
      <c r="AH183" s="31"/>
      <c r="AI183" s="31"/>
    </row>
    <row r="184" spans="2:61" ht="14.1" customHeight="1">
      <c r="AG184" s="31"/>
      <c r="AH184" s="31"/>
      <c r="AI184" s="31"/>
    </row>
    <row r="185" spans="2:61" ht="14.1" customHeight="1">
      <c r="AG185" s="31"/>
      <c r="AH185" s="31"/>
      <c r="AI185" s="31"/>
    </row>
    <row r="186" spans="2:61" ht="14.1" customHeight="1">
      <c r="AG186" s="31"/>
      <c r="AH186" s="31"/>
      <c r="AI186" s="31"/>
    </row>
  </sheetData>
  <sheetProtection algorithmName="SHA-512" hashValue="kcIjzTn+oDrx0MXfd0qOCFRzt7yX6rcBebpjCh36IleNxoJcIhMqblHxHZEJ6dvFrMtOEqwXtYdPGmbSjg+1yA==" saltValue="WhJFPi/0GQ46T52oTh+SAQ==" spinCount="100000" sheet="1" selectLockedCells="1"/>
  <mergeCells count="178">
    <mergeCell ref="AG86:AI88"/>
    <mergeCell ref="A81:A84"/>
    <mergeCell ref="A85:A88"/>
    <mergeCell ref="C77:E79"/>
    <mergeCell ref="F71:H73"/>
    <mergeCell ref="C86:E88"/>
    <mergeCell ref="F68:H70"/>
    <mergeCell ref="I68:Y70"/>
    <mergeCell ref="Z68:AE70"/>
    <mergeCell ref="C83:E85"/>
    <mergeCell ref="C80:E82"/>
    <mergeCell ref="C65:E67"/>
    <mergeCell ref="C68:E70"/>
    <mergeCell ref="F65:H67"/>
    <mergeCell ref="A89:A92"/>
    <mergeCell ref="A93:A96"/>
    <mergeCell ref="A97:A100"/>
    <mergeCell ref="A101:A104"/>
    <mergeCell ref="A105:A108"/>
    <mergeCell ref="BD71:BI73"/>
    <mergeCell ref="AG74:AI76"/>
    <mergeCell ref="I92:Y94"/>
    <mergeCell ref="C71:E73"/>
    <mergeCell ref="C74:E76"/>
    <mergeCell ref="I80:AE82"/>
    <mergeCell ref="C89:E91"/>
    <mergeCell ref="F83:H85"/>
    <mergeCell ref="F77:H79"/>
    <mergeCell ref="F80:H82"/>
    <mergeCell ref="I89:Y91"/>
    <mergeCell ref="Z89:AE91"/>
    <mergeCell ref="F86:H88"/>
    <mergeCell ref="I86:Y88"/>
    <mergeCell ref="Z86:AE88"/>
    <mergeCell ref="F89:H91"/>
    <mergeCell ref="A109:A133"/>
    <mergeCell ref="A3:A68"/>
    <mergeCell ref="A77:A80"/>
    <mergeCell ref="A69:A72"/>
    <mergeCell ref="A73:A76"/>
    <mergeCell ref="F44:AE46"/>
    <mergeCell ref="AJ44:BI46"/>
    <mergeCell ref="AG40:BI43"/>
    <mergeCell ref="AG44:AI46"/>
    <mergeCell ref="F47:H49"/>
    <mergeCell ref="I47:Y49"/>
    <mergeCell ref="Z47:AE49"/>
    <mergeCell ref="C40:AE43"/>
    <mergeCell ref="C44:E46"/>
    <mergeCell ref="C47:E49"/>
    <mergeCell ref="AG47:AI49"/>
    <mergeCell ref="AK30:AM32"/>
    <mergeCell ref="F92:H94"/>
    <mergeCell ref="C92:E94"/>
    <mergeCell ref="Z92:AE94"/>
    <mergeCell ref="F74:H76"/>
    <mergeCell ref="I74:Y76"/>
    <mergeCell ref="Z74:AE76"/>
    <mergeCell ref="I71:AE73"/>
    <mergeCell ref="C1:G2"/>
    <mergeCell ref="C3:BI7"/>
    <mergeCell ref="AK33:AM35"/>
    <mergeCell ref="AN33:BI35"/>
    <mergeCell ref="AM59:BC61"/>
    <mergeCell ref="AM56:BC58"/>
    <mergeCell ref="F56:H58"/>
    <mergeCell ref="I56:Y58"/>
    <mergeCell ref="Z56:AE58"/>
    <mergeCell ref="C50:E52"/>
    <mergeCell ref="F50:H52"/>
    <mergeCell ref="F59:H61"/>
    <mergeCell ref="Z50:AE52"/>
    <mergeCell ref="C53:E55"/>
    <mergeCell ref="F53:H55"/>
    <mergeCell ref="I53:Y55"/>
    <mergeCell ref="Z53:AE55"/>
    <mergeCell ref="I50:Y52"/>
    <mergeCell ref="I59:Y61"/>
    <mergeCell ref="Z59:AE61"/>
    <mergeCell ref="BA1:BI2"/>
    <mergeCell ref="C9:G13"/>
    <mergeCell ref="H9:BI13"/>
    <mergeCell ref="H15:L20"/>
    <mergeCell ref="C109:BH110"/>
    <mergeCell ref="BD62:BI64"/>
    <mergeCell ref="BD65:BI67"/>
    <mergeCell ref="N112:AV113"/>
    <mergeCell ref="R114:T115"/>
    <mergeCell ref="AJ83:AL85"/>
    <mergeCell ref="I83:Y85"/>
    <mergeCell ref="H21:L26"/>
    <mergeCell ref="M21:AJ26"/>
    <mergeCell ref="AK21:AM26"/>
    <mergeCell ref="AN21:BI26"/>
    <mergeCell ref="AN30:BI32"/>
    <mergeCell ref="AN27:BI29"/>
    <mergeCell ref="AK27:AM29"/>
    <mergeCell ref="AJ53:AL55"/>
    <mergeCell ref="BD56:BI58"/>
    <mergeCell ref="BD59:BI61"/>
    <mergeCell ref="AM65:BC67"/>
    <mergeCell ref="C95:E97"/>
    <mergeCell ref="F95:H97"/>
    <mergeCell ref="I95:AE97"/>
    <mergeCell ref="AJ68:AL70"/>
    <mergeCell ref="AM68:BC70"/>
    <mergeCell ref="Z65:AE67"/>
    <mergeCell ref="BD53:BI55"/>
    <mergeCell ref="AM50:BC52"/>
    <mergeCell ref="BD50:BI52"/>
    <mergeCell ref="AJ62:AL64"/>
    <mergeCell ref="AJ65:AL67"/>
    <mergeCell ref="I65:Y67"/>
    <mergeCell ref="AL128:AV132"/>
    <mergeCell ref="BD83:BI85"/>
    <mergeCell ref="AG92:AI94"/>
    <mergeCell ref="AJ92:AL94"/>
    <mergeCell ref="AM92:BI94"/>
    <mergeCell ref="AJ86:AL88"/>
    <mergeCell ref="AM86:BC88"/>
    <mergeCell ref="BD86:BI88"/>
    <mergeCell ref="AG89:AI91"/>
    <mergeCell ref="AJ89:AL91"/>
    <mergeCell ref="AM89:BC91"/>
    <mergeCell ref="BD89:BI91"/>
    <mergeCell ref="AM83:BC85"/>
    <mergeCell ref="AL114:AV117"/>
    <mergeCell ref="AW114:BH117"/>
    <mergeCell ref="AQ118:AV119"/>
    <mergeCell ref="BC118:BH119"/>
    <mergeCell ref="AW128:BH132"/>
    <mergeCell ref="AM53:BC55"/>
    <mergeCell ref="AG53:AI55"/>
    <mergeCell ref="AG62:AI64"/>
    <mergeCell ref="C15:G35"/>
    <mergeCell ref="H27:L35"/>
    <mergeCell ref="M27:AE35"/>
    <mergeCell ref="AF27:AJ35"/>
    <mergeCell ref="AG50:AI52"/>
    <mergeCell ref="AJ50:AL52"/>
    <mergeCell ref="M15:AJ20"/>
    <mergeCell ref="AK15:AM17"/>
    <mergeCell ref="AN15:BI17"/>
    <mergeCell ref="AK18:AM20"/>
    <mergeCell ref="AN18:BI20"/>
    <mergeCell ref="AJ47:AL49"/>
    <mergeCell ref="AM47:BC49"/>
    <mergeCell ref="BD47:BI49"/>
    <mergeCell ref="F62:H64"/>
    <mergeCell ref="C56:E58"/>
    <mergeCell ref="C59:E61"/>
    <mergeCell ref="C62:E64"/>
    <mergeCell ref="I62:Y64"/>
    <mergeCell ref="Z62:AE64"/>
    <mergeCell ref="AM62:BC64"/>
    <mergeCell ref="AM71:BC73"/>
    <mergeCell ref="AJ59:AL61"/>
    <mergeCell ref="AJ56:AL58"/>
    <mergeCell ref="AJ80:AL82"/>
    <mergeCell ref="Z83:AE85"/>
    <mergeCell ref="AM80:BI82"/>
    <mergeCell ref="AJ77:AL79"/>
    <mergeCell ref="AJ74:AL76"/>
    <mergeCell ref="BD77:BI79"/>
    <mergeCell ref="AG77:AI79"/>
    <mergeCell ref="BD68:BI70"/>
    <mergeCell ref="AG56:AI58"/>
    <mergeCell ref="I77:AE79"/>
    <mergeCell ref="AG65:AI67"/>
    <mergeCell ref="AG68:AI70"/>
    <mergeCell ref="AM74:BC76"/>
    <mergeCell ref="AG80:AI82"/>
    <mergeCell ref="AJ71:AL73"/>
    <mergeCell ref="AM77:BC79"/>
    <mergeCell ref="AG71:AI73"/>
    <mergeCell ref="BD74:BI76"/>
    <mergeCell ref="AG59:AI61"/>
    <mergeCell ref="AG83:AI85"/>
  </mergeCells>
  <phoneticPr fontId="3"/>
  <dataValidations count="1">
    <dataValidation type="list" allowBlank="1" showInputMessage="1" sqref="C47:E94 AG47:AI91">
      <formula1>$BK$1:$BK$2</formula1>
    </dataValidation>
  </dataValidations>
  <pageMargins left="0.39370078740157483" right="0" top="0" bottom="0.15748031496062992" header="0.31496062992125984" footer="0"/>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AO75"/>
  <sheetViews>
    <sheetView showGridLines="0" zoomScale="90" zoomScaleNormal="90" zoomScaleSheetLayoutView="100" zoomScalePageLayoutView="70" workbookViewId="0">
      <selection activeCell="X49" sqref="X49"/>
    </sheetView>
  </sheetViews>
  <sheetFormatPr defaultColWidth="9" defaultRowHeight="13.2"/>
  <cols>
    <col min="1" max="2" width="2.6640625" style="320" customWidth="1"/>
    <col min="3" max="3" width="1.6640625" style="320" customWidth="1"/>
    <col min="4" max="4" width="4.6640625" style="320" customWidth="1"/>
    <col min="5" max="5" width="2.6640625" style="320" customWidth="1"/>
    <col min="6" max="6" width="6.6640625" style="320" customWidth="1"/>
    <col min="7" max="7" width="4.6640625" style="320" customWidth="1"/>
    <col min="8" max="13" width="2.6640625" style="320" customWidth="1"/>
    <col min="14" max="19" width="4.6640625" style="320" customWidth="1"/>
    <col min="20" max="20" width="5.6640625" style="320" customWidth="1"/>
    <col min="21" max="21" width="3.6640625" style="320" customWidth="1"/>
    <col min="22" max="28" width="4.6640625" style="320" customWidth="1"/>
    <col min="29" max="30" width="2.6640625" style="320" customWidth="1"/>
    <col min="31" max="16384" width="9" style="320"/>
  </cols>
  <sheetData>
    <row r="1" spans="1:29" ht="22.5" customHeight="1">
      <c r="AC1" s="332" t="s">
        <v>754</v>
      </c>
    </row>
    <row r="2" spans="1:29" ht="27.75" customHeight="1">
      <c r="A2" s="1287" t="s">
        <v>763</v>
      </c>
      <c r="B2" s="1287"/>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7"/>
      <c r="AA2" s="1287"/>
      <c r="AB2" s="1287"/>
      <c r="AC2" s="1287"/>
    </row>
    <row r="3" spans="1:29" ht="6.6" customHeight="1">
      <c r="A3" s="334"/>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3"/>
    </row>
    <row r="4" spans="1:29" ht="6.6" customHeight="1">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3"/>
    </row>
    <row r="5" spans="1:29" s="307" customFormat="1" ht="17.100000000000001" customHeight="1">
      <c r="A5" s="335"/>
      <c r="B5" s="335"/>
      <c r="C5" s="335"/>
      <c r="D5" s="335"/>
      <c r="E5" s="335"/>
      <c r="F5" s="335"/>
      <c r="G5" s="335"/>
      <c r="H5" s="335"/>
      <c r="I5" s="335"/>
      <c r="J5" s="335"/>
      <c r="K5" s="335"/>
      <c r="L5" s="335"/>
      <c r="M5" s="335"/>
      <c r="N5" s="335"/>
      <c r="O5" s="335"/>
      <c r="P5" s="336"/>
      <c r="R5" s="304"/>
      <c r="S5" s="306"/>
      <c r="T5" s="305" t="s">
        <v>358</v>
      </c>
      <c r="U5" s="1288" t="s">
        <v>731</v>
      </c>
      <c r="V5" s="1288"/>
      <c r="W5" s="303" t="str">
        <f>IF(入力シート!O51="","",入力シート!O51)</f>
        <v/>
      </c>
      <c r="X5" s="306" t="s">
        <v>7</v>
      </c>
      <c r="Y5" s="303" t="str">
        <f>IF(入力シート!R51="","",入力シート!R51)</f>
        <v/>
      </c>
      <c r="Z5" s="306" t="s">
        <v>6</v>
      </c>
      <c r="AA5" s="303" t="str">
        <f>IF(入力シート!U51="","",入力シート!U51)</f>
        <v/>
      </c>
      <c r="AB5" s="306" t="s">
        <v>5</v>
      </c>
      <c r="AC5" s="335"/>
    </row>
    <row r="6" spans="1:29" ht="17.25" customHeight="1">
      <c r="A6" s="337" t="s">
        <v>4</v>
      </c>
      <c r="B6" s="337"/>
      <c r="C6" s="337"/>
      <c r="D6" s="337"/>
      <c r="E6" s="337"/>
      <c r="F6" s="337"/>
      <c r="G6" s="337"/>
      <c r="H6" s="337"/>
      <c r="I6" s="337"/>
      <c r="J6" s="337"/>
      <c r="K6" s="338"/>
      <c r="L6" s="333"/>
      <c r="M6" s="333"/>
      <c r="N6" s="333"/>
      <c r="O6" s="333"/>
      <c r="P6" s="333"/>
      <c r="R6" s="333"/>
      <c r="S6" s="333"/>
      <c r="T6" s="333"/>
      <c r="U6" s="333"/>
      <c r="V6" s="333"/>
      <c r="W6" s="333"/>
      <c r="X6" s="333"/>
      <c r="Y6" s="333"/>
      <c r="Z6" s="333"/>
      <c r="AA6" s="333"/>
      <c r="AB6" s="333"/>
      <c r="AC6" s="333"/>
    </row>
    <row r="7" spans="1:29" ht="17.25" customHeight="1">
      <c r="A7" s="337" t="s">
        <v>8</v>
      </c>
      <c r="B7" s="337"/>
      <c r="C7" s="337"/>
      <c r="D7" s="337"/>
      <c r="E7" s="337"/>
      <c r="F7" s="337"/>
      <c r="G7" s="337"/>
      <c r="H7" s="337"/>
      <c r="I7" s="337"/>
      <c r="J7" s="337"/>
      <c r="K7" s="338"/>
      <c r="L7" s="333"/>
      <c r="M7" s="333"/>
      <c r="N7" s="333"/>
      <c r="O7" s="333"/>
      <c r="P7" s="333"/>
      <c r="R7" s="333"/>
      <c r="S7" s="333"/>
      <c r="T7" s="333"/>
      <c r="U7" s="333"/>
      <c r="V7" s="333"/>
      <c r="W7" s="333"/>
      <c r="X7" s="333"/>
      <c r="Y7" s="333"/>
      <c r="Z7" s="333"/>
      <c r="AA7" s="333"/>
      <c r="AB7" s="333"/>
      <c r="AC7" s="333"/>
    </row>
    <row r="8" spans="1:29" ht="17.25" customHeight="1">
      <c r="A8" s="339" t="s">
        <v>9</v>
      </c>
      <c r="B8" s="339"/>
      <c r="C8" s="339"/>
      <c r="D8" s="339"/>
      <c r="E8" s="337"/>
      <c r="F8" s="337"/>
      <c r="G8" s="337"/>
      <c r="H8" s="337"/>
      <c r="I8" s="337"/>
      <c r="J8" s="337"/>
      <c r="K8" s="338"/>
      <c r="L8" s="333"/>
      <c r="M8" s="333"/>
      <c r="N8" s="333"/>
      <c r="O8" s="333"/>
      <c r="P8" s="333"/>
      <c r="R8" s="333"/>
      <c r="S8" s="333"/>
      <c r="T8" s="333"/>
      <c r="U8" s="333"/>
      <c r="V8" s="333"/>
      <c r="W8" s="333"/>
      <c r="X8" s="333"/>
      <c r="Y8" s="333"/>
      <c r="Z8" s="333"/>
      <c r="AA8" s="333"/>
      <c r="AB8" s="333"/>
      <c r="AC8" s="333"/>
    </row>
    <row r="9" spans="1:29" ht="6.6" customHeight="1">
      <c r="A9" s="340"/>
      <c r="B9" s="340"/>
      <c r="C9" s="340"/>
      <c r="D9" s="340"/>
      <c r="E9" s="341"/>
      <c r="F9" s="341"/>
      <c r="G9" s="341"/>
      <c r="H9" s="341"/>
      <c r="I9" s="341"/>
      <c r="J9" s="341"/>
      <c r="K9" s="338"/>
      <c r="L9" s="333"/>
      <c r="M9" s="333"/>
      <c r="N9" s="333"/>
      <c r="O9" s="333"/>
      <c r="P9" s="333"/>
      <c r="Q9" s="333"/>
      <c r="R9" s="333"/>
      <c r="S9" s="333"/>
      <c r="T9" s="333"/>
      <c r="U9" s="333"/>
      <c r="V9" s="333"/>
      <c r="W9" s="333"/>
      <c r="X9" s="333"/>
      <c r="Y9" s="333"/>
      <c r="Z9" s="333"/>
      <c r="AA9" s="333"/>
      <c r="AB9" s="333"/>
      <c r="AC9" s="333"/>
    </row>
    <row r="10" spans="1:29" ht="6.6" customHeight="1">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row>
    <row r="11" spans="1:29" ht="21.9" customHeight="1">
      <c r="A11" s="1290" t="s">
        <v>821</v>
      </c>
      <c r="B11" s="1290"/>
      <c r="C11" s="1290"/>
      <c r="D11" s="1290"/>
      <c r="E11" s="1290"/>
      <c r="F11" s="1290"/>
      <c r="G11" s="1290"/>
      <c r="H11" s="1290"/>
      <c r="I11" s="1290"/>
      <c r="J11" s="1290"/>
      <c r="K11" s="1290"/>
      <c r="L11" s="1290"/>
      <c r="M11" s="1290"/>
      <c r="N11" s="1290"/>
      <c r="O11" s="1290"/>
      <c r="P11" s="1290"/>
      <c r="Q11" s="1290"/>
      <c r="R11" s="1290"/>
      <c r="S11" s="1290"/>
      <c r="T11" s="1290"/>
      <c r="U11" s="1290"/>
      <c r="V11" s="1290"/>
      <c r="W11" s="1290"/>
      <c r="X11" s="1290"/>
      <c r="Y11" s="1290"/>
      <c r="Z11" s="1290"/>
      <c r="AA11" s="1290"/>
      <c r="AB11" s="1290"/>
      <c r="AC11" s="1290"/>
    </row>
    <row r="12" spans="1:29" ht="21.9" customHeight="1">
      <c r="A12" s="1290" t="s">
        <v>802</v>
      </c>
      <c r="B12" s="1290"/>
      <c r="C12" s="1290"/>
      <c r="D12" s="1290"/>
      <c r="E12" s="1290"/>
      <c r="F12" s="1290"/>
      <c r="G12" s="1290"/>
      <c r="H12" s="1290"/>
      <c r="I12" s="1290"/>
      <c r="J12" s="1290"/>
      <c r="K12" s="1290"/>
      <c r="L12" s="1290"/>
      <c r="M12" s="1290"/>
      <c r="N12" s="1290"/>
      <c r="O12" s="1290"/>
      <c r="P12" s="1290"/>
      <c r="Q12" s="1290"/>
      <c r="R12" s="1290"/>
      <c r="S12" s="1290"/>
      <c r="T12" s="1290"/>
      <c r="U12" s="1290"/>
      <c r="V12" s="1290"/>
      <c r="W12" s="1290"/>
      <c r="X12" s="1290"/>
      <c r="Y12" s="1290"/>
      <c r="Z12" s="1290"/>
      <c r="AA12" s="1290"/>
      <c r="AB12" s="1290"/>
      <c r="AC12" s="1290"/>
    </row>
    <row r="13" spans="1:29" ht="21.9" customHeight="1">
      <c r="A13" s="1289" t="s">
        <v>780</v>
      </c>
      <c r="B13" s="1289"/>
      <c r="C13" s="1289"/>
      <c r="D13" s="1289"/>
      <c r="E13" s="1289"/>
      <c r="F13" s="1289"/>
      <c r="G13" s="1289"/>
      <c r="H13" s="1289"/>
      <c r="I13" s="1289"/>
      <c r="J13" s="1289"/>
      <c r="K13" s="1289"/>
      <c r="L13" s="1289"/>
      <c r="M13" s="1289"/>
      <c r="N13" s="1289"/>
      <c r="O13" s="1289"/>
      <c r="P13" s="1289"/>
      <c r="Q13" s="1289"/>
      <c r="R13" s="1289"/>
      <c r="S13" s="1289"/>
      <c r="T13" s="1289"/>
      <c r="U13" s="1289"/>
      <c r="V13" s="1289"/>
      <c r="W13" s="1289"/>
      <c r="X13" s="1289"/>
      <c r="Y13" s="1289"/>
      <c r="Z13" s="1289"/>
      <c r="AA13" s="1289"/>
      <c r="AB13" s="1289"/>
      <c r="AC13" s="1289"/>
    </row>
    <row r="14" spans="1:29" ht="21.9" customHeight="1">
      <c r="A14" s="1290" t="s">
        <v>781</v>
      </c>
      <c r="B14" s="1290"/>
      <c r="C14" s="1290"/>
      <c r="D14" s="1290"/>
      <c r="E14" s="1290"/>
      <c r="F14" s="1290"/>
      <c r="G14" s="1290"/>
      <c r="H14" s="1290"/>
      <c r="I14" s="1290"/>
      <c r="J14" s="1290"/>
      <c r="K14" s="1290"/>
      <c r="L14" s="1290"/>
      <c r="M14" s="1290"/>
      <c r="N14" s="1290"/>
      <c r="O14" s="1290"/>
      <c r="P14" s="1290"/>
      <c r="Q14" s="1290"/>
      <c r="R14" s="1290"/>
      <c r="S14" s="1290"/>
      <c r="T14" s="1290"/>
      <c r="U14" s="1290"/>
      <c r="V14" s="1290"/>
      <c r="W14" s="1290"/>
      <c r="X14" s="1290"/>
      <c r="Y14" s="1290"/>
      <c r="Z14" s="1290"/>
      <c r="AA14" s="1290"/>
      <c r="AB14" s="1290"/>
      <c r="AC14" s="1290"/>
    </row>
    <row r="15" spans="1:29" ht="21.9" customHeight="1">
      <c r="A15" s="1290" t="s">
        <v>782</v>
      </c>
      <c r="B15" s="1290"/>
      <c r="C15" s="1290"/>
      <c r="D15" s="1290"/>
      <c r="E15" s="1290"/>
      <c r="F15" s="1290"/>
      <c r="G15" s="1290"/>
      <c r="H15" s="1290"/>
      <c r="I15" s="1290"/>
      <c r="J15" s="1290"/>
      <c r="K15" s="1290"/>
      <c r="L15" s="1290"/>
      <c r="M15" s="1290"/>
      <c r="N15" s="1290"/>
      <c r="O15" s="1290"/>
      <c r="P15" s="1290"/>
      <c r="Q15" s="1290"/>
      <c r="R15" s="1290"/>
      <c r="S15" s="1290"/>
      <c r="T15" s="1290"/>
      <c r="U15" s="1290"/>
      <c r="V15" s="1290"/>
      <c r="W15" s="1290"/>
      <c r="X15" s="1290"/>
      <c r="Y15" s="1290"/>
      <c r="Z15" s="1290"/>
      <c r="AA15" s="1290"/>
      <c r="AB15" s="1290"/>
      <c r="AC15" s="1290"/>
    </row>
    <row r="16" spans="1:29" ht="21.9" customHeight="1">
      <c r="A16" s="1290" t="s">
        <v>764</v>
      </c>
      <c r="B16" s="1290"/>
      <c r="C16" s="1290"/>
      <c r="D16" s="1290"/>
      <c r="E16" s="1290"/>
      <c r="F16" s="1290"/>
      <c r="G16" s="1290"/>
      <c r="H16" s="1290"/>
      <c r="I16" s="1290"/>
      <c r="J16" s="1290"/>
      <c r="K16" s="1290"/>
      <c r="L16" s="1290"/>
      <c r="M16" s="1290"/>
      <c r="N16" s="1290"/>
      <c r="O16" s="1290"/>
      <c r="P16" s="1290"/>
      <c r="Q16" s="1290"/>
      <c r="R16" s="1290"/>
      <c r="S16" s="1290"/>
      <c r="T16" s="1290"/>
      <c r="U16" s="1290"/>
      <c r="V16" s="1290"/>
      <c r="W16" s="1290"/>
      <c r="X16" s="1290"/>
      <c r="Y16" s="1290"/>
      <c r="Z16" s="1290"/>
      <c r="AA16" s="1290"/>
      <c r="AB16" s="1290"/>
      <c r="AC16" s="1290"/>
    </row>
    <row r="17" spans="1:29" ht="21.9" customHeight="1">
      <c r="A17" s="1290" t="s">
        <v>765</v>
      </c>
      <c r="B17" s="1290"/>
      <c r="C17" s="1290"/>
      <c r="D17" s="1290"/>
      <c r="E17" s="1290"/>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0"/>
      <c r="AB17" s="1290"/>
      <c r="AC17" s="1290"/>
    </row>
    <row r="18" spans="1:29" ht="21.9" customHeight="1">
      <c r="A18" s="1290" t="s">
        <v>766</v>
      </c>
      <c r="B18" s="1290"/>
      <c r="C18" s="1290"/>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290"/>
      <c r="AB18" s="1290"/>
      <c r="AC18" s="1290"/>
    </row>
    <row r="19" spans="1:29" ht="21.9" customHeight="1">
      <c r="A19" s="1290" t="s">
        <v>742</v>
      </c>
      <c r="B19" s="1290"/>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1290"/>
      <c r="Y19" s="1290"/>
      <c r="Z19" s="1290"/>
      <c r="AA19" s="1290"/>
      <c r="AB19" s="1290"/>
      <c r="AC19" s="1290"/>
    </row>
    <row r="20" spans="1:29" ht="21.9" customHeight="1">
      <c r="A20" s="1289" t="s">
        <v>743</v>
      </c>
      <c r="B20" s="1289"/>
      <c r="C20" s="1289"/>
      <c r="D20" s="1289"/>
      <c r="E20" s="1289"/>
      <c r="F20" s="1289"/>
      <c r="G20" s="1289"/>
      <c r="H20" s="1289"/>
      <c r="I20" s="1289"/>
      <c r="J20" s="1289"/>
      <c r="K20" s="1289"/>
      <c r="L20" s="1289"/>
      <c r="M20" s="1289"/>
      <c r="N20" s="1289"/>
      <c r="O20" s="1289"/>
      <c r="P20" s="1289"/>
      <c r="Q20" s="1289"/>
      <c r="R20" s="1289"/>
      <c r="S20" s="1289"/>
      <c r="T20" s="1289"/>
      <c r="U20" s="1289"/>
      <c r="V20" s="1289"/>
      <c r="W20" s="1289"/>
      <c r="X20" s="1289"/>
      <c r="Y20" s="1289"/>
      <c r="Z20" s="1289"/>
      <c r="AA20" s="1289"/>
      <c r="AB20" s="1289"/>
      <c r="AC20" s="1289"/>
    </row>
    <row r="21" spans="1:29" ht="9" customHeight="1">
      <c r="A21" s="34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3"/>
    </row>
    <row r="22" spans="1:29" ht="9" customHeight="1">
      <c r="A22" s="344"/>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row>
    <row r="23" spans="1:29" ht="21" customHeight="1">
      <c r="A23" s="1295" t="s">
        <v>0</v>
      </c>
      <c r="B23" s="1295"/>
      <c r="C23" s="1295"/>
      <c r="D23" s="1295"/>
      <c r="E23" s="1295"/>
      <c r="F23" s="345"/>
    </row>
    <row r="24" spans="1:29" ht="4.5" customHeight="1">
      <c r="A24" s="1293"/>
      <c r="B24" s="1293"/>
      <c r="C24" s="1293"/>
      <c r="D24" s="1293"/>
      <c r="E24" s="1293"/>
      <c r="F24" s="346"/>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row>
    <row r="25" spans="1:29" ht="17.25" customHeight="1">
      <c r="A25" s="1291" t="s">
        <v>32</v>
      </c>
      <c r="B25" s="1291"/>
      <c r="C25" s="1291"/>
      <c r="D25" s="1291"/>
      <c r="E25" s="1291"/>
      <c r="F25" s="1291"/>
      <c r="G25" s="1292" t="str">
        <f>入力シート!AT60</f>
        <v/>
      </c>
      <c r="H25" s="1292"/>
      <c r="I25" s="1292"/>
      <c r="J25" s="1292"/>
      <c r="K25" s="1292"/>
      <c r="L25" s="1292"/>
      <c r="M25" s="1292"/>
      <c r="N25" s="1292"/>
      <c r="O25" s="1292"/>
      <c r="P25" s="1292"/>
      <c r="Q25" s="1292"/>
      <c r="R25" s="1292"/>
      <c r="S25" s="1292"/>
      <c r="T25" s="1292"/>
      <c r="U25" s="1292"/>
      <c r="V25" s="1292"/>
      <c r="W25" s="1292"/>
      <c r="X25" s="1292"/>
      <c r="Y25" s="1292"/>
      <c r="Z25" s="1292"/>
      <c r="AA25" s="1292"/>
      <c r="AB25" s="1292"/>
    </row>
    <row r="26" spans="1:29" ht="40.5" customHeight="1">
      <c r="A26" s="1291"/>
      <c r="B26" s="1291"/>
      <c r="C26" s="1291"/>
      <c r="D26" s="1291"/>
      <c r="E26" s="1291"/>
      <c r="F26" s="1291"/>
      <c r="G26" s="1292"/>
      <c r="H26" s="1292"/>
      <c r="I26" s="1292"/>
      <c r="J26" s="1292"/>
      <c r="K26" s="1292"/>
      <c r="L26" s="1292"/>
      <c r="M26" s="1292"/>
      <c r="N26" s="1292"/>
      <c r="O26" s="1292"/>
      <c r="P26" s="1292"/>
      <c r="Q26" s="1292"/>
      <c r="R26" s="1292"/>
      <c r="S26" s="1292"/>
      <c r="T26" s="1292"/>
      <c r="U26" s="1292"/>
      <c r="V26" s="1292"/>
      <c r="W26" s="1292"/>
      <c r="X26" s="1292"/>
      <c r="Y26" s="1292"/>
      <c r="Z26" s="1292"/>
      <c r="AA26" s="1292"/>
      <c r="AB26" s="1292"/>
    </row>
    <row r="27" spans="1:29" ht="6" customHeight="1">
      <c r="A27" s="347"/>
      <c r="B27" s="347"/>
      <c r="C27" s="347"/>
      <c r="D27" s="347"/>
      <c r="E27" s="347"/>
      <c r="F27" s="347"/>
      <c r="G27" s="348"/>
      <c r="H27" s="348"/>
      <c r="I27" s="348"/>
      <c r="J27" s="348"/>
      <c r="K27" s="348"/>
      <c r="L27" s="348"/>
      <c r="M27" s="348"/>
      <c r="N27" s="348"/>
      <c r="O27" s="348"/>
      <c r="P27" s="348"/>
      <c r="Q27" s="348"/>
      <c r="R27" s="348"/>
      <c r="S27" s="348"/>
      <c r="T27" s="348"/>
      <c r="U27" s="348"/>
      <c r="V27" s="348"/>
      <c r="W27" s="348"/>
      <c r="X27" s="348"/>
      <c r="Y27" s="348"/>
      <c r="Z27" s="348"/>
      <c r="AA27" s="348"/>
      <c r="AB27" s="348"/>
    </row>
    <row r="28" spans="1:29" ht="17.25" customHeight="1">
      <c r="A28" s="1294" t="s">
        <v>717</v>
      </c>
      <c r="B28" s="1294"/>
      <c r="C28" s="1294"/>
      <c r="D28" s="1294"/>
      <c r="E28" s="1294"/>
      <c r="F28" s="1294"/>
      <c r="G28" s="1292" t="str">
        <f>入力シート!AT74</f>
        <v/>
      </c>
      <c r="H28" s="1292"/>
      <c r="I28" s="1292"/>
      <c r="J28" s="1292"/>
      <c r="K28" s="1292"/>
      <c r="L28" s="1292"/>
      <c r="M28" s="1292"/>
      <c r="N28" s="1292"/>
      <c r="O28" s="1292"/>
      <c r="P28" s="1292"/>
      <c r="Q28" s="1292"/>
      <c r="R28" s="1292"/>
      <c r="S28" s="1292"/>
      <c r="T28" s="1292"/>
      <c r="U28" s="1292"/>
      <c r="V28" s="1292"/>
      <c r="W28" s="1292"/>
      <c r="X28" s="1292"/>
      <c r="Y28" s="1292"/>
      <c r="Z28" s="1292"/>
      <c r="AA28" s="1292"/>
      <c r="AB28" s="1292"/>
    </row>
    <row r="29" spans="1:29" ht="17.25" customHeight="1">
      <c r="A29" s="1294"/>
      <c r="B29" s="1294"/>
      <c r="C29" s="1294"/>
      <c r="D29" s="1294"/>
      <c r="E29" s="1294"/>
      <c r="F29" s="1294"/>
      <c r="G29" s="1292"/>
      <c r="H29" s="1292"/>
      <c r="I29" s="1292"/>
      <c r="J29" s="1292"/>
      <c r="K29" s="1292"/>
      <c r="L29" s="1292"/>
      <c r="M29" s="1292"/>
      <c r="N29" s="1292"/>
      <c r="O29" s="1292"/>
      <c r="P29" s="1292"/>
      <c r="Q29" s="1292"/>
      <c r="R29" s="1292"/>
      <c r="S29" s="1292"/>
      <c r="T29" s="1292"/>
      <c r="U29" s="1292"/>
      <c r="V29" s="1292"/>
      <c r="W29" s="1292"/>
      <c r="X29" s="1292"/>
      <c r="Y29" s="1292"/>
      <c r="Z29" s="1292"/>
      <c r="AA29" s="1292"/>
      <c r="AB29" s="1292"/>
    </row>
    <row r="30" spans="1:29" ht="6"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row>
    <row r="31" spans="1:29" ht="17.25" customHeight="1">
      <c r="A31" s="1296" t="s">
        <v>1</v>
      </c>
      <c r="B31" s="1296"/>
      <c r="C31" s="1296"/>
      <c r="D31" s="1296"/>
      <c r="E31" s="1296"/>
      <c r="F31" s="1296"/>
      <c r="G31" s="1292" t="str">
        <f>入力シート!AT18</f>
        <v/>
      </c>
      <c r="H31" s="1292"/>
      <c r="I31" s="1292"/>
      <c r="J31" s="1292"/>
      <c r="K31" s="1292"/>
      <c r="L31" s="1292"/>
      <c r="M31" s="1292"/>
      <c r="N31" s="1292"/>
      <c r="O31" s="1292"/>
      <c r="P31" s="1292"/>
      <c r="Q31" s="1292"/>
      <c r="R31" s="1292"/>
      <c r="S31" s="1292"/>
      <c r="T31" s="1292"/>
      <c r="U31" s="1292"/>
      <c r="V31" s="349"/>
      <c r="W31" s="349"/>
      <c r="X31" s="349"/>
      <c r="Y31" s="349"/>
      <c r="Z31" s="349"/>
      <c r="AA31" s="349"/>
      <c r="AB31" s="349"/>
    </row>
    <row r="32" spans="1:29" ht="17.25" customHeight="1">
      <c r="A32" s="1296"/>
      <c r="B32" s="1296"/>
      <c r="C32" s="1296"/>
      <c r="D32" s="1296"/>
      <c r="E32" s="1296"/>
      <c r="F32" s="1296"/>
      <c r="G32" s="1292"/>
      <c r="H32" s="1292"/>
      <c r="I32" s="1292"/>
      <c r="J32" s="1292"/>
      <c r="K32" s="1292"/>
      <c r="L32" s="1292"/>
      <c r="M32" s="1292"/>
      <c r="N32" s="1292"/>
      <c r="O32" s="1292"/>
      <c r="P32" s="1292"/>
      <c r="Q32" s="1292"/>
      <c r="R32" s="1292"/>
      <c r="S32" s="1292"/>
      <c r="T32" s="1292"/>
      <c r="U32" s="1292"/>
      <c r="V32" s="349"/>
      <c r="W32" s="349"/>
      <c r="X32" s="349"/>
      <c r="Y32" s="349"/>
      <c r="Z32" s="349"/>
      <c r="AA32" s="349"/>
      <c r="AB32" s="349"/>
    </row>
    <row r="33" spans="1:38" ht="6" customHeight="1">
      <c r="A33" s="350"/>
      <c r="B33" s="350"/>
      <c r="C33" s="350"/>
      <c r="D33" s="350"/>
      <c r="E33" s="350"/>
      <c r="F33" s="350"/>
      <c r="G33" s="351"/>
      <c r="H33" s="351"/>
      <c r="I33" s="351"/>
      <c r="J33" s="351"/>
      <c r="K33" s="351"/>
      <c r="L33" s="351"/>
      <c r="M33" s="351"/>
      <c r="N33" s="351"/>
      <c r="O33" s="351"/>
      <c r="P33" s="351"/>
      <c r="Q33" s="351"/>
      <c r="R33" s="351"/>
      <c r="S33" s="351"/>
      <c r="T33" s="351"/>
      <c r="U33" s="351"/>
      <c r="V33" s="351"/>
      <c r="W33" s="351"/>
      <c r="X33" s="351"/>
      <c r="Y33" s="351"/>
      <c r="Z33" s="351"/>
      <c r="AA33" s="351"/>
      <c r="AB33" s="351"/>
    </row>
    <row r="34" spans="1:38" ht="17.25" customHeight="1">
      <c r="A34" s="1296" t="s">
        <v>2</v>
      </c>
      <c r="B34" s="1296"/>
      <c r="C34" s="1296"/>
      <c r="D34" s="1296"/>
      <c r="E34" s="1296"/>
      <c r="F34" s="1296"/>
      <c r="G34" s="1292" t="str">
        <f>入力シート!AT77</f>
        <v/>
      </c>
      <c r="H34" s="1292"/>
      <c r="I34" s="1292"/>
      <c r="J34" s="1292"/>
      <c r="K34" s="1292"/>
      <c r="L34" s="1292"/>
      <c r="M34" s="1292"/>
      <c r="N34" s="1292"/>
      <c r="O34" s="1292"/>
      <c r="P34" s="1292"/>
      <c r="Q34" s="1292"/>
      <c r="R34" s="1292"/>
      <c r="S34" s="1292"/>
      <c r="T34" s="1292"/>
      <c r="U34" s="1292"/>
      <c r="V34" s="349"/>
      <c r="W34" s="349"/>
      <c r="X34" s="349"/>
      <c r="Y34" s="349"/>
      <c r="Z34" s="349"/>
      <c r="AA34" s="349"/>
      <c r="AB34" s="349"/>
    </row>
    <row r="35" spans="1:38" ht="17.25" customHeight="1">
      <c r="A35" s="1296"/>
      <c r="B35" s="1296"/>
      <c r="C35" s="1296"/>
      <c r="D35" s="1296"/>
      <c r="E35" s="1296"/>
      <c r="F35" s="1296"/>
      <c r="G35" s="1292"/>
      <c r="H35" s="1292"/>
      <c r="I35" s="1292"/>
      <c r="J35" s="1292"/>
      <c r="K35" s="1292"/>
      <c r="L35" s="1292"/>
      <c r="M35" s="1292"/>
      <c r="N35" s="1292"/>
      <c r="O35" s="1292"/>
      <c r="P35" s="1292"/>
      <c r="Q35" s="1292"/>
      <c r="R35" s="1292"/>
      <c r="S35" s="1292"/>
      <c r="T35" s="1292"/>
      <c r="U35" s="1292"/>
      <c r="V35" s="349"/>
      <c r="W35" s="349"/>
      <c r="X35" s="349"/>
      <c r="Y35" s="349"/>
      <c r="Z35" s="349"/>
      <c r="AA35" s="349"/>
      <c r="AB35" s="349"/>
    </row>
    <row r="36" spans="1:38" ht="6" customHeight="1">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row>
    <row r="37" spans="1:38" ht="17.25" customHeight="1">
      <c r="A37" s="1296" t="s">
        <v>3</v>
      </c>
      <c r="B37" s="1296"/>
      <c r="C37" s="1296"/>
      <c r="D37" s="1296"/>
      <c r="E37" s="1296"/>
      <c r="F37" s="1296"/>
      <c r="G37" s="1297" t="str">
        <f>入力シート!AT80</f>
        <v/>
      </c>
      <c r="H37" s="1297"/>
      <c r="I37" s="1297"/>
      <c r="J37" s="1297"/>
      <c r="K37" s="1297"/>
      <c r="L37" s="1297"/>
      <c r="M37" s="1297"/>
      <c r="N37" s="1297"/>
      <c r="O37" s="1297"/>
      <c r="P37" s="1297"/>
      <c r="Q37" s="1297"/>
      <c r="R37" s="1297"/>
      <c r="S37" s="1297"/>
      <c r="T37" s="1297"/>
      <c r="U37" s="1297"/>
      <c r="V37" s="349"/>
      <c r="W37" s="349"/>
      <c r="X37" s="349"/>
      <c r="Y37" s="349"/>
      <c r="Z37" s="349"/>
      <c r="AA37" s="349"/>
      <c r="AB37" s="349"/>
    </row>
    <row r="38" spans="1:38" s="352" customFormat="1" ht="17.25" customHeight="1">
      <c r="A38" s="1296"/>
      <c r="B38" s="1296"/>
      <c r="C38" s="1296"/>
      <c r="D38" s="1296"/>
      <c r="E38" s="1296"/>
      <c r="F38" s="1296"/>
      <c r="G38" s="1297"/>
      <c r="H38" s="1297"/>
      <c r="I38" s="1297"/>
      <c r="J38" s="1297"/>
      <c r="K38" s="1297"/>
      <c r="L38" s="1297"/>
      <c r="M38" s="1297"/>
      <c r="N38" s="1297"/>
      <c r="O38" s="1297"/>
      <c r="P38" s="1297"/>
      <c r="Q38" s="1297"/>
      <c r="R38" s="1297"/>
      <c r="S38" s="1297"/>
      <c r="T38" s="1297"/>
      <c r="U38" s="1297"/>
      <c r="V38" s="349"/>
      <c r="W38" s="349"/>
      <c r="X38" s="349"/>
      <c r="Y38" s="349"/>
      <c r="Z38" s="349"/>
      <c r="AA38" s="349"/>
      <c r="AB38" s="349"/>
    </row>
    <row r="39" spans="1:38" s="352" customFormat="1" ht="8.1" customHeight="1">
      <c r="A39" s="505"/>
      <c r="B39" s="505"/>
      <c r="C39" s="505"/>
      <c r="D39" s="505"/>
      <c r="E39" s="505"/>
      <c r="F39" s="505"/>
      <c r="G39" s="506"/>
      <c r="H39" s="506"/>
      <c r="I39" s="506"/>
      <c r="J39" s="506"/>
      <c r="K39" s="506"/>
      <c r="L39" s="506"/>
      <c r="M39" s="506"/>
      <c r="N39" s="506"/>
      <c r="O39" s="506"/>
      <c r="P39" s="506"/>
      <c r="Q39" s="506"/>
      <c r="R39" s="506"/>
      <c r="S39" s="506"/>
      <c r="T39" s="506"/>
      <c r="U39" s="506"/>
      <c r="V39" s="349"/>
      <c r="W39" s="349"/>
      <c r="X39" s="349"/>
      <c r="Y39" s="349"/>
      <c r="Z39" s="349"/>
      <c r="AA39" s="349"/>
      <c r="AB39" s="349"/>
    </row>
    <row r="40" spans="1:38" s="352" customFormat="1" ht="20.100000000000001" customHeight="1" thickBot="1">
      <c r="A40" s="507"/>
      <c r="B40" s="507"/>
      <c r="C40" s="507"/>
      <c r="D40" s="507"/>
      <c r="E40" s="507"/>
      <c r="F40" s="507"/>
      <c r="G40" s="508"/>
      <c r="H40" s="508"/>
      <c r="I40" s="508"/>
      <c r="J40" s="508"/>
      <c r="K40" s="508"/>
      <c r="L40" s="508"/>
      <c r="M40" s="508"/>
      <c r="N40" s="508"/>
      <c r="O40" s="508"/>
      <c r="P40" s="508"/>
      <c r="Q40" s="508"/>
      <c r="R40" s="508"/>
      <c r="S40" s="508"/>
      <c r="T40" s="508"/>
      <c r="U40" s="508"/>
      <c r="V40" s="349"/>
      <c r="W40" s="349"/>
      <c r="X40" s="349"/>
      <c r="Y40" s="349"/>
      <c r="Z40" s="349"/>
      <c r="AA40" s="349"/>
      <c r="AB40" s="349"/>
    </row>
    <row r="41" spans="1:38" ht="3.9" customHeight="1">
      <c r="A41" s="353"/>
      <c r="B41" s="353"/>
      <c r="C41" s="353"/>
      <c r="D41" s="353"/>
      <c r="E41" s="353"/>
      <c r="F41" s="353"/>
      <c r="G41" s="353"/>
      <c r="H41" s="353"/>
      <c r="I41" s="353"/>
      <c r="J41" s="353"/>
      <c r="K41" s="353"/>
      <c r="L41" s="353"/>
      <c r="M41" s="353"/>
      <c r="N41" s="353"/>
      <c r="O41" s="353"/>
      <c r="P41" s="353"/>
      <c r="Q41" s="353"/>
      <c r="R41" s="353"/>
      <c r="S41" s="353"/>
      <c r="T41" s="353"/>
      <c r="U41" s="1279" t="s">
        <v>768</v>
      </c>
      <c r="V41" s="1280"/>
      <c r="W41" s="1280"/>
      <c r="X41" s="1280"/>
      <c r="Y41" s="1280"/>
      <c r="Z41" s="1280"/>
      <c r="AA41" s="1280"/>
      <c r="AB41" s="1280"/>
      <c r="AC41" s="1281"/>
      <c r="AD41" s="322"/>
    </row>
    <row r="42" spans="1:38" s="354" customFormat="1" ht="15" customHeight="1" thickBot="1">
      <c r="B42" s="358" t="s">
        <v>783</v>
      </c>
      <c r="D42" s="512"/>
      <c r="E42" s="476"/>
      <c r="F42" s="478"/>
      <c r="G42" s="476"/>
      <c r="H42" s="476"/>
      <c r="I42" s="476"/>
      <c r="J42" s="476"/>
      <c r="K42" s="476"/>
      <c r="L42" s="476"/>
      <c r="M42" s="476"/>
      <c r="N42" s="476"/>
      <c r="O42" s="476"/>
      <c r="P42" s="476"/>
      <c r="Q42" s="476"/>
      <c r="R42" s="353"/>
      <c r="S42" s="353"/>
      <c r="T42" s="353"/>
      <c r="U42" s="1282"/>
      <c r="V42" s="1283"/>
      <c r="W42" s="1283"/>
      <c r="X42" s="1283"/>
      <c r="Y42" s="1283"/>
      <c r="Z42" s="1283"/>
      <c r="AA42" s="1283"/>
      <c r="AB42" s="1283"/>
      <c r="AC42" s="1284"/>
      <c r="AD42" s="476"/>
    </row>
    <row r="43" spans="1:38" s="354" customFormat="1" ht="15" customHeight="1">
      <c r="B43" s="511" t="s">
        <v>784</v>
      </c>
      <c r="C43" s="513"/>
      <c r="D43" s="476"/>
      <c r="E43" s="476"/>
      <c r="F43" s="478"/>
      <c r="G43" s="476"/>
      <c r="H43" s="476"/>
      <c r="I43" s="476"/>
      <c r="J43" s="476"/>
      <c r="K43" s="476"/>
      <c r="L43" s="476"/>
      <c r="M43" s="476"/>
      <c r="N43" s="476"/>
      <c r="O43" s="476"/>
      <c r="P43" s="476"/>
      <c r="Q43" s="476"/>
      <c r="R43" s="476"/>
      <c r="S43" s="476"/>
      <c r="T43" s="476"/>
      <c r="U43" s="492"/>
      <c r="V43" s="493"/>
      <c r="W43" s="493"/>
      <c r="X43" s="494"/>
      <c r="Y43" s="494"/>
      <c r="Z43" s="494"/>
      <c r="AA43" s="494"/>
      <c r="AB43" s="494"/>
      <c r="AC43" s="495"/>
      <c r="AD43" s="476"/>
    </row>
    <row r="44" spans="1:38" s="25" customFormat="1" ht="15" customHeight="1">
      <c r="B44" s="514" t="s">
        <v>785</v>
      </c>
      <c r="D44" s="515"/>
      <c r="F44" s="423"/>
      <c r="G44" s="423"/>
      <c r="H44" s="423"/>
      <c r="I44" s="423"/>
      <c r="J44" s="423"/>
      <c r="Q44" s="362"/>
      <c r="R44" s="496"/>
      <c r="S44" s="496"/>
      <c r="T44" s="496"/>
      <c r="U44" s="497"/>
      <c r="V44" s="496"/>
      <c r="W44" s="496"/>
      <c r="X44" s="498"/>
      <c r="Y44" s="498"/>
      <c r="Z44" s="498"/>
      <c r="AA44" s="498"/>
      <c r="AB44" s="498"/>
      <c r="AC44" s="499"/>
      <c r="AD44" s="477"/>
      <c r="AE44" s="477"/>
      <c r="AF44" s="477"/>
      <c r="AG44" s="477"/>
      <c r="AH44" s="477"/>
      <c r="AI44" s="477"/>
      <c r="AJ44" s="477"/>
    </row>
    <row r="45" spans="1:38" s="25" customFormat="1" ht="15" customHeight="1">
      <c r="B45" s="511" t="s">
        <v>798</v>
      </c>
      <c r="D45" s="515"/>
      <c r="F45" s="423"/>
      <c r="G45" s="423"/>
      <c r="H45" s="423"/>
      <c r="I45" s="423"/>
      <c r="J45" s="423"/>
      <c r="Q45" s="362"/>
      <c r="R45" s="496"/>
      <c r="S45" s="496"/>
      <c r="T45" s="496"/>
      <c r="U45" s="497"/>
      <c r="V45" s="496"/>
      <c r="W45" s="496"/>
      <c r="X45" s="498"/>
      <c r="Y45" s="498"/>
      <c r="Z45" s="498"/>
      <c r="AA45" s="498"/>
      <c r="AB45" s="498"/>
      <c r="AC45" s="499"/>
      <c r="AD45" s="477"/>
      <c r="AE45" s="477"/>
      <c r="AF45" s="477"/>
      <c r="AG45" s="477"/>
      <c r="AH45" s="477"/>
      <c r="AI45" s="477"/>
      <c r="AJ45" s="477"/>
    </row>
    <row r="46" spans="1:38" s="25" customFormat="1" ht="6.9" customHeight="1">
      <c r="B46" s="515"/>
      <c r="D46" s="515"/>
      <c r="F46" s="423"/>
      <c r="G46" s="423"/>
      <c r="H46" s="423"/>
      <c r="I46" s="423"/>
      <c r="J46" s="423"/>
      <c r="Q46" s="362"/>
      <c r="R46" s="496"/>
      <c r="S46" s="496"/>
      <c r="T46" s="496"/>
      <c r="U46" s="497"/>
      <c r="V46" s="496"/>
      <c r="W46" s="496"/>
      <c r="X46" s="498"/>
      <c r="Y46" s="498"/>
      <c r="Z46" s="498"/>
      <c r="AA46" s="498"/>
      <c r="AB46" s="498"/>
      <c r="AC46" s="499"/>
      <c r="AD46" s="477"/>
      <c r="AE46" s="477"/>
      <c r="AF46" s="477"/>
      <c r="AG46" s="477"/>
      <c r="AH46" s="477"/>
      <c r="AI46" s="477"/>
      <c r="AJ46" s="477"/>
    </row>
    <row r="47" spans="1:38" ht="15" customHeight="1">
      <c r="B47" s="359" t="s">
        <v>786</v>
      </c>
      <c r="D47" s="25"/>
      <c r="E47" s="476"/>
      <c r="F47" s="476"/>
      <c r="G47" s="476"/>
      <c r="H47" s="476"/>
      <c r="I47" s="476"/>
      <c r="J47" s="353"/>
      <c r="K47" s="353"/>
      <c r="L47" s="353"/>
      <c r="M47" s="353"/>
      <c r="N47" s="353"/>
      <c r="O47" s="353"/>
      <c r="P47" s="353"/>
      <c r="Q47" s="353"/>
      <c r="R47" s="353"/>
      <c r="S47" s="353"/>
      <c r="T47" s="353"/>
      <c r="U47" s="500"/>
      <c r="V47" s="353"/>
      <c r="W47" s="501"/>
      <c r="X47" s="501"/>
      <c r="Y47" s="501"/>
      <c r="Z47" s="501"/>
      <c r="AA47" s="501"/>
      <c r="AB47" s="498"/>
      <c r="AC47" s="502"/>
      <c r="AD47" s="322"/>
      <c r="AG47" s="322"/>
      <c r="AH47" s="322"/>
      <c r="AI47" s="357"/>
      <c r="AJ47" s="476"/>
      <c r="AK47" s="476"/>
      <c r="AL47" s="476"/>
    </row>
    <row r="48" spans="1:38" ht="15" customHeight="1">
      <c r="A48" s="353"/>
      <c r="B48" s="511" t="s">
        <v>787</v>
      </c>
      <c r="E48" s="476"/>
      <c r="F48" s="476"/>
      <c r="G48" s="476"/>
      <c r="H48" s="476"/>
      <c r="I48" s="476"/>
      <c r="J48" s="353"/>
      <c r="K48" s="353"/>
      <c r="L48" s="353"/>
      <c r="M48" s="353"/>
      <c r="N48" s="353"/>
      <c r="O48" s="353"/>
      <c r="P48" s="353"/>
      <c r="Q48" s="353"/>
      <c r="R48" s="353"/>
      <c r="S48" s="353"/>
      <c r="T48" s="353"/>
      <c r="U48" s="500"/>
      <c r="V48" s="353"/>
      <c r="W48" s="501"/>
      <c r="X48" s="501"/>
      <c r="Y48" s="501"/>
      <c r="Z48" s="501"/>
      <c r="AA48" s="501"/>
      <c r="AB48" s="498"/>
      <c r="AC48" s="502"/>
      <c r="AD48" s="322"/>
      <c r="AG48" s="322"/>
      <c r="AH48" s="322"/>
      <c r="AI48" s="357"/>
      <c r="AJ48" s="476"/>
      <c r="AK48" s="476"/>
      <c r="AL48" s="476"/>
    </row>
    <row r="49" spans="1:41" ht="15" customHeight="1">
      <c r="A49" s="353"/>
      <c r="B49" s="511" t="s">
        <v>779</v>
      </c>
      <c r="E49" s="476"/>
      <c r="F49" s="476"/>
      <c r="G49" s="476"/>
      <c r="H49" s="476"/>
      <c r="I49" s="476"/>
      <c r="J49" s="353"/>
      <c r="K49" s="353"/>
      <c r="L49" s="353"/>
      <c r="M49" s="353"/>
      <c r="N49" s="353"/>
      <c r="O49" s="353"/>
      <c r="P49" s="353"/>
      <c r="Q49" s="353"/>
      <c r="R49" s="353"/>
      <c r="S49" s="353"/>
      <c r="T49" s="353"/>
      <c r="U49" s="500"/>
      <c r="V49" s="353"/>
      <c r="W49" s="353"/>
      <c r="X49" s="353"/>
      <c r="Y49" s="353"/>
      <c r="Z49" s="353"/>
      <c r="AA49" s="353"/>
      <c r="AB49" s="353"/>
      <c r="AC49" s="502"/>
      <c r="AD49" s="322"/>
      <c r="AG49" s="322"/>
      <c r="AH49" s="322"/>
      <c r="AI49" s="357"/>
      <c r="AJ49" s="476"/>
      <c r="AK49" s="476"/>
      <c r="AL49" s="476"/>
    </row>
    <row r="50" spans="1:41" ht="15" customHeight="1">
      <c r="A50" s="353"/>
      <c r="B50" s="511" t="s">
        <v>788</v>
      </c>
      <c r="E50" s="476"/>
      <c r="F50" s="476"/>
      <c r="G50" s="476"/>
      <c r="H50" s="476"/>
      <c r="I50" s="476"/>
      <c r="J50" s="353"/>
      <c r="K50" s="353"/>
      <c r="L50" s="353"/>
      <c r="M50" s="353"/>
      <c r="N50" s="353"/>
      <c r="O50" s="353"/>
      <c r="P50" s="353"/>
      <c r="Q50" s="353"/>
      <c r="R50" s="353"/>
      <c r="S50" s="353"/>
      <c r="T50" s="353"/>
      <c r="U50" s="500"/>
      <c r="V50" s="353"/>
      <c r="W50" s="353"/>
      <c r="X50" s="353"/>
      <c r="Y50" s="353"/>
      <c r="Z50" s="353"/>
      <c r="AA50" s="353"/>
      <c r="AB50" s="353"/>
      <c r="AC50" s="502"/>
      <c r="AD50" s="322"/>
      <c r="AG50" s="322"/>
      <c r="AH50" s="322"/>
      <c r="AI50" s="357"/>
      <c r="AJ50" s="476"/>
      <c r="AK50" s="476"/>
      <c r="AL50" s="476"/>
    </row>
    <row r="51" spans="1:41" ht="8.1" customHeight="1">
      <c r="A51" s="353"/>
      <c r="B51" s="322"/>
      <c r="C51" s="322"/>
      <c r="D51" s="357"/>
      <c r="E51" s="476"/>
      <c r="F51" s="476"/>
      <c r="G51" s="476"/>
      <c r="H51" s="476"/>
      <c r="I51" s="476"/>
      <c r="J51" s="353"/>
      <c r="K51" s="353"/>
      <c r="L51" s="353"/>
      <c r="M51" s="353"/>
      <c r="N51" s="353"/>
      <c r="O51" s="353"/>
      <c r="P51" s="353"/>
      <c r="Q51" s="353"/>
      <c r="R51" s="353"/>
      <c r="S51" s="353"/>
      <c r="T51" s="353"/>
      <c r="U51" s="500"/>
      <c r="V51" s="353"/>
      <c r="W51" s="353"/>
      <c r="X51" s="353"/>
      <c r="Y51" s="353"/>
      <c r="Z51" s="353"/>
      <c r="AA51" s="353"/>
      <c r="AB51" s="353"/>
      <c r="AC51" s="502"/>
      <c r="AD51" s="322"/>
      <c r="AG51" s="322"/>
      <c r="AH51" s="322"/>
      <c r="AI51" s="357"/>
      <c r="AJ51" s="476"/>
      <c r="AK51" s="476"/>
      <c r="AL51" s="476"/>
    </row>
    <row r="52" spans="1:41" ht="12" customHeight="1" thickBot="1">
      <c r="A52" s="353"/>
      <c r="B52" s="516"/>
      <c r="C52" s="516"/>
      <c r="D52" s="516"/>
      <c r="E52" s="516"/>
      <c r="F52" s="516"/>
      <c r="G52" s="516"/>
      <c r="H52" s="516"/>
      <c r="I52" s="516"/>
      <c r="J52" s="517"/>
      <c r="L52" s="518"/>
      <c r="M52" s="519"/>
      <c r="N52" s="1285" t="s">
        <v>789</v>
      </c>
      <c r="O52" s="1285"/>
      <c r="P52" s="1285"/>
      <c r="Q52" s="1285"/>
      <c r="R52" s="1285"/>
      <c r="S52" s="516"/>
      <c r="T52" s="520"/>
      <c r="U52" s="521"/>
      <c r="V52" s="522"/>
      <c r="W52" s="522"/>
      <c r="X52" s="522"/>
      <c r="Y52" s="522"/>
      <c r="Z52" s="522"/>
      <c r="AA52" s="522"/>
      <c r="AB52" s="522"/>
      <c r="AC52" s="523"/>
      <c r="AD52" s="322"/>
    </row>
    <row r="53" spans="1:41" s="355" customFormat="1" ht="9.9" customHeight="1">
      <c r="A53" s="476"/>
      <c r="B53" s="524"/>
      <c r="C53" s="476"/>
      <c r="D53" s="476"/>
      <c r="E53" s="476"/>
      <c r="F53" s="476"/>
      <c r="G53" s="476"/>
      <c r="H53" s="476"/>
      <c r="I53" s="476"/>
      <c r="J53" s="525"/>
      <c r="K53" s="526"/>
      <c r="L53" s="525"/>
      <c r="M53" s="525"/>
      <c r="N53" s="1285"/>
      <c r="O53" s="1285"/>
      <c r="P53" s="1285"/>
      <c r="Q53" s="1285"/>
      <c r="R53" s="1285"/>
      <c r="S53" s="476"/>
      <c r="T53" s="476"/>
      <c r="U53" s="476"/>
      <c r="V53" s="476"/>
      <c r="W53" s="476"/>
      <c r="X53" s="476"/>
      <c r="Y53" s="476"/>
      <c r="Z53" s="476"/>
      <c r="AA53" s="476"/>
      <c r="AB53" s="476"/>
      <c r="AC53" s="479"/>
      <c r="AD53" s="476"/>
    </row>
    <row r="54" spans="1:41" s="355" customFormat="1" ht="16.95" customHeight="1">
      <c r="A54" s="476"/>
      <c r="B54" s="527"/>
      <c r="C54" s="528" t="s">
        <v>822</v>
      </c>
      <c r="E54" s="476"/>
      <c r="F54" s="478"/>
      <c r="G54" s="476"/>
      <c r="H54" s="476"/>
      <c r="I54" s="476"/>
      <c r="J54" s="476"/>
      <c r="K54" s="476"/>
      <c r="L54" s="476"/>
      <c r="M54" s="476"/>
      <c r="N54" s="476"/>
      <c r="O54" s="476"/>
      <c r="P54" s="476"/>
      <c r="Q54" s="476"/>
      <c r="R54" s="476"/>
      <c r="S54" s="476"/>
      <c r="T54" s="476"/>
      <c r="U54" s="476"/>
      <c r="V54" s="476"/>
      <c r="W54" s="476"/>
      <c r="X54" s="476"/>
      <c r="Y54" s="476"/>
      <c r="Z54" s="476"/>
      <c r="AA54" s="476"/>
      <c r="AB54" s="476"/>
      <c r="AC54" s="479"/>
      <c r="AD54" s="476"/>
      <c r="AG54" s="513"/>
      <c r="AH54" s="513"/>
      <c r="AI54" s="512"/>
      <c r="AJ54" s="476"/>
    </row>
    <row r="55" spans="1:41" ht="17.100000000000001" customHeight="1">
      <c r="A55" s="356"/>
      <c r="B55" s="480"/>
      <c r="C55" s="356" t="s">
        <v>807</v>
      </c>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481"/>
      <c r="AD55" s="356"/>
    </row>
    <row r="56" spans="1:41" ht="17.100000000000001" customHeight="1">
      <c r="A56" s="356"/>
      <c r="B56" s="480"/>
      <c r="C56" s="535" t="s">
        <v>808</v>
      </c>
      <c r="D56" s="356"/>
      <c r="E56" s="356"/>
      <c r="F56" s="353"/>
      <c r="G56" s="356"/>
      <c r="H56" s="356"/>
      <c r="I56" s="356"/>
      <c r="J56" s="356"/>
      <c r="K56" s="356"/>
      <c r="L56" s="356"/>
      <c r="M56" s="356"/>
      <c r="N56" s="356"/>
      <c r="O56" s="356"/>
      <c r="P56" s="356"/>
      <c r="Q56" s="356"/>
      <c r="R56" s="356"/>
      <c r="S56" s="356"/>
      <c r="T56" s="356"/>
      <c r="U56" s="356"/>
      <c r="V56" s="356"/>
      <c r="W56" s="356"/>
      <c r="X56" s="356"/>
      <c r="Y56" s="356"/>
      <c r="Z56" s="356"/>
      <c r="AA56" s="356"/>
      <c r="AB56" s="356"/>
      <c r="AC56" s="481"/>
      <c r="AD56" s="356"/>
    </row>
    <row r="57" spans="1:41" ht="4.95" customHeight="1">
      <c r="A57" s="356"/>
      <c r="B57" s="480"/>
      <c r="C57" s="535"/>
      <c r="D57" s="356"/>
      <c r="E57" s="356"/>
      <c r="F57" s="353"/>
      <c r="G57" s="356"/>
      <c r="H57" s="356"/>
      <c r="I57" s="356"/>
      <c r="J57" s="356"/>
      <c r="K57" s="356"/>
      <c r="L57" s="356"/>
      <c r="M57" s="356"/>
      <c r="N57" s="356"/>
      <c r="O57" s="356"/>
      <c r="P57" s="356"/>
      <c r="Q57" s="356"/>
      <c r="R57" s="356"/>
      <c r="S57" s="356"/>
      <c r="T57" s="356"/>
      <c r="U57" s="356"/>
      <c r="V57" s="356"/>
      <c r="W57" s="356"/>
      <c r="X57" s="356"/>
      <c r="Y57" s="356"/>
      <c r="Z57" s="356"/>
      <c r="AA57" s="356"/>
      <c r="AB57" s="356"/>
      <c r="AC57" s="481"/>
      <c r="AD57" s="356"/>
    </row>
    <row r="58" spans="1:41" ht="17.100000000000001" customHeight="1">
      <c r="A58" s="356"/>
      <c r="B58" s="480"/>
      <c r="C58" s="356"/>
      <c r="D58" s="353" t="s">
        <v>790</v>
      </c>
      <c r="E58" s="356"/>
      <c r="F58" s="353"/>
      <c r="G58" s="356"/>
      <c r="H58" s="356"/>
      <c r="I58" s="356"/>
      <c r="J58" s="356"/>
      <c r="K58" s="356"/>
      <c r="L58" s="356"/>
      <c r="M58" s="356"/>
      <c r="N58" s="356"/>
      <c r="O58" s="356"/>
      <c r="P58" s="356"/>
      <c r="Q58" s="356"/>
      <c r="R58" s="356"/>
      <c r="S58" s="356"/>
      <c r="T58" s="356"/>
      <c r="U58" s="356"/>
      <c r="V58" s="356"/>
      <c r="W58" s="356"/>
      <c r="X58" s="356"/>
      <c r="Y58" s="356"/>
      <c r="Z58" s="356"/>
      <c r="AA58" s="356"/>
      <c r="AB58" s="356"/>
      <c r="AC58" s="481"/>
      <c r="AD58" s="356"/>
    </row>
    <row r="59" spans="1:41" ht="17.100000000000001" customHeight="1">
      <c r="A59" s="356"/>
      <c r="B59" s="480"/>
      <c r="C59" s="356"/>
      <c r="D59" s="353" t="s">
        <v>791</v>
      </c>
      <c r="E59" s="356"/>
      <c r="F59" s="353"/>
      <c r="G59" s="356"/>
      <c r="H59" s="356"/>
      <c r="I59" s="356"/>
      <c r="J59" s="356"/>
      <c r="K59" s="356"/>
      <c r="L59" s="356"/>
      <c r="M59" s="356"/>
      <c r="N59" s="356"/>
      <c r="O59" s="356"/>
      <c r="P59" s="356"/>
      <c r="Q59" s="356"/>
      <c r="R59" s="356"/>
      <c r="S59" s="356"/>
      <c r="T59" s="356"/>
      <c r="U59" s="356"/>
      <c r="V59" s="356"/>
      <c r="W59" s="356"/>
      <c r="X59" s="356"/>
      <c r="Y59" s="356"/>
      <c r="Z59" s="356"/>
      <c r="AA59" s="356"/>
      <c r="AB59" s="356"/>
      <c r="AC59" s="481"/>
      <c r="AD59" s="356"/>
    </row>
    <row r="60" spans="1:41" ht="8.1" customHeight="1">
      <c r="A60" s="356"/>
      <c r="B60" s="480"/>
      <c r="C60" s="356"/>
      <c r="D60" s="356"/>
      <c r="E60" s="356"/>
      <c r="F60" s="353"/>
      <c r="G60" s="356"/>
      <c r="H60" s="356"/>
      <c r="I60" s="356"/>
      <c r="J60" s="356"/>
      <c r="K60" s="356"/>
      <c r="L60" s="356"/>
      <c r="M60" s="356"/>
      <c r="N60" s="356"/>
      <c r="O60" s="356"/>
      <c r="P60" s="356"/>
      <c r="Q60" s="356"/>
      <c r="R60" s="356"/>
      <c r="S60" s="356"/>
      <c r="T60" s="356"/>
      <c r="U60" s="356"/>
      <c r="V60" s="356"/>
      <c r="W60" s="356"/>
      <c r="X60" s="356"/>
      <c r="Y60" s="356"/>
      <c r="Z60" s="356"/>
      <c r="AA60" s="356"/>
      <c r="AB60" s="356"/>
      <c r="AC60" s="481"/>
      <c r="AD60" s="356"/>
    </row>
    <row r="61" spans="1:41" s="25" customFormat="1" ht="20.100000000000001" customHeight="1">
      <c r="B61" s="482"/>
      <c r="C61" s="1286" t="s">
        <v>767</v>
      </c>
      <c r="D61" s="1286"/>
      <c r="E61" s="1286"/>
      <c r="F61" s="1286"/>
      <c r="G61" s="1286"/>
      <c r="H61" s="1286" t="str">
        <f>入力シート!AT99</f>
        <v/>
      </c>
      <c r="I61" s="1286"/>
      <c r="J61" s="1286"/>
      <c r="K61" s="1286"/>
      <c r="L61" s="1286"/>
      <c r="M61" s="1286"/>
      <c r="N61" s="1286"/>
      <c r="O61" s="1286"/>
      <c r="P61" s="1286"/>
      <c r="Q61" s="1286"/>
      <c r="R61" s="1286"/>
      <c r="S61" s="1286"/>
      <c r="T61" s="1286"/>
      <c r="U61" s="1286"/>
      <c r="V61" s="1286"/>
      <c r="W61" s="1286"/>
      <c r="X61" s="1286"/>
      <c r="Y61" s="1286"/>
      <c r="Z61" s="1286"/>
      <c r="AA61" s="1286"/>
      <c r="AB61" s="1286"/>
      <c r="AC61" s="483"/>
      <c r="AD61" s="477"/>
      <c r="AE61" s="477"/>
      <c r="AF61" s="477"/>
      <c r="AG61" s="477"/>
      <c r="AH61" s="477"/>
      <c r="AI61" s="477"/>
      <c r="AJ61" s="477"/>
      <c r="AK61" s="477"/>
      <c r="AL61" s="477"/>
      <c r="AM61" s="477"/>
      <c r="AN61" s="477"/>
      <c r="AO61" s="477"/>
    </row>
    <row r="62" spans="1:41" s="25" customFormat="1" ht="20.100000000000001" customHeight="1">
      <c r="B62" s="482"/>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483"/>
      <c r="AD62" s="477"/>
      <c r="AE62" s="477"/>
      <c r="AF62" s="477"/>
      <c r="AG62" s="477"/>
      <c r="AH62" s="477"/>
      <c r="AI62" s="477"/>
      <c r="AJ62" s="477"/>
      <c r="AK62" s="477"/>
      <c r="AL62" s="477"/>
      <c r="AM62" s="477"/>
      <c r="AN62" s="477"/>
      <c r="AO62" s="477"/>
    </row>
    <row r="63" spans="1:41" s="25" customFormat="1" ht="5.4" customHeight="1">
      <c r="B63" s="482"/>
      <c r="C63" s="529"/>
      <c r="D63" s="530"/>
      <c r="E63" s="530"/>
      <c r="F63" s="530"/>
      <c r="G63" s="530"/>
      <c r="H63" s="484"/>
      <c r="I63" s="484"/>
      <c r="J63" s="484"/>
      <c r="K63" s="484"/>
      <c r="L63" s="484"/>
      <c r="M63" s="484"/>
      <c r="N63" s="484"/>
      <c r="O63" s="484"/>
      <c r="P63" s="484" t="s">
        <v>116</v>
      </c>
      <c r="Q63" s="484"/>
      <c r="R63" s="484"/>
      <c r="S63" s="484"/>
      <c r="T63" s="484"/>
      <c r="U63" s="484"/>
      <c r="V63" s="484"/>
      <c r="W63" s="484"/>
      <c r="X63" s="484"/>
      <c r="Y63" s="484"/>
      <c r="Z63" s="484"/>
      <c r="AA63" s="484"/>
      <c r="AB63" s="484"/>
      <c r="AC63" s="485"/>
    </row>
    <row r="64" spans="1:41" s="25" customFormat="1" ht="15.9" customHeight="1">
      <c r="B64" s="482"/>
      <c r="C64" s="1286" t="s">
        <v>409</v>
      </c>
      <c r="D64" s="1286"/>
      <c r="E64" s="1286"/>
      <c r="F64" s="1286"/>
      <c r="G64" s="1286"/>
      <c r="H64" s="1286" t="str">
        <f>IF(入力シート!L102="","",SUBSTITUTE(SUBSTITUTE(入力シート!AU102," ",""),"　",""))</f>
        <v/>
      </c>
      <c r="I64" s="1286"/>
      <c r="J64" s="1286"/>
      <c r="K64" s="1286"/>
      <c r="L64" s="1286"/>
      <c r="M64" s="1286"/>
      <c r="N64" s="1286"/>
      <c r="O64" s="1286"/>
      <c r="P64" s="1286"/>
      <c r="Q64" s="1286"/>
      <c r="R64" s="1286"/>
      <c r="S64" s="1286"/>
      <c r="T64" s="1286"/>
      <c r="U64" s="1286"/>
      <c r="V64" s="1286"/>
      <c r="W64" s="1286"/>
      <c r="X64" s="1286"/>
      <c r="Y64" s="1286"/>
      <c r="Z64" s="1286"/>
      <c r="AA64" s="1286"/>
      <c r="AB64" s="1286"/>
      <c r="AC64" s="483"/>
      <c r="AD64" s="477"/>
      <c r="AE64" s="477"/>
      <c r="AF64" s="477"/>
      <c r="AG64" s="477"/>
      <c r="AH64" s="362"/>
    </row>
    <row r="65" spans="2:33" s="25" customFormat="1" ht="15.9" customHeight="1">
      <c r="B65" s="482"/>
      <c r="C65" s="1286"/>
      <c r="D65" s="1286"/>
      <c r="E65" s="1286"/>
      <c r="F65" s="1286"/>
      <c r="G65" s="1286"/>
      <c r="H65" s="1286"/>
      <c r="I65" s="1286"/>
      <c r="J65" s="1286"/>
      <c r="K65" s="1286"/>
      <c r="L65" s="1286"/>
      <c r="M65" s="1286"/>
      <c r="N65" s="1286"/>
      <c r="O65" s="1286"/>
      <c r="P65" s="1286"/>
      <c r="Q65" s="1286"/>
      <c r="R65" s="1286"/>
      <c r="S65" s="1286"/>
      <c r="T65" s="1286"/>
      <c r="U65" s="1286"/>
      <c r="V65" s="1286"/>
      <c r="W65" s="1286"/>
      <c r="X65" s="1286"/>
      <c r="Y65" s="1286"/>
      <c r="Z65" s="1286"/>
      <c r="AA65" s="1286"/>
      <c r="AB65" s="1286"/>
      <c r="AC65" s="483"/>
      <c r="AD65" s="477"/>
      <c r="AE65" s="477"/>
      <c r="AF65" s="477"/>
      <c r="AG65" s="477"/>
    </row>
    <row r="66" spans="2:33" s="25" customFormat="1" ht="5.4" customHeight="1">
      <c r="B66" s="482"/>
      <c r="C66" s="529"/>
      <c r="D66" s="530"/>
      <c r="E66" s="530"/>
      <c r="F66" s="530"/>
      <c r="G66" s="530"/>
      <c r="H66" s="484"/>
      <c r="I66" s="484"/>
      <c r="J66" s="484"/>
      <c r="K66" s="484"/>
      <c r="L66" s="484"/>
      <c r="M66" s="484"/>
      <c r="N66" s="484"/>
      <c r="O66" s="484"/>
      <c r="P66" s="484" t="s">
        <v>116</v>
      </c>
      <c r="Q66" s="484"/>
      <c r="R66" s="484"/>
      <c r="S66" s="484"/>
      <c r="T66" s="484"/>
      <c r="U66" s="484"/>
      <c r="V66" s="484"/>
      <c r="W66" s="484"/>
      <c r="X66" s="484"/>
      <c r="Y66" s="484"/>
      <c r="Z66" s="484"/>
      <c r="AA66" s="484"/>
      <c r="AB66" s="484"/>
      <c r="AC66" s="485"/>
    </row>
    <row r="67" spans="2:33" s="25" customFormat="1" ht="15.9" customHeight="1">
      <c r="B67" s="482"/>
      <c r="C67" s="1298" t="s">
        <v>274</v>
      </c>
      <c r="D67" s="1298"/>
      <c r="E67" s="1298"/>
      <c r="F67" s="1298"/>
      <c r="G67" s="1298"/>
      <c r="H67" s="1286" t="str">
        <f>入力シート!AT105</f>
        <v/>
      </c>
      <c r="I67" s="1286"/>
      <c r="J67" s="1286"/>
      <c r="K67" s="1286"/>
      <c r="L67" s="1286"/>
      <c r="M67" s="1286"/>
      <c r="N67" s="1286"/>
      <c r="O67" s="1286"/>
      <c r="P67" s="1286"/>
      <c r="Q67" s="1286"/>
      <c r="R67" s="1286"/>
      <c r="S67" s="1286"/>
      <c r="T67" s="1286"/>
      <c r="U67" s="1286"/>
      <c r="V67" s="1286"/>
      <c r="W67" s="1286"/>
      <c r="X67" s="1286"/>
      <c r="Y67" s="1286"/>
      <c r="Z67" s="509"/>
      <c r="AA67" s="509"/>
      <c r="AB67" s="509"/>
      <c r="AC67" s="483"/>
      <c r="AD67" s="477"/>
    </row>
    <row r="68" spans="2:33" s="25" customFormat="1" ht="15.9" customHeight="1">
      <c r="B68" s="482"/>
      <c r="C68" s="1298"/>
      <c r="D68" s="1298"/>
      <c r="E68" s="1298"/>
      <c r="F68" s="1298"/>
      <c r="G68" s="1298"/>
      <c r="H68" s="1286"/>
      <c r="I68" s="1286"/>
      <c r="J68" s="1286"/>
      <c r="K68" s="1286"/>
      <c r="L68" s="1286"/>
      <c r="M68" s="1286"/>
      <c r="N68" s="1286"/>
      <c r="O68" s="1286"/>
      <c r="P68" s="1286"/>
      <c r="Q68" s="1286"/>
      <c r="R68" s="1286"/>
      <c r="S68" s="1286"/>
      <c r="T68" s="1286"/>
      <c r="U68" s="1286"/>
      <c r="V68" s="1286"/>
      <c r="W68" s="1286"/>
      <c r="X68" s="1286"/>
      <c r="Y68" s="1286"/>
      <c r="Z68" s="509"/>
      <c r="AA68" s="509"/>
      <c r="AB68" s="509"/>
      <c r="AC68" s="483"/>
      <c r="AD68" s="477"/>
    </row>
    <row r="69" spans="2:33" s="25" customFormat="1" ht="5.4" customHeight="1">
      <c r="B69" s="482"/>
      <c r="C69" s="529"/>
      <c r="D69" s="530"/>
      <c r="E69" s="530"/>
      <c r="F69" s="530"/>
      <c r="G69" s="530"/>
      <c r="H69" s="484"/>
      <c r="I69" s="484"/>
      <c r="J69" s="484"/>
      <c r="K69" s="484"/>
      <c r="L69" s="484"/>
      <c r="M69" s="484"/>
      <c r="N69" s="484"/>
      <c r="O69" s="484"/>
      <c r="P69" s="484" t="s">
        <v>116</v>
      </c>
      <c r="Q69" s="484"/>
      <c r="R69" s="484"/>
      <c r="S69" s="484"/>
      <c r="T69" s="484"/>
      <c r="U69" s="484"/>
      <c r="V69" s="484"/>
      <c r="W69" s="484"/>
      <c r="X69" s="484"/>
      <c r="Y69" s="484"/>
      <c r="Z69" s="484"/>
      <c r="AA69" s="484"/>
      <c r="AB69" s="484"/>
      <c r="AC69" s="485"/>
    </row>
    <row r="70" spans="2:33" s="25" customFormat="1" ht="17.100000000000001" customHeight="1">
      <c r="B70" s="482"/>
      <c r="C70" s="1298" t="s">
        <v>273</v>
      </c>
      <c r="D70" s="1298"/>
      <c r="E70" s="1298"/>
      <c r="F70" s="1298"/>
      <c r="G70" s="1298"/>
      <c r="H70" s="1286" t="str">
        <f>入力シート!AT108</f>
        <v/>
      </c>
      <c r="I70" s="1286"/>
      <c r="J70" s="1286"/>
      <c r="K70" s="1286"/>
      <c r="L70" s="1286"/>
      <c r="M70" s="1286"/>
      <c r="N70" s="1286"/>
      <c r="O70" s="1286"/>
      <c r="P70" s="1286"/>
      <c r="Q70" s="1286"/>
      <c r="R70" s="1286"/>
      <c r="S70" s="1286"/>
      <c r="T70" s="1286"/>
      <c r="U70" s="1286"/>
      <c r="V70" s="1286"/>
      <c r="W70" s="1286"/>
      <c r="X70" s="1286"/>
      <c r="Y70" s="1286"/>
      <c r="Z70" s="509"/>
      <c r="AA70" s="509"/>
      <c r="AB70" s="509"/>
      <c r="AC70" s="483"/>
      <c r="AD70" s="477"/>
    </row>
    <row r="71" spans="2:33" s="25" customFormat="1" ht="17.100000000000001" customHeight="1">
      <c r="B71" s="482"/>
      <c r="C71" s="1298"/>
      <c r="D71" s="1298"/>
      <c r="E71" s="1298"/>
      <c r="F71" s="1298"/>
      <c r="G71" s="1298"/>
      <c r="H71" s="1286"/>
      <c r="I71" s="1286"/>
      <c r="J71" s="1286"/>
      <c r="K71" s="1286"/>
      <c r="L71" s="1286"/>
      <c r="M71" s="1286"/>
      <c r="N71" s="1286"/>
      <c r="O71" s="1286"/>
      <c r="P71" s="1286"/>
      <c r="Q71" s="1286"/>
      <c r="R71" s="1286"/>
      <c r="S71" s="1286"/>
      <c r="T71" s="1286"/>
      <c r="U71" s="1286"/>
      <c r="V71" s="1286"/>
      <c r="W71" s="1286"/>
      <c r="X71" s="1286"/>
      <c r="Y71" s="1286"/>
      <c r="Z71" s="509"/>
      <c r="AA71" s="509"/>
      <c r="AB71" s="509"/>
      <c r="AC71" s="483"/>
      <c r="AD71" s="477"/>
    </row>
    <row r="72" spans="2:33" s="25" customFormat="1" ht="5.0999999999999996" customHeight="1">
      <c r="B72" s="482"/>
      <c r="C72" s="510"/>
      <c r="D72" s="510"/>
      <c r="E72" s="510"/>
      <c r="F72" s="510"/>
      <c r="G72" s="510"/>
      <c r="H72" s="362"/>
      <c r="I72" s="509"/>
      <c r="J72" s="509"/>
      <c r="K72" s="509"/>
      <c r="L72" s="509"/>
      <c r="M72" s="509"/>
      <c r="N72" s="509"/>
      <c r="O72" s="509"/>
      <c r="P72" s="509"/>
      <c r="Q72" s="509"/>
      <c r="R72" s="509"/>
      <c r="S72" s="509"/>
      <c r="T72" s="509"/>
      <c r="U72" s="509"/>
      <c r="V72" s="509"/>
      <c r="W72" s="509"/>
      <c r="X72" s="509"/>
      <c r="Y72" s="509"/>
      <c r="Z72" s="509"/>
      <c r="AA72" s="509"/>
      <c r="AB72" s="509"/>
      <c r="AC72" s="483"/>
      <c r="AD72" s="477"/>
    </row>
    <row r="73" spans="2:33" s="25" customFormat="1" ht="15" customHeight="1">
      <c r="B73" s="482"/>
      <c r="C73" s="531" t="s">
        <v>792</v>
      </c>
      <c r="D73" s="532"/>
      <c r="E73" s="510"/>
      <c r="F73" s="510"/>
      <c r="G73" s="510"/>
      <c r="H73" s="362"/>
      <c r="I73" s="509"/>
      <c r="J73" s="509"/>
      <c r="K73" s="509"/>
      <c r="L73" s="509"/>
      <c r="M73" s="509"/>
      <c r="N73" s="509"/>
      <c r="O73" s="509"/>
      <c r="P73" s="509"/>
      <c r="Q73" s="509"/>
      <c r="R73" s="509"/>
      <c r="S73" s="509"/>
      <c r="T73" s="509"/>
      <c r="U73" s="509"/>
      <c r="V73" s="509"/>
      <c r="W73" s="509"/>
      <c r="X73" s="509"/>
      <c r="Y73" s="509"/>
      <c r="Z73" s="509"/>
      <c r="AA73" s="509"/>
      <c r="AB73" s="509"/>
      <c r="AC73" s="483"/>
      <c r="AD73" s="477"/>
    </row>
    <row r="74" spans="2:33" s="25" customFormat="1" ht="5.0999999999999996" customHeight="1" thickBot="1">
      <c r="B74" s="486"/>
      <c r="C74" s="487"/>
      <c r="D74" s="487"/>
      <c r="E74" s="487"/>
      <c r="F74" s="488"/>
      <c r="G74" s="488"/>
      <c r="H74" s="488"/>
      <c r="I74" s="488"/>
      <c r="J74" s="488"/>
      <c r="K74" s="487"/>
      <c r="L74" s="489"/>
      <c r="M74" s="489"/>
      <c r="N74" s="489"/>
      <c r="O74" s="489"/>
      <c r="P74" s="489"/>
      <c r="Q74" s="489"/>
      <c r="R74" s="489"/>
      <c r="S74" s="489"/>
      <c r="T74" s="489"/>
      <c r="U74" s="489"/>
      <c r="V74" s="489"/>
      <c r="W74" s="489"/>
      <c r="X74" s="489"/>
      <c r="Y74" s="489"/>
      <c r="Z74" s="489"/>
      <c r="AA74" s="489"/>
      <c r="AB74" s="489"/>
      <c r="AC74" s="490"/>
      <c r="AD74" s="477"/>
    </row>
    <row r="75" spans="2:33" s="25" customFormat="1" ht="5.0999999999999996" customHeight="1">
      <c r="F75" s="510"/>
      <c r="G75" s="510"/>
      <c r="H75" s="510"/>
      <c r="I75" s="510"/>
      <c r="J75" s="510"/>
      <c r="L75" s="491"/>
      <c r="M75" s="491"/>
      <c r="N75" s="491"/>
      <c r="O75" s="491"/>
      <c r="P75" s="533"/>
      <c r="Q75" s="533"/>
      <c r="R75" s="533"/>
      <c r="S75" s="491"/>
      <c r="T75" s="491"/>
      <c r="U75" s="491"/>
      <c r="V75" s="491"/>
      <c r="W75" s="491"/>
      <c r="X75" s="491"/>
      <c r="Y75" s="491"/>
      <c r="Z75" s="491"/>
      <c r="AA75" s="491"/>
      <c r="AB75" s="491"/>
      <c r="AC75" s="477"/>
      <c r="AD75" s="477"/>
    </row>
  </sheetData>
  <sheetProtection algorithmName="SHA-512" hashValue="7XEhgpv14TkNDNgrAuHTEI5IN/+IYGk5NVjmX1IYD7QEUgKOLbNrA9qAVAN9p5sKjrAzkUJsTSQQaHCouE0XJw==" saltValue="hVJVR/60S/14Ge/KLglTtQ==" spinCount="100000" sheet="1" objects="1" scenarios="1" selectLockedCells="1" selectUnlockedCells="1"/>
  <mergeCells count="35">
    <mergeCell ref="C70:G71"/>
    <mergeCell ref="H70:Y71"/>
    <mergeCell ref="C61:G62"/>
    <mergeCell ref="C67:G68"/>
    <mergeCell ref="H67:Y68"/>
    <mergeCell ref="C64:G65"/>
    <mergeCell ref="A34:F35"/>
    <mergeCell ref="G34:U35"/>
    <mergeCell ref="A37:F38"/>
    <mergeCell ref="G37:U38"/>
    <mergeCell ref="A28:F29"/>
    <mergeCell ref="G28:AB29"/>
    <mergeCell ref="A31:F32"/>
    <mergeCell ref="G31:U32"/>
    <mergeCell ref="A23:E23"/>
    <mergeCell ref="A20:AC20"/>
    <mergeCell ref="A16:AC16"/>
    <mergeCell ref="A17:AC17"/>
    <mergeCell ref="A18:AC18"/>
    <mergeCell ref="U41:AC42"/>
    <mergeCell ref="N52:R53"/>
    <mergeCell ref="H61:AB62"/>
    <mergeCell ref="H64:AB65"/>
    <mergeCell ref="A2:AC2"/>
    <mergeCell ref="U5:V5"/>
    <mergeCell ref="A13:AC13"/>
    <mergeCell ref="A11:AC11"/>
    <mergeCell ref="A12:AC12"/>
    <mergeCell ref="A25:F26"/>
    <mergeCell ref="G25:AB26"/>
    <mergeCell ref="A14:AC14"/>
    <mergeCell ref="A15:AC15"/>
    <mergeCell ref="A19:AC19"/>
    <mergeCell ref="A24:E24"/>
    <mergeCell ref="G24:AB24"/>
  </mergeCells>
  <phoneticPr fontId="3"/>
  <printOptions horizontalCentered="1"/>
  <pageMargins left="0.31496062992125984" right="0.31496062992125984" top="0.39370078740157483" bottom="0"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H59"/>
  <sheetViews>
    <sheetView showGridLines="0" zoomScale="60" zoomScaleNormal="60" zoomScaleSheetLayoutView="70" zoomScalePageLayoutView="70" workbookViewId="0">
      <selection activeCell="BJ41" sqref="BJ41"/>
    </sheetView>
  </sheetViews>
  <sheetFormatPr defaultColWidth="3.33203125" defaultRowHeight="24" customHeight="1"/>
  <cols>
    <col min="1" max="34" width="3.21875" style="366" customWidth="1"/>
    <col min="35" max="35" width="2.77734375" style="366" customWidth="1"/>
    <col min="36" max="59" width="3.21875" style="366" customWidth="1"/>
    <col min="60" max="16384" width="3.33203125" style="366"/>
  </cols>
  <sheetData>
    <row r="1" spans="1:60" ht="52.5" customHeight="1" thickBot="1">
      <c r="A1" s="363"/>
      <c r="B1" s="363"/>
      <c r="C1" s="363"/>
      <c r="D1" s="363"/>
      <c r="E1" s="363"/>
      <c r="F1" s="363"/>
      <c r="G1" s="363"/>
      <c r="H1" s="363"/>
      <c r="I1" s="363"/>
      <c r="J1" s="363"/>
      <c r="K1" s="363"/>
      <c r="L1" s="364"/>
      <c r="M1" s="1302" t="s">
        <v>329</v>
      </c>
      <c r="N1" s="1302"/>
      <c r="O1" s="1302"/>
      <c r="P1" s="1302"/>
      <c r="Q1" s="1302"/>
      <c r="R1" s="1302"/>
      <c r="S1" s="1302"/>
      <c r="T1" s="1302"/>
      <c r="U1" s="1302"/>
      <c r="V1" s="1302"/>
      <c r="W1" s="1302"/>
      <c r="X1" s="1302"/>
      <c r="Y1" s="1302"/>
      <c r="Z1" s="1302"/>
      <c r="AA1" s="1302"/>
      <c r="AB1" s="1302"/>
      <c r="AC1" s="1302"/>
      <c r="AD1" s="1302"/>
      <c r="AE1" s="1302"/>
      <c r="AF1" s="1302"/>
      <c r="AG1" s="1302"/>
      <c r="AH1" s="1302"/>
      <c r="AI1" s="1302"/>
      <c r="AJ1" s="1302"/>
      <c r="AK1" s="1302"/>
      <c r="AL1" s="1302"/>
      <c r="AM1" s="1302"/>
      <c r="AN1" s="1302"/>
      <c r="AO1" s="1302"/>
      <c r="AP1" s="1302"/>
      <c r="AQ1" s="1302"/>
      <c r="AR1" s="1302"/>
      <c r="AS1" s="1302"/>
      <c r="AT1" s="1302"/>
      <c r="AU1" s="1302"/>
      <c r="AV1" s="1302"/>
      <c r="AW1" s="363"/>
      <c r="AX1" s="363"/>
      <c r="AY1" s="363"/>
      <c r="AZ1" s="363"/>
      <c r="BA1" s="363"/>
      <c r="BB1" s="363"/>
      <c r="BC1" s="363"/>
      <c r="BD1" s="363"/>
      <c r="BE1" s="363"/>
      <c r="BF1" s="363"/>
      <c r="BG1" s="363"/>
      <c r="BH1" s="365" t="s">
        <v>755</v>
      </c>
    </row>
    <row r="2" spans="1:60" ht="34.950000000000003" customHeight="1">
      <c r="A2" s="1303" t="s">
        <v>364</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c r="AI2" s="1304"/>
      <c r="AJ2" s="1304"/>
      <c r="AK2" s="1304"/>
      <c r="AL2" s="1304"/>
      <c r="AM2" s="1304"/>
      <c r="AN2" s="1304"/>
      <c r="AO2" s="1304"/>
      <c r="AP2" s="1304"/>
      <c r="AQ2" s="1304"/>
      <c r="AR2" s="1304"/>
      <c r="AS2" s="1304"/>
      <c r="AT2" s="1304"/>
      <c r="AU2" s="1304"/>
      <c r="AV2" s="1304"/>
      <c r="AW2" s="1304"/>
      <c r="AX2" s="1304"/>
      <c r="AY2" s="1304"/>
      <c r="AZ2" s="1304"/>
      <c r="BA2" s="1304"/>
      <c r="BB2" s="1304"/>
      <c r="BC2" s="1304"/>
      <c r="BD2" s="1304"/>
      <c r="BE2" s="1304"/>
      <c r="BF2" s="1304"/>
      <c r="BG2" s="1304"/>
      <c r="BH2" s="1305"/>
    </row>
    <row r="3" spans="1:60" ht="75.599999999999994" customHeight="1" thickBot="1">
      <c r="A3" s="1306"/>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c r="AZ3" s="1307"/>
      <c r="BA3" s="1307"/>
      <c r="BB3" s="1307"/>
      <c r="BC3" s="1307"/>
      <c r="BD3" s="1307"/>
      <c r="BE3" s="1307"/>
      <c r="BF3" s="1307"/>
      <c r="BG3" s="1307"/>
      <c r="BH3" s="1308"/>
    </row>
    <row r="4" spans="1:60" ht="23.25" customHeight="1" thickBot="1">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row>
    <row r="5" spans="1:60" s="369" customFormat="1" ht="34.5" customHeight="1" thickBot="1">
      <c r="A5" s="1317" t="s">
        <v>10</v>
      </c>
      <c r="B5" s="1318"/>
      <c r="C5" s="1318"/>
      <c r="D5" s="1318"/>
      <c r="E5" s="1318"/>
      <c r="F5" s="1318"/>
      <c r="G5" s="1318"/>
      <c r="H5" s="1318"/>
      <c r="I5" s="1318"/>
      <c r="J5" s="1318"/>
      <c r="K5" s="1318"/>
      <c r="L5" s="1318"/>
      <c r="M5" s="1319"/>
      <c r="N5" s="1320" t="s">
        <v>320</v>
      </c>
      <c r="O5" s="1321"/>
      <c r="P5" s="1321"/>
      <c r="Q5" s="1321"/>
      <c r="R5" s="1321"/>
      <c r="S5" s="1321"/>
      <c r="T5" s="1321"/>
      <c r="U5" s="1321"/>
      <c r="V5" s="1321"/>
      <c r="W5" s="1321"/>
      <c r="X5" s="1321"/>
      <c r="Y5" s="1321"/>
      <c r="Z5" s="1321"/>
      <c r="AA5" s="1321"/>
      <c r="AB5" s="1321"/>
      <c r="AC5" s="1321"/>
      <c r="AD5" s="1321"/>
      <c r="AE5" s="1321"/>
      <c r="AF5" s="1321"/>
      <c r="AG5" s="368"/>
      <c r="AH5" s="368"/>
      <c r="AI5" s="1322" t="s">
        <v>367</v>
      </c>
      <c r="AJ5" s="1323"/>
      <c r="AK5" s="1323"/>
      <c r="AL5" s="1323"/>
      <c r="AM5" s="1323"/>
      <c r="AN5" s="1323"/>
      <c r="AO5" s="1323"/>
      <c r="AP5" s="1323"/>
      <c r="AQ5" s="1323"/>
      <c r="AR5" s="1323"/>
      <c r="AS5" s="1323"/>
      <c r="AT5" s="1323"/>
      <c r="AU5" s="1323"/>
      <c r="AV5" s="1323"/>
      <c r="AW5" s="1323"/>
      <c r="AX5" s="1323"/>
      <c r="AY5" s="1323"/>
      <c r="AZ5" s="1323"/>
      <c r="BA5" s="1323"/>
      <c r="BB5" s="1323"/>
      <c r="BC5" s="1323"/>
      <c r="BD5" s="1323"/>
      <c r="BE5" s="1323"/>
      <c r="BF5" s="1323"/>
      <c r="BG5" s="1323"/>
      <c r="BH5" s="1324"/>
    </row>
    <row r="6" spans="1:60" s="369" customFormat="1" ht="40.35" customHeight="1" thickTop="1" thickBot="1">
      <c r="A6" s="1325" t="s">
        <v>298</v>
      </c>
      <c r="B6" s="1326"/>
      <c r="C6" s="1326"/>
      <c r="D6" s="1326"/>
      <c r="E6" s="1326"/>
      <c r="F6" s="1326"/>
      <c r="G6" s="1326"/>
      <c r="H6" s="1326"/>
      <c r="I6" s="1326"/>
      <c r="J6" s="1326"/>
      <c r="K6" s="1327"/>
      <c r="L6" s="1328" t="str">
        <f>IF(入力シート!AT112="","",入力シート!AT112)</f>
        <v/>
      </c>
      <c r="M6" s="1329"/>
      <c r="O6" s="370"/>
      <c r="P6" s="370"/>
      <c r="Q6" s="370"/>
      <c r="R6" s="370"/>
      <c r="S6" s="370"/>
      <c r="T6" s="370"/>
      <c r="U6" s="370"/>
      <c r="V6" s="370"/>
      <c r="W6" s="371"/>
      <c r="AG6" s="368"/>
      <c r="AH6" s="368"/>
      <c r="AI6" s="1328" t="str">
        <f>MID(入力シート!$L115,COLUMN(B$1)/2,1)</f>
        <v/>
      </c>
      <c r="AJ6" s="1329"/>
      <c r="AK6" s="1328" t="str">
        <f>MID(入力シート!$L115,COLUMN(D$1)/2,1)</f>
        <v/>
      </c>
      <c r="AL6" s="1312"/>
      <c r="AM6" s="1311" t="str">
        <f>MID(入力シート!$L115,COLUMN(F$1)/2,1)</f>
        <v/>
      </c>
      <c r="AN6" s="1312"/>
      <c r="AO6" s="1311" t="str">
        <f>MID(入力シート!$L115,COLUMN(H$1)/2,1)</f>
        <v/>
      </c>
      <c r="AP6" s="1312"/>
      <c r="AQ6" s="1311" t="str">
        <f>MID(入力シート!$L115,COLUMN(J$1)/2,1)</f>
        <v/>
      </c>
      <c r="AR6" s="1329"/>
      <c r="AS6" s="1328" t="str">
        <f>MID(入力シート!$L115,COLUMN(L$1)/2,1)</f>
        <v/>
      </c>
      <c r="AT6" s="1312"/>
      <c r="AU6" s="1311" t="str">
        <f>MID(入力シート!$L115,COLUMN(N$1)/2,1)</f>
        <v/>
      </c>
      <c r="AV6" s="1312"/>
      <c r="AW6" s="1311" t="str">
        <f>MID(入力シート!$L115,COLUMN(P$1)/2,1)</f>
        <v/>
      </c>
      <c r="AX6" s="1312"/>
      <c r="AY6" s="1311" t="str">
        <f>MID(入力シート!$L115,COLUMN(R$1)/2,1)</f>
        <v/>
      </c>
      <c r="AZ6" s="1329"/>
      <c r="BA6" s="1328" t="str">
        <f>MID(入力シート!$L115,COLUMN(T$1)/2,1)</f>
        <v/>
      </c>
      <c r="BB6" s="1312"/>
      <c r="BC6" s="1311" t="str">
        <f>MID(入力シート!$L115,COLUMN(V$1)/2,1)</f>
        <v/>
      </c>
      <c r="BD6" s="1312"/>
      <c r="BE6" s="1311" t="str">
        <f>MID(入力シート!$L115,COLUMN(X$1)/2,1)</f>
        <v/>
      </c>
      <c r="BF6" s="1312"/>
      <c r="BG6" s="1311" t="str">
        <f>MID(入力シート!$L115,COLUMN(Z$1)/2,1)</f>
        <v/>
      </c>
      <c r="BH6" s="1329"/>
    </row>
    <row r="7" spans="1:60" ht="23.25" customHeight="1" thickTop="1">
      <c r="A7" s="372"/>
      <c r="B7" s="373"/>
      <c r="C7" s="374"/>
      <c r="D7" s="374"/>
      <c r="E7" s="374"/>
      <c r="F7" s="374"/>
      <c r="G7" s="375"/>
      <c r="H7" s="375"/>
      <c r="I7" s="375"/>
      <c r="J7" s="375"/>
      <c r="K7" s="376"/>
      <c r="L7" s="377"/>
      <c r="M7" s="375"/>
      <c r="N7" s="375"/>
      <c r="O7" s="375"/>
      <c r="P7" s="375"/>
      <c r="Q7" s="375"/>
      <c r="R7" s="377"/>
      <c r="S7" s="378"/>
      <c r="T7" s="378"/>
      <c r="U7" s="378"/>
      <c r="V7" s="378"/>
      <c r="W7" s="378"/>
      <c r="X7" s="379"/>
      <c r="Y7" s="379"/>
      <c r="Z7" s="380"/>
      <c r="AD7" s="381"/>
      <c r="AE7" s="381"/>
      <c r="AF7" s="381"/>
      <c r="AG7" s="381"/>
      <c r="AH7" s="381"/>
      <c r="AI7" s="382" t="s">
        <v>300</v>
      </c>
      <c r="AJ7" s="381"/>
      <c r="AK7" s="381"/>
    </row>
    <row r="8" spans="1:60" s="383" customFormat="1" ht="39" customHeight="1" thickBot="1">
      <c r="A8" s="1334" t="s">
        <v>368</v>
      </c>
      <c r="B8" s="1335"/>
      <c r="C8" s="1335"/>
      <c r="D8" s="1335"/>
      <c r="E8" s="1335"/>
      <c r="F8" s="1335"/>
      <c r="G8" s="1336"/>
      <c r="H8" s="1335"/>
      <c r="I8" s="1337"/>
      <c r="J8" s="1337"/>
      <c r="K8" s="1337"/>
      <c r="L8" s="1337"/>
      <c r="M8" s="1337"/>
      <c r="N8" s="1337"/>
      <c r="O8" s="1337"/>
    </row>
    <row r="9" spans="1:60" s="383" customFormat="1" ht="39.75" customHeight="1" thickTop="1" thickBot="1">
      <c r="A9" s="1328" t="str">
        <f>MID(入力シート!$L117,COLUMN(B$1)/2,1)</f>
        <v/>
      </c>
      <c r="B9" s="1312"/>
      <c r="C9" s="1311" t="str">
        <f>MID(入力シート!$L117,COLUMN(D$1)/2,1)</f>
        <v/>
      </c>
      <c r="D9" s="1312"/>
      <c r="E9" s="1311" t="str">
        <f>MID(入力シート!$L117,COLUMN(F$1)/2,1)</f>
        <v/>
      </c>
      <c r="F9" s="1329"/>
      <c r="G9" s="308" t="s">
        <v>111</v>
      </c>
      <c r="H9" s="1328" t="str">
        <f>MID(入力シート!$Q117,COLUMN(B$1)/2,1)</f>
        <v/>
      </c>
      <c r="I9" s="1312"/>
      <c r="J9" s="1311" t="str">
        <f>MID(入力シート!$Q117,COLUMN(D$1)/2,1)</f>
        <v/>
      </c>
      <c r="K9" s="1312"/>
      <c r="L9" s="1311" t="str">
        <f>MID(入力シート!$Q117,COLUMN(F$1)/2,1)</f>
        <v/>
      </c>
      <c r="M9" s="1312"/>
      <c r="N9" s="1311" t="str">
        <f>MID(入力シート!$Q117,COLUMN(H$1)/2,1)</f>
        <v/>
      </c>
      <c r="O9" s="1329"/>
    </row>
    <row r="10" spans="1:60" ht="22.95" customHeight="1" thickTop="1">
      <c r="A10" s="372"/>
      <c r="B10" s="373"/>
      <c r="C10" s="374"/>
      <c r="D10" s="374"/>
      <c r="E10" s="374"/>
      <c r="F10" s="374"/>
      <c r="G10" s="375"/>
      <c r="H10" s="375"/>
      <c r="I10" s="375"/>
      <c r="J10" s="375"/>
      <c r="K10" s="376"/>
      <c r="L10" s="377"/>
      <c r="M10" s="375"/>
      <c r="N10" s="375"/>
      <c r="O10" s="375"/>
      <c r="P10" s="375"/>
      <c r="Q10" s="375"/>
      <c r="R10" s="377"/>
      <c r="S10" s="378"/>
      <c r="T10" s="378"/>
      <c r="U10" s="378"/>
      <c r="V10" s="378"/>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row>
    <row r="11" spans="1:60" s="383" customFormat="1" ht="34.5" customHeight="1" thickBot="1">
      <c r="A11" s="385" t="s">
        <v>369</v>
      </c>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1398" t="s">
        <v>809</v>
      </c>
      <c r="AV11" s="1399"/>
      <c r="AW11" s="1399"/>
      <c r="AX11" s="1399"/>
      <c r="AY11" s="1399"/>
      <c r="AZ11" s="1399"/>
      <c r="BA11" s="1399"/>
      <c r="BB11" s="1399"/>
      <c r="BC11" s="1399"/>
      <c r="BD11" s="1399"/>
      <c r="BE11" s="1399"/>
      <c r="BF11" s="1400"/>
      <c r="BG11" s="1406" t="str">
        <f>IF(A14="","",入力シート!AS60)</f>
        <v/>
      </c>
      <c r="BH11" s="1407"/>
    </row>
    <row r="12" spans="1:60" s="383" customFormat="1" ht="25.5" customHeight="1">
      <c r="A12" s="1371" t="s">
        <v>338</v>
      </c>
      <c r="B12" s="1372"/>
      <c r="C12" s="1372"/>
      <c r="D12" s="1372"/>
      <c r="E12" s="1372"/>
      <c r="F12" s="1372"/>
      <c r="G12" s="1372"/>
      <c r="H12" s="1372"/>
      <c r="I12" s="1372"/>
      <c r="J12" s="1372"/>
      <c r="K12" s="1372"/>
      <c r="L12" s="1372"/>
      <c r="M12" s="1372"/>
      <c r="N12" s="1372"/>
      <c r="O12" s="1372"/>
      <c r="P12" s="1372"/>
      <c r="Q12" s="1372"/>
      <c r="R12" s="1372"/>
      <c r="S12" s="1372"/>
      <c r="T12" s="1372"/>
      <c r="U12" s="1372"/>
      <c r="V12" s="1372"/>
      <c r="W12" s="1372"/>
      <c r="X12" s="1372"/>
      <c r="Y12" s="1372"/>
      <c r="Z12" s="1372"/>
      <c r="AA12" s="1372"/>
      <c r="AB12" s="1372"/>
      <c r="AC12" s="1372"/>
      <c r="AD12" s="1372"/>
      <c r="AE12" s="1372"/>
      <c r="AF12" s="1372"/>
      <c r="AG12" s="1372"/>
      <c r="AH12" s="1372"/>
      <c r="AI12" s="1372"/>
      <c r="AJ12" s="1372"/>
      <c r="AK12" s="1372"/>
      <c r="AL12" s="1372"/>
      <c r="AM12" s="1372"/>
      <c r="AN12" s="1372"/>
      <c r="AO12" s="1372"/>
      <c r="AP12" s="1372"/>
      <c r="AQ12" s="1372"/>
      <c r="AR12" s="1372"/>
      <c r="AS12" s="1372"/>
      <c r="AT12" s="1372"/>
      <c r="AU12" s="1372"/>
      <c r="AV12" s="1372"/>
      <c r="AW12" s="1372"/>
      <c r="AX12" s="1372"/>
      <c r="AY12" s="1372"/>
      <c r="AZ12" s="1372"/>
      <c r="BA12" s="1372"/>
      <c r="BB12" s="1372"/>
      <c r="BC12" s="1372"/>
      <c r="BD12" s="1372"/>
      <c r="BE12" s="1372"/>
      <c r="BF12" s="1372"/>
      <c r="BG12" s="1372"/>
      <c r="BH12" s="1373"/>
    </row>
    <row r="13" spans="1:60" s="383" customFormat="1" ht="79.5" customHeight="1" thickBot="1">
      <c r="A13" s="1364" t="s">
        <v>337</v>
      </c>
      <c r="B13" s="1365"/>
      <c r="C13" s="1365"/>
      <c r="D13" s="1365"/>
      <c r="E13" s="1365"/>
      <c r="F13" s="1365"/>
      <c r="G13" s="1365"/>
      <c r="H13" s="1365"/>
      <c r="I13" s="1365"/>
      <c r="J13" s="1365"/>
      <c r="K13" s="1365"/>
      <c r="L13" s="1365"/>
      <c r="M13" s="1365"/>
      <c r="N13" s="1365"/>
      <c r="O13" s="1365"/>
      <c r="P13" s="1365"/>
      <c r="Q13" s="1365"/>
      <c r="R13" s="1365"/>
      <c r="S13" s="1365"/>
      <c r="T13" s="1365"/>
      <c r="U13" s="1365"/>
      <c r="V13" s="1365"/>
      <c r="W13" s="1365"/>
      <c r="X13" s="1365"/>
      <c r="Y13" s="1365"/>
      <c r="Z13" s="1365"/>
      <c r="AA13" s="1365"/>
      <c r="AB13" s="1365"/>
      <c r="AC13" s="1365"/>
      <c r="AD13" s="1365"/>
      <c r="AE13" s="1365"/>
      <c r="AF13" s="1365"/>
      <c r="AG13" s="1365"/>
      <c r="AH13" s="1365"/>
      <c r="AI13" s="1365"/>
      <c r="AJ13" s="1365"/>
      <c r="AK13" s="1365"/>
      <c r="AL13" s="1365"/>
      <c r="AM13" s="1365"/>
      <c r="AN13" s="1365"/>
      <c r="AO13" s="1365"/>
      <c r="AP13" s="1365"/>
      <c r="AQ13" s="1365"/>
      <c r="AR13" s="1365"/>
      <c r="AS13" s="1365"/>
      <c r="AT13" s="1365"/>
      <c r="AU13" s="1365"/>
      <c r="AV13" s="1365"/>
      <c r="AW13" s="1365"/>
      <c r="AX13" s="1365"/>
      <c r="AY13" s="1365"/>
      <c r="AZ13" s="1365"/>
      <c r="BA13" s="1365"/>
      <c r="BB13" s="1365"/>
      <c r="BC13" s="1365"/>
      <c r="BD13" s="1365"/>
      <c r="BE13" s="1365"/>
      <c r="BF13" s="1365"/>
      <c r="BG13" s="1365"/>
      <c r="BH13" s="1366"/>
    </row>
    <row r="14" spans="1:60" s="383" customFormat="1" ht="40.950000000000003" customHeight="1" thickTop="1" thickBot="1">
      <c r="A14" s="1363" t="str">
        <f>MID(入力シート!$AT60,COLUMN(B$1)/2,1)</f>
        <v/>
      </c>
      <c r="B14" s="1360"/>
      <c r="C14" s="1359" t="str">
        <f>MID(入力シート!$AT60,COLUMN(D$1)/2,1)</f>
        <v/>
      </c>
      <c r="D14" s="1360"/>
      <c r="E14" s="1359" t="str">
        <f>MID(入力シート!$AT60,COLUMN(F$1)/2,1)</f>
        <v/>
      </c>
      <c r="F14" s="1360"/>
      <c r="G14" s="1359" t="str">
        <f>MID(入力シート!$AT60,COLUMN(H$1)/2,1)</f>
        <v/>
      </c>
      <c r="H14" s="1360"/>
      <c r="I14" s="1359" t="str">
        <f>MID(入力シート!$AT60,COLUMN(J$1)/2,1)</f>
        <v/>
      </c>
      <c r="J14" s="1360"/>
      <c r="K14" s="1359" t="str">
        <f>MID(入力シート!$AT60,COLUMN(L$1)/2,1)</f>
        <v/>
      </c>
      <c r="L14" s="1360"/>
      <c r="M14" s="1359" t="str">
        <f>MID(入力シート!$AT60,COLUMN(N$1)/2,1)</f>
        <v/>
      </c>
      <c r="N14" s="1360"/>
      <c r="O14" s="1359" t="str">
        <f>MID(入力シート!$AT60,COLUMN(P$1)/2,1)</f>
        <v/>
      </c>
      <c r="P14" s="1360"/>
      <c r="Q14" s="1359" t="str">
        <f>MID(入力シート!$AT60,COLUMN(R$1)/2,1)</f>
        <v/>
      </c>
      <c r="R14" s="1360"/>
      <c r="S14" s="1361" t="str">
        <f>MID(入力シート!$AT60,COLUMN(T$1)/2,1)</f>
        <v/>
      </c>
      <c r="T14" s="1362"/>
      <c r="U14" s="1345" t="str">
        <f>MID(入力シート!$AT60,COLUMN(V$1)/2,1)</f>
        <v/>
      </c>
      <c r="V14" s="1346"/>
      <c r="W14" s="1345" t="str">
        <f>MID(入力シート!$AT60,COLUMN(X$1)/2,1)</f>
        <v/>
      </c>
      <c r="X14" s="1346"/>
      <c r="Y14" s="1345" t="str">
        <f>MID(入力シート!$AT60,COLUMN(Z$1)/2,1)</f>
        <v/>
      </c>
      <c r="Z14" s="1346"/>
      <c r="AA14" s="1345" t="str">
        <f>MID(入力シート!$AT60,COLUMN(AB$1)/2,1)</f>
        <v/>
      </c>
      <c r="AB14" s="1346"/>
      <c r="AC14" s="1345" t="str">
        <f>MID(入力シート!$AT60,COLUMN(AD$1)/2,1)</f>
        <v/>
      </c>
      <c r="AD14" s="1346"/>
      <c r="AE14" s="1345" t="str">
        <f>MID(入力シート!$AT60,COLUMN(AF$1)/2,1)</f>
        <v/>
      </c>
      <c r="AF14" s="1346"/>
      <c r="AG14" s="1345" t="str">
        <f>MID(入力シート!$AT60,COLUMN(AH$1)/2,1)</f>
        <v/>
      </c>
      <c r="AH14" s="1346"/>
      <c r="AI14" s="1345" t="str">
        <f>MID(入力シート!$AT60,COLUMN(AJ$1)/2,1)</f>
        <v/>
      </c>
      <c r="AJ14" s="1346"/>
      <c r="AK14" s="1345" t="str">
        <f>MID(入力シート!$AT60,COLUMN(AL$1)/2,1)</f>
        <v/>
      </c>
      <c r="AL14" s="1346"/>
      <c r="AM14" s="1345" t="str">
        <f>MID(入力シート!$AT60,COLUMN(AN$1)/2,1)</f>
        <v/>
      </c>
      <c r="AN14" s="1346"/>
      <c r="AO14" s="1345" t="str">
        <f>MID(入力シート!$AT60,COLUMN(AP$1)/2,1)</f>
        <v/>
      </c>
      <c r="AP14" s="1346"/>
      <c r="AQ14" s="1345" t="str">
        <f>MID(入力シート!$AT60,COLUMN(AR$1)/2,1)</f>
        <v/>
      </c>
      <c r="AR14" s="1346"/>
      <c r="AS14" s="1345" t="str">
        <f>MID(入力シート!$AT60,COLUMN(AT$1)/2,1)</f>
        <v/>
      </c>
      <c r="AT14" s="1346"/>
      <c r="AU14" s="1340" t="str">
        <f>MID(入力シート!$AT60,COLUMN(AV$1)/2,1)</f>
        <v/>
      </c>
      <c r="AV14" s="1341"/>
      <c r="AW14" s="1340" t="str">
        <f>MID(入力シート!$AT60,COLUMN(AX$1)/2,1)</f>
        <v/>
      </c>
      <c r="AX14" s="1341"/>
      <c r="AY14" s="1340" t="str">
        <f>MID(入力シート!$AT60,COLUMN(AZ$1)/2,1)</f>
        <v/>
      </c>
      <c r="AZ14" s="1341"/>
      <c r="BA14" s="1340" t="str">
        <f>MID(入力シート!$AT60,COLUMN(BB$1)/2,1)</f>
        <v/>
      </c>
      <c r="BB14" s="1341"/>
      <c r="BC14" s="1340" t="str">
        <f>MID(入力シート!$AT60,COLUMN(BD$1)/2,1)</f>
        <v/>
      </c>
      <c r="BD14" s="1341"/>
      <c r="BE14" s="1340" t="str">
        <f>MID(入力シート!$AT60,COLUMN(BF$1)/2,1)</f>
        <v/>
      </c>
      <c r="BF14" s="1341"/>
      <c r="BG14" s="1347" t="str">
        <f>MID(入力シート!$AT60,COLUMN(BH$1)/2,1)</f>
        <v/>
      </c>
      <c r="BH14" s="1348"/>
    </row>
    <row r="15" spans="1:60" ht="41.1" customHeight="1" thickTop="1" thickBot="1">
      <c r="A15" s="1358" t="str">
        <f>MID(入力シート!$AT60,COLUMN(B$1)/2+30,1)</f>
        <v/>
      </c>
      <c r="B15" s="1309"/>
      <c r="C15" s="1309" t="str">
        <f>MID(入力シート!$AT60,COLUMN(D$1)/2+30,1)</f>
        <v/>
      </c>
      <c r="D15" s="1309"/>
      <c r="E15" s="1309" t="str">
        <f>MID(入力シート!$AT60,COLUMN(F$1)/2+30,1)</f>
        <v/>
      </c>
      <c r="F15" s="1309"/>
      <c r="G15" s="1309" t="str">
        <f>MID(入力シート!$AT60,COLUMN(H$1)/2+30,1)</f>
        <v/>
      </c>
      <c r="H15" s="1309"/>
      <c r="I15" s="1309" t="str">
        <f>MID(入力シート!$AT60,COLUMN(J$1)/2+30,1)</f>
        <v/>
      </c>
      <c r="J15" s="1309"/>
      <c r="K15" s="1309" t="str">
        <f>MID(入力シート!$AT60,COLUMN(L$1)/2+30,1)</f>
        <v/>
      </c>
      <c r="L15" s="1309"/>
      <c r="M15" s="1309" t="str">
        <f>MID(入力シート!$AT60,COLUMN(N$1)/2+30,1)</f>
        <v/>
      </c>
      <c r="N15" s="1309"/>
      <c r="O15" s="1309" t="str">
        <f>MID(入力シート!$AT60,COLUMN(P$1)/2+30,1)</f>
        <v/>
      </c>
      <c r="P15" s="1309"/>
      <c r="Q15" s="1309" t="str">
        <f>MID(入力シート!$AT60,COLUMN(R$1)/2+30,1)</f>
        <v/>
      </c>
      <c r="R15" s="1309"/>
      <c r="S15" s="1309" t="str">
        <f>MID(入力シート!$AT60,COLUMN(T$1)/2+30,1)</f>
        <v/>
      </c>
      <c r="T15" s="1309"/>
      <c r="U15" s="1309" t="str">
        <f>MID(入力シート!$AT60,COLUMN(V$1)/2+30,1)</f>
        <v/>
      </c>
      <c r="V15" s="1309"/>
      <c r="W15" s="1309" t="str">
        <f>MID(入力シート!$AT60,COLUMN(X$1)/2+30,1)</f>
        <v/>
      </c>
      <c r="X15" s="1309"/>
      <c r="Y15" s="1309" t="str">
        <f>MID(入力シート!$AT60,COLUMN(Z$1)/2+30,1)</f>
        <v/>
      </c>
      <c r="Z15" s="1309"/>
      <c r="AA15" s="1309" t="str">
        <f>MID(入力シート!$AT60,COLUMN(AB$1)/2+30,1)</f>
        <v/>
      </c>
      <c r="AB15" s="1309"/>
      <c r="AC15" s="1309" t="str">
        <f>MID(入力シート!$AT60,COLUMN(AD$1)/2+30,1)</f>
        <v/>
      </c>
      <c r="AD15" s="1309"/>
      <c r="AE15" s="1309" t="str">
        <f>MID(入力シート!$AT60,COLUMN(AF$1)/2+30,1)</f>
        <v/>
      </c>
      <c r="AF15" s="1309"/>
      <c r="AG15" s="1309" t="str">
        <f>MID(入力シート!$AT60,COLUMN(AH$1)/2+30,1)</f>
        <v/>
      </c>
      <c r="AH15" s="1309"/>
      <c r="AI15" s="1309" t="str">
        <f>MID(入力シート!$AT60,COLUMN(AJ$1)/2+30,1)</f>
        <v/>
      </c>
      <c r="AJ15" s="1309"/>
      <c r="AK15" s="1309" t="str">
        <f>MID(入力シート!$AT60,COLUMN(AL$1)/2+30,1)</f>
        <v/>
      </c>
      <c r="AL15" s="1309"/>
      <c r="AM15" s="1309" t="str">
        <f>MID(入力シート!$AT60,COLUMN(AN$1)/2+30,1)</f>
        <v/>
      </c>
      <c r="AN15" s="1309"/>
      <c r="AO15" s="1309" t="str">
        <f>MID(入力シート!$AT60,COLUMN(AP$1)/2+30,1)</f>
        <v/>
      </c>
      <c r="AP15" s="1309"/>
      <c r="AQ15" s="1309" t="str">
        <f>MID(入力シート!$AT60,COLUMN(AR$1)/2+30,1)</f>
        <v/>
      </c>
      <c r="AR15" s="1309"/>
      <c r="AS15" s="1309" t="str">
        <f>MID(入力シート!$AT60,COLUMN(AT$1)/2+30,1)</f>
        <v/>
      </c>
      <c r="AT15" s="1342"/>
    </row>
    <row r="16" spans="1:60" ht="22.95" customHeight="1" thickTop="1">
      <c r="A16" s="372"/>
      <c r="B16" s="373"/>
      <c r="C16" s="374"/>
      <c r="D16" s="374"/>
      <c r="E16" s="374"/>
      <c r="F16" s="374"/>
      <c r="G16" s="375"/>
      <c r="H16" s="375"/>
      <c r="I16" s="375"/>
      <c r="J16" s="375"/>
      <c r="K16" s="376"/>
      <c r="L16" s="377"/>
      <c r="M16" s="375"/>
      <c r="N16" s="375"/>
      <c r="O16" s="375"/>
      <c r="P16" s="375"/>
      <c r="Q16" s="375"/>
      <c r="R16" s="377"/>
      <c r="S16" s="378"/>
      <c r="T16" s="378"/>
      <c r="U16" s="378"/>
      <c r="V16" s="378"/>
      <c r="W16" s="378"/>
      <c r="X16" s="379"/>
      <c r="Y16" s="379"/>
      <c r="Z16" s="380"/>
      <c r="AD16" s="381"/>
      <c r="AE16" s="381"/>
      <c r="AF16" s="381"/>
      <c r="AG16" s="381"/>
      <c r="AH16" s="381"/>
      <c r="AI16" s="381"/>
      <c r="AJ16" s="381"/>
      <c r="AK16" s="381"/>
    </row>
    <row r="17" spans="1:60" s="320" customFormat="1" ht="39.75" customHeight="1" thickBot="1">
      <c r="A17" s="1379" t="s">
        <v>370</v>
      </c>
      <c r="B17" s="1380"/>
      <c r="C17" s="1380"/>
      <c r="D17" s="1380"/>
      <c r="E17" s="1380"/>
      <c r="F17" s="1380"/>
      <c r="G17" s="1380"/>
      <c r="H17" s="1380"/>
      <c r="I17" s="1380"/>
      <c r="J17" s="1380"/>
      <c r="K17" s="1380"/>
      <c r="L17" s="1380"/>
      <c r="M17" s="1380"/>
      <c r="N17" s="1380"/>
      <c r="O17" s="1380"/>
      <c r="P17" s="1380"/>
      <c r="Q17" s="1380"/>
      <c r="R17" s="1380"/>
      <c r="S17" s="1380"/>
      <c r="T17" s="1380"/>
      <c r="U17" s="1380"/>
      <c r="V17" s="1380"/>
      <c r="W17" s="1380"/>
      <c r="X17" s="1380"/>
      <c r="Y17" s="1380"/>
      <c r="Z17" s="1380"/>
      <c r="AA17" s="1380"/>
      <c r="AB17" s="1380"/>
      <c r="AC17" s="1380"/>
      <c r="AD17" s="1381"/>
      <c r="AE17" s="1382"/>
      <c r="AF17" s="366"/>
      <c r="AG17" s="1314" t="s">
        <v>371</v>
      </c>
      <c r="AH17" s="1315"/>
      <c r="AI17" s="1315"/>
      <c r="AJ17" s="1315"/>
      <c r="AK17" s="1315"/>
      <c r="AL17" s="1315"/>
      <c r="AM17" s="1315"/>
      <c r="AN17" s="1315"/>
      <c r="AO17" s="1315"/>
      <c r="AP17" s="1315"/>
      <c r="AQ17" s="1315"/>
      <c r="AR17" s="1315"/>
      <c r="AS17" s="1315"/>
      <c r="AT17" s="1315"/>
      <c r="AU17" s="1315"/>
      <c r="AV17" s="1315"/>
      <c r="AW17" s="1315"/>
      <c r="AX17" s="1315"/>
      <c r="AY17" s="1315"/>
      <c r="AZ17" s="1315"/>
      <c r="BA17" s="1315"/>
      <c r="BB17" s="1315"/>
      <c r="BC17" s="1315"/>
      <c r="BD17" s="1315"/>
      <c r="BE17" s="1315"/>
      <c r="BF17" s="1315"/>
      <c r="BG17" s="1315"/>
      <c r="BH17" s="1316"/>
    </row>
    <row r="18" spans="1:60" s="320" customFormat="1" ht="39.75" customHeight="1" thickTop="1" thickBot="1">
      <c r="A18" s="1429" t="s">
        <v>339</v>
      </c>
      <c r="B18" s="1430"/>
      <c r="C18" s="1430"/>
      <c r="D18" s="1430"/>
      <c r="E18" s="1430"/>
      <c r="F18" s="1430"/>
      <c r="G18" s="1430"/>
      <c r="H18" s="1430"/>
      <c r="I18" s="1430"/>
      <c r="J18" s="1430"/>
      <c r="K18" s="1430"/>
      <c r="L18" s="1430"/>
      <c r="M18" s="1433" t="s">
        <v>324</v>
      </c>
      <c r="N18" s="1430"/>
      <c r="O18" s="1430"/>
      <c r="P18" s="1430"/>
      <c r="Q18" s="1430"/>
      <c r="R18" s="1430"/>
      <c r="S18" s="1430"/>
      <c r="T18" s="1430"/>
      <c r="U18" s="1430"/>
      <c r="V18" s="1430"/>
      <c r="W18" s="1430"/>
      <c r="X18" s="1430"/>
      <c r="Y18" s="1430"/>
      <c r="Z18" s="1430"/>
      <c r="AA18" s="1430"/>
      <c r="AB18" s="1430"/>
      <c r="AC18" s="1434"/>
      <c r="AD18" s="1330" t="str">
        <f>入力シート!L119</f>
        <v/>
      </c>
      <c r="AE18" s="1331"/>
      <c r="AF18" s="366"/>
      <c r="AG18" s="1367" t="s">
        <v>365</v>
      </c>
      <c r="AH18" s="1368"/>
      <c r="AI18" s="1368"/>
      <c r="AJ18" s="1368"/>
      <c r="AK18" s="1368"/>
      <c r="AL18" s="1368"/>
      <c r="AM18" s="1368"/>
      <c r="AN18" s="1368"/>
      <c r="AO18" s="1368"/>
      <c r="AP18" s="1368"/>
      <c r="AQ18" s="1368"/>
      <c r="AR18" s="1368"/>
      <c r="AS18" s="1368"/>
      <c r="AT18" s="1368"/>
      <c r="AU18" s="1368"/>
      <c r="AV18" s="1368"/>
      <c r="AW18" s="1368"/>
      <c r="AX18" s="1368"/>
      <c r="AY18" s="1368"/>
      <c r="AZ18" s="1368"/>
      <c r="BA18" s="1368"/>
      <c r="BB18" s="1368"/>
      <c r="BC18" s="1368"/>
      <c r="BD18" s="1368"/>
      <c r="BE18" s="1368"/>
      <c r="BF18" s="1368"/>
      <c r="BG18" s="1368"/>
      <c r="BH18" s="1369"/>
    </row>
    <row r="19" spans="1:60" s="320" customFormat="1" ht="39.75" customHeight="1" thickTop="1" thickBot="1">
      <c r="A19" s="1431"/>
      <c r="B19" s="1432"/>
      <c r="C19" s="1432"/>
      <c r="D19" s="1432"/>
      <c r="E19" s="1432"/>
      <c r="F19" s="1432"/>
      <c r="G19" s="1432"/>
      <c r="H19" s="1432"/>
      <c r="I19" s="1432"/>
      <c r="J19" s="1432"/>
      <c r="K19" s="1432"/>
      <c r="L19" s="1432"/>
      <c r="M19" s="1432"/>
      <c r="N19" s="1432"/>
      <c r="O19" s="1432"/>
      <c r="P19" s="1432"/>
      <c r="Q19" s="1432"/>
      <c r="R19" s="1432"/>
      <c r="S19" s="1432"/>
      <c r="T19" s="1432"/>
      <c r="U19" s="1432"/>
      <c r="V19" s="1432"/>
      <c r="W19" s="1432"/>
      <c r="X19" s="1432"/>
      <c r="Y19" s="1432"/>
      <c r="Z19" s="1432"/>
      <c r="AA19" s="1432"/>
      <c r="AB19" s="1432"/>
      <c r="AC19" s="1435"/>
      <c r="AD19" s="1332"/>
      <c r="AE19" s="1333"/>
      <c r="AF19" s="366"/>
      <c r="AG19" s="1328" t="str">
        <f>MID(入力シート!$AT127,COLUMN(B$1)/2,1)</f>
        <v/>
      </c>
      <c r="AH19" s="1312"/>
      <c r="AI19" s="1311" t="str">
        <f>MID(入力シート!$AT127,COLUMN(D$1)/2,1)</f>
        <v/>
      </c>
      <c r="AJ19" s="1312"/>
      <c r="AK19" s="1311" t="str">
        <f>MID(入力シート!$AT127,COLUMN(F$1)/2,1)</f>
        <v/>
      </c>
      <c r="AL19" s="1312"/>
      <c r="AM19" s="1311" t="str">
        <f>MID(入力シート!$AT127,COLUMN(H$1)/2,1)</f>
        <v/>
      </c>
      <c r="AN19" s="1312"/>
      <c r="AO19" s="1311" t="str">
        <f>MID(入力シート!$AT127,COLUMN(J$1)/2,1)</f>
        <v/>
      </c>
      <c r="AP19" s="1312"/>
      <c r="AQ19" s="1311" t="str">
        <f>MID(入力シート!$AT127,COLUMN(L$1)/2,1)</f>
        <v/>
      </c>
      <c r="AR19" s="1312"/>
      <c r="AS19" s="1311" t="str">
        <f>MID(入力シート!$AT127,COLUMN(N$1)/2,1)</f>
        <v/>
      </c>
      <c r="AT19" s="1312"/>
      <c r="AU19" s="1311" t="str">
        <f>MID(入力シート!$AT127,COLUMN(P$1)/2,1)</f>
        <v/>
      </c>
      <c r="AV19" s="1312"/>
      <c r="AW19" s="1311" t="str">
        <f>MID(入力シート!$AT127,COLUMN(R$1)/2,1)</f>
        <v/>
      </c>
      <c r="AX19" s="1312"/>
      <c r="AY19" s="1311" t="str">
        <f>MID(入力シート!$AT127,COLUMN(T$1)/2,1)</f>
        <v/>
      </c>
      <c r="AZ19" s="1312"/>
      <c r="BA19" s="1310" t="str">
        <f>MID(入力シート!$AT127,COLUMN(V$1)/2,1)</f>
        <v/>
      </c>
      <c r="BB19" s="1301"/>
      <c r="BC19" s="1310" t="str">
        <f>MID(入力シート!$AT127,COLUMN(X$1)/2,1)</f>
        <v/>
      </c>
      <c r="BD19" s="1301"/>
      <c r="BE19" s="1310" t="str">
        <f>MID(入力シート!$AT127,COLUMN(Z$1)/2,1)</f>
        <v/>
      </c>
      <c r="BF19" s="1301"/>
      <c r="BG19" s="1310" t="str">
        <f>MID(入力シート!$AT127,COLUMN(AB$1)/2,1)</f>
        <v/>
      </c>
      <c r="BH19" s="1313"/>
    </row>
    <row r="20" spans="1:60" s="320" customFormat="1" ht="39.75" customHeight="1" thickTop="1">
      <c r="A20" s="1374" t="s">
        <v>333</v>
      </c>
      <c r="B20" s="1374"/>
      <c r="C20" s="1374"/>
      <c r="D20" s="1374"/>
      <c r="E20" s="1374"/>
      <c r="F20" s="1374"/>
      <c r="G20" s="1374"/>
      <c r="H20" s="1374"/>
      <c r="I20" s="1374"/>
      <c r="J20" s="1374"/>
      <c r="K20" s="1374"/>
      <c r="L20" s="1374"/>
      <c r="M20" s="1374"/>
      <c r="N20" s="1374"/>
      <c r="O20" s="1374"/>
      <c r="P20" s="1374"/>
      <c r="Q20" s="1374"/>
      <c r="R20" s="1374"/>
      <c r="S20" s="1374"/>
      <c r="T20" s="1374"/>
      <c r="U20" s="1374"/>
      <c r="V20" s="1374"/>
      <c r="W20" s="1374"/>
      <c r="X20" s="1374"/>
      <c r="Y20" s="1374"/>
      <c r="Z20" s="1374"/>
      <c r="AA20" s="1374"/>
      <c r="AB20" s="1374"/>
      <c r="AC20" s="1374"/>
      <c r="AD20" s="1375"/>
      <c r="AE20" s="1375"/>
      <c r="AF20" s="366"/>
    </row>
    <row r="21" spans="1:60" s="320" customFormat="1" ht="39.75" customHeight="1" thickBot="1">
      <c r="A21" s="1379" t="s">
        <v>344</v>
      </c>
      <c r="B21" s="1380"/>
      <c r="C21" s="1380"/>
      <c r="D21" s="1380"/>
      <c r="E21" s="1380"/>
      <c r="F21" s="1380"/>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0"/>
      <c r="AC21" s="1380"/>
      <c r="AD21" s="1381"/>
      <c r="AE21" s="1382"/>
      <c r="AF21" s="366"/>
      <c r="AG21" s="1314" t="s">
        <v>372</v>
      </c>
      <c r="AH21" s="1315"/>
      <c r="AI21" s="1315"/>
      <c r="AJ21" s="1315"/>
      <c r="AK21" s="1315"/>
      <c r="AL21" s="1315"/>
      <c r="AM21" s="1315"/>
      <c r="AN21" s="1315"/>
      <c r="AO21" s="1315"/>
      <c r="AP21" s="1315"/>
      <c r="AQ21" s="1315"/>
      <c r="AR21" s="1315"/>
      <c r="AS21" s="1315"/>
      <c r="AT21" s="1315"/>
      <c r="AU21" s="1315"/>
      <c r="AV21" s="1315"/>
      <c r="AW21" s="1315"/>
      <c r="AX21" s="1315"/>
      <c r="AY21" s="1315"/>
      <c r="AZ21" s="1315"/>
      <c r="BA21" s="1315"/>
      <c r="BB21" s="1315"/>
      <c r="BC21" s="1315"/>
      <c r="BD21" s="1315"/>
      <c r="BE21" s="1315"/>
      <c r="BF21" s="1315"/>
      <c r="BG21" s="1315"/>
      <c r="BH21" s="1316"/>
    </row>
    <row r="22" spans="1:60" s="320" customFormat="1" ht="39.75" customHeight="1" thickTop="1" thickBot="1">
      <c r="A22" s="1423" t="s">
        <v>93</v>
      </c>
      <c r="B22" s="1424"/>
      <c r="C22" s="1424"/>
      <c r="D22" s="1424"/>
      <c r="E22" s="1424"/>
      <c r="F22" s="1424"/>
      <c r="G22" s="1424"/>
      <c r="H22" s="1424"/>
      <c r="I22" s="1338" t="str">
        <f>入力シート!AT121</f>
        <v>□</v>
      </c>
      <c r="J22" s="1339"/>
      <c r="K22" s="1383" t="s">
        <v>90</v>
      </c>
      <c r="L22" s="1384"/>
      <c r="M22" s="1384"/>
      <c r="N22" s="1384"/>
      <c r="O22" s="1384"/>
      <c r="P22" s="1384"/>
      <c r="Q22" s="1384"/>
      <c r="R22" s="1384"/>
      <c r="S22" s="1384"/>
      <c r="T22" s="1384"/>
      <c r="U22" s="1384"/>
      <c r="V22" s="1384"/>
      <c r="W22" s="1384"/>
      <c r="X22" s="1384"/>
      <c r="Y22" s="1384"/>
      <c r="Z22" s="1384"/>
      <c r="AA22" s="1384"/>
      <c r="AB22" s="1384"/>
      <c r="AC22" s="1384"/>
      <c r="AD22" s="1384"/>
      <c r="AE22" s="1385"/>
      <c r="AF22" s="366"/>
      <c r="AG22" s="1367" t="s">
        <v>365</v>
      </c>
      <c r="AH22" s="1368"/>
      <c r="AI22" s="1368"/>
      <c r="AJ22" s="1368"/>
      <c r="AK22" s="1368"/>
      <c r="AL22" s="1368"/>
      <c r="AM22" s="1368"/>
      <c r="AN22" s="1368"/>
      <c r="AO22" s="1368"/>
      <c r="AP22" s="1368"/>
      <c r="AQ22" s="1368"/>
      <c r="AR22" s="1368"/>
      <c r="AS22" s="1368"/>
      <c r="AT22" s="1368"/>
      <c r="AU22" s="1368"/>
      <c r="AV22" s="1368"/>
      <c r="AW22" s="1368"/>
      <c r="AX22" s="1368"/>
      <c r="AY22" s="1368"/>
      <c r="AZ22" s="1368"/>
      <c r="BA22" s="1368"/>
      <c r="BB22" s="1368"/>
      <c r="BC22" s="1368"/>
      <c r="BD22" s="1368"/>
      <c r="BE22" s="1368"/>
      <c r="BF22" s="1368"/>
      <c r="BG22" s="1368"/>
      <c r="BH22" s="1369"/>
    </row>
    <row r="23" spans="1:60" s="320" customFormat="1" ht="39.75" customHeight="1" thickTop="1" thickBot="1">
      <c r="A23" s="1425"/>
      <c r="B23" s="1426"/>
      <c r="C23" s="1426"/>
      <c r="D23" s="1426"/>
      <c r="E23" s="1426"/>
      <c r="F23" s="1426"/>
      <c r="G23" s="1426"/>
      <c r="H23" s="1426"/>
      <c r="I23" s="1299" t="str">
        <f>入力シート!AT122</f>
        <v>□</v>
      </c>
      <c r="J23" s="1300"/>
      <c r="K23" s="1376" t="s">
        <v>91</v>
      </c>
      <c r="L23" s="1377"/>
      <c r="M23" s="1377"/>
      <c r="N23" s="1377"/>
      <c r="O23" s="1377"/>
      <c r="P23" s="1377"/>
      <c r="Q23" s="1377"/>
      <c r="R23" s="1377"/>
      <c r="S23" s="1377"/>
      <c r="T23" s="1377"/>
      <c r="U23" s="1377"/>
      <c r="V23" s="1377"/>
      <c r="W23" s="1377"/>
      <c r="X23" s="1377"/>
      <c r="Y23" s="1377"/>
      <c r="Z23" s="1377"/>
      <c r="AA23" s="1377"/>
      <c r="AB23" s="1377"/>
      <c r="AC23" s="1377"/>
      <c r="AD23" s="1377"/>
      <c r="AE23" s="1378"/>
      <c r="AF23" s="366"/>
      <c r="AG23" s="1328" t="str">
        <f>MID(入力シート!$AT130,COLUMN(B$1)/2,1)</f>
        <v/>
      </c>
      <c r="AH23" s="1312"/>
      <c r="AI23" s="1311" t="str">
        <f>MID(入力シート!$AT130,COLUMN(D$1)/2,1)</f>
        <v/>
      </c>
      <c r="AJ23" s="1312"/>
      <c r="AK23" s="1311" t="str">
        <f>MID(入力シート!$AT130,COLUMN(F$1)/2,1)</f>
        <v/>
      </c>
      <c r="AL23" s="1312"/>
      <c r="AM23" s="1311" t="str">
        <f>MID(入力シート!$AT130,COLUMN(H$1)/2,1)</f>
        <v/>
      </c>
      <c r="AN23" s="1312"/>
      <c r="AO23" s="1311" t="str">
        <f>MID(入力シート!$AT130,COLUMN(J$1)/2,1)</f>
        <v/>
      </c>
      <c r="AP23" s="1312"/>
      <c r="AQ23" s="1311" t="str">
        <f>MID(入力シート!$AT130,COLUMN(L$1)/2,1)</f>
        <v/>
      </c>
      <c r="AR23" s="1312"/>
      <c r="AS23" s="1311" t="str">
        <f>MID(入力シート!$AT130,COLUMN(N$1)/2,1)</f>
        <v/>
      </c>
      <c r="AT23" s="1312"/>
      <c r="AU23" s="1311" t="str">
        <f>MID(入力シート!$AT130,COLUMN(P$1)/2,1)</f>
        <v/>
      </c>
      <c r="AV23" s="1312"/>
      <c r="AW23" s="1311" t="str">
        <f>MID(入力シート!$AT130,COLUMN(R$1)/2,1)</f>
        <v/>
      </c>
      <c r="AX23" s="1312"/>
      <c r="AY23" s="1311" t="str">
        <f>MID(入力シート!$AT130,COLUMN(T$1)/2,1)</f>
        <v/>
      </c>
      <c r="AZ23" s="1312"/>
      <c r="BA23" s="1310" t="str">
        <f>MID(入力シート!$AT130,COLUMN(V$1)/2,1)</f>
        <v/>
      </c>
      <c r="BB23" s="1301"/>
      <c r="BC23" s="1310" t="str">
        <f>MID(入力シート!$AT130,COLUMN(X$1)/2,1)</f>
        <v/>
      </c>
      <c r="BD23" s="1301"/>
      <c r="BE23" s="1310" t="str">
        <f>MID(入力シート!$AT130,COLUMN(Z$1)/2,1)</f>
        <v/>
      </c>
      <c r="BF23" s="1301"/>
      <c r="BG23" s="1310" t="str">
        <f>MID(入力シート!$AT130,COLUMN(AB$1)/2,1)</f>
        <v/>
      </c>
      <c r="BH23" s="1313"/>
    </row>
    <row r="24" spans="1:60" s="320" customFormat="1" ht="39.75" customHeight="1" thickTop="1">
      <c r="A24" s="1427"/>
      <c r="B24" s="1428"/>
      <c r="C24" s="1428"/>
      <c r="D24" s="1428"/>
      <c r="E24" s="1428"/>
      <c r="F24" s="1428"/>
      <c r="G24" s="1428"/>
      <c r="H24" s="1428"/>
      <c r="I24" s="1388" t="str">
        <f>入力シート!AT123</f>
        <v>□</v>
      </c>
      <c r="J24" s="1389"/>
      <c r="K24" s="1352" t="s">
        <v>92</v>
      </c>
      <c r="L24" s="1353"/>
      <c r="M24" s="1353"/>
      <c r="N24" s="1353"/>
      <c r="O24" s="1353"/>
      <c r="P24" s="1353"/>
      <c r="Q24" s="1353"/>
      <c r="R24" s="1353"/>
      <c r="S24" s="1353"/>
      <c r="T24" s="1353"/>
      <c r="U24" s="1353"/>
      <c r="V24" s="1353"/>
      <c r="W24" s="1353"/>
      <c r="X24" s="1353"/>
      <c r="Y24" s="1353"/>
      <c r="Z24" s="1353"/>
      <c r="AA24" s="1353"/>
      <c r="AB24" s="1353"/>
      <c r="AC24" s="1353"/>
      <c r="AD24" s="1353"/>
      <c r="AE24" s="1354"/>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row>
    <row r="25" spans="1:60" s="320" customFormat="1" ht="39.75" customHeight="1" thickBot="1">
      <c r="A25" s="1409" t="s">
        <v>301</v>
      </c>
      <c r="B25" s="1410"/>
      <c r="C25" s="1410"/>
      <c r="D25" s="1410"/>
      <c r="E25" s="1410"/>
      <c r="F25" s="1410"/>
      <c r="G25" s="1410"/>
      <c r="H25" s="1410"/>
      <c r="I25" s="1403" t="str">
        <f>入力シート!AT124</f>
        <v>□</v>
      </c>
      <c r="J25" s="1404"/>
      <c r="K25" s="309" t="s">
        <v>94</v>
      </c>
      <c r="L25" s="310"/>
      <c r="M25" s="311"/>
      <c r="N25" s="1405" t="str">
        <f>入力シート!AU124</f>
        <v>□</v>
      </c>
      <c r="O25" s="1404"/>
      <c r="P25" s="312" t="s">
        <v>95</v>
      </c>
      <c r="Q25" s="310"/>
      <c r="R25" s="310"/>
      <c r="S25" s="310"/>
      <c r="T25" s="310"/>
      <c r="U25" s="313"/>
      <c r="V25" s="310"/>
      <c r="W25" s="310"/>
      <c r="X25" s="310"/>
      <c r="Y25" s="314"/>
      <c r="Z25" s="314"/>
      <c r="AA25" s="314"/>
      <c r="AB25" s="314"/>
      <c r="AC25" s="315"/>
      <c r="AD25" s="315"/>
      <c r="AE25" s="31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row>
    <row r="26" spans="1:60" s="320" customFormat="1" ht="23.25" customHeight="1" thickTop="1">
      <c r="V26" s="383"/>
      <c r="W26" s="383"/>
      <c r="X26" s="366"/>
      <c r="Y26" s="366"/>
      <c r="Z26" s="366"/>
      <c r="AA26" s="366"/>
      <c r="AB26" s="366"/>
      <c r="AC26" s="366"/>
      <c r="AD26" s="366"/>
      <c r="AE26" s="366"/>
      <c r="AF26" s="366"/>
      <c r="AG26" s="366"/>
      <c r="AH26" s="387"/>
      <c r="AI26" s="387"/>
      <c r="AJ26" s="387"/>
      <c r="AK26" s="387"/>
      <c r="AL26" s="387"/>
      <c r="AX26" s="366"/>
      <c r="AY26" s="366"/>
      <c r="AZ26" s="366"/>
      <c r="BA26" s="366"/>
      <c r="BB26" s="366"/>
      <c r="BC26" s="366"/>
      <c r="BD26" s="366"/>
      <c r="BE26" s="366"/>
      <c r="BF26" s="366"/>
      <c r="BG26" s="366"/>
      <c r="BH26" s="366"/>
    </row>
    <row r="27" spans="1:60" ht="35.1" customHeight="1">
      <c r="A27" s="388" t="s">
        <v>373</v>
      </c>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1398" t="s">
        <v>810</v>
      </c>
      <c r="AV27" s="1399"/>
      <c r="AW27" s="1399"/>
      <c r="AX27" s="1399"/>
      <c r="AY27" s="1399"/>
      <c r="AZ27" s="1399"/>
      <c r="BA27" s="1399"/>
      <c r="BB27" s="1399"/>
      <c r="BC27" s="1399"/>
      <c r="BD27" s="1399"/>
      <c r="BE27" s="1399"/>
      <c r="BF27" s="1400"/>
      <c r="BG27" s="1350" t="str">
        <f>IF(A29="","",入力シート!AS133)</f>
        <v/>
      </c>
      <c r="BH27" s="1351"/>
    </row>
    <row r="28" spans="1:60" ht="30" customHeight="1" thickBot="1">
      <c r="A28" s="1395" t="s">
        <v>378</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6"/>
      <c r="AJ28" s="1396"/>
      <c r="AK28" s="1396"/>
      <c r="AL28" s="1396"/>
      <c r="AM28" s="1396"/>
      <c r="AN28" s="1396"/>
      <c r="AO28" s="1396"/>
      <c r="AP28" s="1396"/>
      <c r="AQ28" s="1396"/>
      <c r="AR28" s="1396"/>
      <c r="AS28" s="1396"/>
      <c r="AT28" s="1396"/>
      <c r="AU28" s="1396"/>
      <c r="AV28" s="1396"/>
      <c r="AW28" s="1396"/>
      <c r="AX28" s="1396"/>
      <c r="AY28" s="1396"/>
      <c r="AZ28" s="1396"/>
      <c r="BA28" s="1396"/>
      <c r="BB28" s="1396"/>
      <c r="BC28" s="1396"/>
      <c r="BD28" s="1396"/>
      <c r="BE28" s="1396"/>
      <c r="BF28" s="1396"/>
      <c r="BG28" s="1396"/>
      <c r="BH28" s="1397"/>
    </row>
    <row r="29" spans="1:60" ht="40.35" customHeight="1" thickTop="1">
      <c r="A29" s="1439" t="str">
        <f>MID(入力シート!$AT$133,COLUMN(B$1)/2,1)</f>
        <v/>
      </c>
      <c r="B29" s="1440"/>
      <c r="C29" s="1349" t="str">
        <f>MID(入力シート!$AT$133,COLUMN(D1)/2,1)</f>
        <v/>
      </c>
      <c r="D29" s="1349"/>
      <c r="E29" s="1349" t="str">
        <f>MID(入力シート!$AT$133,COLUMN(F1)/2,1)</f>
        <v/>
      </c>
      <c r="F29" s="1349"/>
      <c r="G29" s="1349" t="str">
        <f>MID(入力シート!$AT$133,COLUMN(H1)/2,1)</f>
        <v/>
      </c>
      <c r="H29" s="1349"/>
      <c r="I29" s="1349" t="str">
        <f>MID(入力シート!$AT$133,COLUMN(J1)/2,1)</f>
        <v/>
      </c>
      <c r="J29" s="1349"/>
      <c r="K29" s="1349" t="str">
        <f>MID(入力シート!$AT$133,COLUMN(L1)/2,1)</f>
        <v/>
      </c>
      <c r="L29" s="1349"/>
      <c r="M29" s="1349" t="str">
        <f>MID(入力シート!$AT$133,COLUMN(N1)/2,1)</f>
        <v/>
      </c>
      <c r="N29" s="1349"/>
      <c r="O29" s="1349" t="str">
        <f>MID(入力シート!$AT$133,COLUMN(P1)/2,1)</f>
        <v/>
      </c>
      <c r="P29" s="1349"/>
      <c r="Q29" s="1349" t="str">
        <f>MID(入力シート!$AT$133,COLUMN(R1)/2,1)</f>
        <v/>
      </c>
      <c r="R29" s="1349"/>
      <c r="S29" s="1349" t="str">
        <f>MID(入力シート!$AT$133,COLUMN(T1)/2,1)</f>
        <v/>
      </c>
      <c r="T29" s="1349"/>
      <c r="U29" s="1349" t="str">
        <f>MID(入力シート!$AT$133,COLUMN(V1)/2,1)</f>
        <v/>
      </c>
      <c r="V29" s="1349"/>
      <c r="W29" s="1349" t="str">
        <f>MID(入力シート!$AT$133,COLUMN(X1)/2,1)</f>
        <v/>
      </c>
      <c r="X29" s="1349"/>
      <c r="Y29" s="1349" t="str">
        <f>MID(入力シート!$AT$133,COLUMN(Z1)/2,1)</f>
        <v/>
      </c>
      <c r="Z29" s="1349"/>
      <c r="AA29" s="1349" t="str">
        <f>MID(入力シート!$AT$133,COLUMN(AB1)/2,1)</f>
        <v/>
      </c>
      <c r="AB29" s="1349"/>
      <c r="AC29" s="1349" t="str">
        <f>MID(入力シート!$AT$133,COLUMN(AD1)/2,1)</f>
        <v/>
      </c>
      <c r="AD29" s="1349"/>
      <c r="AE29" s="1349" t="str">
        <f>MID(入力シート!$AT$133,COLUMN(AF1)/2,1)</f>
        <v/>
      </c>
      <c r="AF29" s="1349"/>
      <c r="AG29" s="1349" t="str">
        <f>MID(入力シート!$AT$133,COLUMN(AH1)/2,1)</f>
        <v/>
      </c>
      <c r="AH29" s="1349"/>
      <c r="AI29" s="1349" t="str">
        <f>MID(入力シート!$AT$133,COLUMN(AJ1)/2,1)</f>
        <v/>
      </c>
      <c r="AJ29" s="1349"/>
      <c r="AK29" s="1349" t="str">
        <f>MID(入力シート!$AT$133,COLUMN(AL1)/2,1)</f>
        <v/>
      </c>
      <c r="AL29" s="1349"/>
      <c r="AM29" s="1349" t="str">
        <f>MID(入力シート!$AT$133,COLUMN(AN1)/2,1)</f>
        <v/>
      </c>
      <c r="AN29" s="1349"/>
      <c r="AO29" s="1349" t="str">
        <f>MID(入力シート!$AT$133,COLUMN(AP1)/2,1)</f>
        <v/>
      </c>
      <c r="AP29" s="1349"/>
      <c r="AQ29" s="1349" t="str">
        <f>MID(入力シート!$AT$133,COLUMN(AR1)/2,1)</f>
        <v/>
      </c>
      <c r="AR29" s="1349"/>
      <c r="AS29" s="1349" t="str">
        <f>MID(入力シート!$AT$133,COLUMN(AT1)/2,1)</f>
        <v/>
      </c>
      <c r="AT29" s="1349"/>
      <c r="AU29" s="1349" t="str">
        <f>MID(入力シート!$AT$133,COLUMN(AV1)/2,1)</f>
        <v/>
      </c>
      <c r="AV29" s="1349"/>
      <c r="AW29" s="1349" t="str">
        <f>MID(入力シート!$AT$133,COLUMN(AX1)/2,1)</f>
        <v/>
      </c>
      <c r="AX29" s="1349"/>
      <c r="AY29" s="1349" t="str">
        <f>MID(入力シート!$AT$133,COLUMN(AZ1)/2,1)</f>
        <v/>
      </c>
      <c r="AZ29" s="1349"/>
      <c r="BA29" s="1349" t="str">
        <f>MID(入力シート!$AT$133,COLUMN(BB1)/2,1)</f>
        <v/>
      </c>
      <c r="BB29" s="1349"/>
      <c r="BC29" s="1349" t="str">
        <f>MID(入力シート!$AT$133,COLUMN(BD1)/2,1)</f>
        <v/>
      </c>
      <c r="BD29" s="1349"/>
      <c r="BE29" s="1349" t="str">
        <f>MID(入力シート!$AT$133,COLUMN(BF1)/2,1)</f>
        <v/>
      </c>
      <c r="BF29" s="1349"/>
      <c r="BG29" s="1349" t="str">
        <f>MID(入力シート!$AT$133,COLUMN(BH1)/2,1)</f>
        <v/>
      </c>
      <c r="BH29" s="1370"/>
    </row>
    <row r="30" spans="1:60" ht="40.35" customHeight="1" thickBot="1">
      <c r="A30" s="1358" t="str">
        <f>MID(入力シート!$AT$133,COLUMN(B$1)/2+30,1)</f>
        <v/>
      </c>
      <c r="B30" s="1441"/>
      <c r="C30" s="1309" t="str">
        <f>MID(入力シート!$AT$133,COLUMN(D1)/2+30,1)</f>
        <v/>
      </c>
      <c r="D30" s="1309"/>
      <c r="E30" s="1309" t="str">
        <f>MID(入力シート!$AT$133,COLUMN(F1)/2+30,1)</f>
        <v/>
      </c>
      <c r="F30" s="1309"/>
      <c r="G30" s="1309" t="str">
        <f>MID(入力シート!$AT$133,COLUMN(H1)/2+30,1)</f>
        <v/>
      </c>
      <c r="H30" s="1309"/>
      <c r="I30" s="1309" t="str">
        <f>MID(入力シート!$AT$133,COLUMN(J1)/2+30,1)</f>
        <v/>
      </c>
      <c r="J30" s="1309"/>
      <c r="K30" s="1309" t="str">
        <f>MID(入力シート!$AT$133,COLUMN(L1)/2+30,1)</f>
        <v/>
      </c>
      <c r="L30" s="1309"/>
      <c r="M30" s="1309" t="str">
        <f>MID(入力シート!$AT$133,COLUMN(N1)/2+30,1)</f>
        <v/>
      </c>
      <c r="N30" s="1309"/>
      <c r="O30" s="1309" t="str">
        <f>MID(入力シート!$AT$133,COLUMN(P1)/2+30,1)</f>
        <v/>
      </c>
      <c r="P30" s="1309"/>
      <c r="Q30" s="1309" t="str">
        <f>MID(入力シート!$AT$133,COLUMN(R1)/2+30,1)</f>
        <v/>
      </c>
      <c r="R30" s="1309"/>
      <c r="S30" s="1309" t="str">
        <f>MID(入力シート!$AT$133,COLUMN(T1)/2+30,1)</f>
        <v/>
      </c>
      <c r="T30" s="1309"/>
      <c r="U30" s="1309" t="str">
        <f>MID(入力シート!$AT$133,COLUMN(V1)/2+30,1)</f>
        <v/>
      </c>
      <c r="V30" s="1309"/>
      <c r="W30" s="1309" t="str">
        <f>MID(入力シート!$AT$133,COLUMN(X1)/2+30,1)</f>
        <v/>
      </c>
      <c r="X30" s="1309"/>
      <c r="Y30" s="1309" t="str">
        <f>MID(入力シート!$AT$133,COLUMN(Z1)/2+30,1)</f>
        <v/>
      </c>
      <c r="Z30" s="1309"/>
      <c r="AA30" s="1309" t="str">
        <f>MID(入力シート!$AT$133,COLUMN(AB1)/2+30,1)</f>
        <v/>
      </c>
      <c r="AB30" s="1309"/>
      <c r="AC30" s="1309" t="str">
        <f>MID(入力シート!$AT$133,COLUMN(AD1)/2+30,1)</f>
        <v/>
      </c>
      <c r="AD30" s="1309"/>
      <c r="AE30" s="1309" t="str">
        <f>MID(入力シート!$AT$133,COLUMN(AF1)/2+30,1)</f>
        <v/>
      </c>
      <c r="AF30" s="1309"/>
      <c r="AG30" s="1309" t="str">
        <f>MID(入力シート!$AT$133,COLUMN(AH1)/2+30,1)</f>
        <v/>
      </c>
      <c r="AH30" s="1309"/>
      <c r="AI30" s="1309" t="str">
        <f>MID(入力シート!$AT$133,COLUMN(AJ1)/2+30,1)</f>
        <v/>
      </c>
      <c r="AJ30" s="1309"/>
      <c r="AK30" s="1309" t="str">
        <f>MID(入力シート!$AT$133,COLUMN(AL1)/2+30,1)</f>
        <v/>
      </c>
      <c r="AL30" s="1309"/>
      <c r="AM30" s="1309" t="str">
        <f>MID(入力シート!$AT$133,COLUMN(AN1)/2+30,1)</f>
        <v/>
      </c>
      <c r="AN30" s="1309"/>
      <c r="AO30" s="1309" t="str">
        <f>MID(入力シート!$AT$133,COLUMN(AP1)/2+30,1)</f>
        <v/>
      </c>
      <c r="AP30" s="1309"/>
      <c r="AQ30" s="1309" t="str">
        <f>MID(入力シート!$AT$133,COLUMN(AR1)/2+30,1)</f>
        <v/>
      </c>
      <c r="AR30" s="1309"/>
      <c r="AS30" s="1309" t="str">
        <f>MID(入力シート!$AT$133,COLUMN(AT1)/2+30,1)</f>
        <v/>
      </c>
      <c r="AT30" s="1309"/>
      <c r="AU30" s="1309" t="str">
        <f>MID(入力シート!$AT$133,COLUMN(AV1)/2+30,1)</f>
        <v/>
      </c>
      <c r="AV30" s="1309"/>
      <c r="AW30" s="1309" t="str">
        <f>MID(入力シート!$AT$133,COLUMN(AX1)/2+30,1)</f>
        <v/>
      </c>
      <c r="AX30" s="1309"/>
      <c r="AY30" s="1309" t="str">
        <f>MID(入力シート!$AT$133,COLUMN(AZ1)/2+30,1)</f>
        <v/>
      </c>
      <c r="AZ30" s="1309"/>
      <c r="BA30" s="1309" t="str">
        <f>MID(入力シート!$AT$133,COLUMN(BB1)/2+30,1)</f>
        <v/>
      </c>
      <c r="BB30" s="1309"/>
      <c r="BC30" s="1309" t="str">
        <f>MID(入力シート!$AT$133,COLUMN(BD1)/2+30,1)</f>
        <v/>
      </c>
      <c r="BD30" s="1309"/>
      <c r="BE30" s="1309" t="str">
        <f>MID(入力シート!$AT$133,COLUMN(BF1)/2+30,1)</f>
        <v/>
      </c>
      <c r="BF30" s="1309"/>
      <c r="BG30" s="1309" t="str">
        <f>MID(入力シート!$AT$133,COLUMN(BH1)/2+30,1)</f>
        <v/>
      </c>
      <c r="BH30" s="1408"/>
    </row>
    <row r="31" spans="1:60" s="374" customFormat="1" ht="23.25" customHeight="1" thickTop="1">
      <c r="A31" s="391"/>
    </row>
    <row r="32" spans="1:60" s="374" customFormat="1" ht="35.1" customHeight="1">
      <c r="A32" s="1355" t="s">
        <v>374</v>
      </c>
      <c r="B32" s="1356"/>
      <c r="C32" s="1356"/>
      <c r="D32" s="1356"/>
      <c r="E32" s="1356"/>
      <c r="F32" s="1356"/>
      <c r="G32" s="1356"/>
      <c r="H32" s="1356"/>
      <c r="I32" s="1356"/>
      <c r="J32" s="1356"/>
      <c r="K32" s="1356"/>
      <c r="L32" s="1356"/>
      <c r="M32" s="1356"/>
      <c r="N32" s="1356"/>
      <c r="O32" s="1356"/>
      <c r="P32" s="1356"/>
      <c r="Q32" s="1356"/>
      <c r="R32" s="1356"/>
      <c r="S32" s="1356"/>
      <c r="T32" s="1356"/>
      <c r="U32" s="1356"/>
      <c r="V32" s="1356"/>
      <c r="W32" s="1356"/>
      <c r="X32" s="1356"/>
      <c r="Y32" s="1356"/>
      <c r="Z32" s="1356"/>
      <c r="AA32" s="1356"/>
      <c r="AB32" s="1356"/>
      <c r="AC32" s="1356"/>
      <c r="AD32" s="1356"/>
      <c r="AE32" s="1356"/>
      <c r="AF32" s="1356"/>
      <c r="AG32" s="1356"/>
      <c r="AH32" s="1356"/>
      <c r="AI32" s="1356"/>
      <c r="AJ32" s="1356"/>
      <c r="AK32" s="1356"/>
      <c r="AL32" s="1356"/>
      <c r="AM32" s="1356"/>
      <c r="AN32" s="1356"/>
      <c r="AO32" s="1356"/>
      <c r="AP32" s="1356"/>
      <c r="AQ32" s="1356"/>
      <c r="AR32" s="1356"/>
      <c r="AS32" s="1356"/>
      <c r="AT32" s="1357"/>
      <c r="AU32" s="1398" t="s">
        <v>811</v>
      </c>
      <c r="AV32" s="1399"/>
      <c r="AW32" s="1399"/>
      <c r="AX32" s="1399"/>
      <c r="AY32" s="1399"/>
      <c r="AZ32" s="1399"/>
      <c r="BA32" s="1399"/>
      <c r="BB32" s="1399"/>
      <c r="BC32" s="1399"/>
      <c r="BD32" s="1399"/>
      <c r="BE32" s="1399"/>
      <c r="BF32" s="1400"/>
      <c r="BG32" s="1343" t="str">
        <f>IF(A34="","",入力シート!AS18)</f>
        <v/>
      </c>
      <c r="BH32" s="1344"/>
    </row>
    <row r="33" spans="1:60" ht="30" customHeight="1" thickBot="1">
      <c r="A33" s="1395" t="s">
        <v>366</v>
      </c>
      <c r="B33" s="1396"/>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6"/>
      <c r="AI33" s="1396"/>
      <c r="AJ33" s="1396"/>
      <c r="AK33" s="1396"/>
      <c r="AL33" s="1396"/>
      <c r="AM33" s="1396"/>
      <c r="AN33" s="1396"/>
      <c r="AO33" s="1396"/>
      <c r="AP33" s="1396"/>
      <c r="AQ33" s="1396"/>
      <c r="AR33" s="1396"/>
      <c r="AS33" s="1396"/>
      <c r="AT33" s="1396"/>
      <c r="AU33" s="1396"/>
      <c r="AV33" s="1396"/>
      <c r="AW33" s="1396"/>
      <c r="AX33" s="1396"/>
      <c r="AY33" s="1396"/>
      <c r="AZ33" s="1396"/>
      <c r="BA33" s="1396"/>
      <c r="BB33" s="1396"/>
      <c r="BC33" s="1396"/>
      <c r="BD33" s="1396"/>
      <c r="BE33" s="1396"/>
      <c r="BF33" s="1396"/>
      <c r="BG33" s="1396"/>
      <c r="BH33" s="1397"/>
    </row>
    <row r="34" spans="1:60" ht="40.5" customHeight="1" thickTop="1" thickBot="1">
      <c r="A34" s="1386" t="str">
        <f>MID(入力シート!$AT$18,COLUMN(B$1)/2,1)</f>
        <v/>
      </c>
      <c r="B34" s="1387"/>
      <c r="C34" s="1301" t="str">
        <f>MID(入力シート!$AT$18,COLUMN(D$1)/2,1)</f>
        <v/>
      </c>
      <c r="D34" s="1301"/>
      <c r="E34" s="1301" t="str">
        <f>MID(入力シート!$AT$18,COLUMN(F$1)/2,1)</f>
        <v/>
      </c>
      <c r="F34" s="1301"/>
      <c r="G34" s="1301" t="str">
        <f>MID(入力シート!$AT$18,COLUMN(H$1)/2,1)</f>
        <v/>
      </c>
      <c r="H34" s="1301"/>
      <c r="I34" s="1301" t="str">
        <f>MID(入力シート!$AT$18,COLUMN(J$1)/2,1)</f>
        <v/>
      </c>
      <c r="J34" s="1301"/>
      <c r="K34" s="1301" t="str">
        <f>MID(入力シート!$AT$18,COLUMN(L$1)/2,1)</f>
        <v/>
      </c>
      <c r="L34" s="1301"/>
      <c r="M34" s="1301" t="str">
        <f>MID(入力シート!$AT$18,COLUMN(N$1)/2,1)</f>
        <v/>
      </c>
      <c r="N34" s="1301"/>
      <c r="O34" s="1301" t="str">
        <f>MID(入力シート!$AT$18,COLUMN(P$1)/2,1)</f>
        <v/>
      </c>
      <c r="P34" s="1301"/>
      <c r="Q34" s="1301" t="str">
        <f>MID(入力シート!$AT$18,COLUMN(R$1)/2,1)</f>
        <v/>
      </c>
      <c r="R34" s="1301"/>
      <c r="S34" s="1301" t="str">
        <f>MID(入力シート!$AT$18,COLUMN(T$1)/2,1)</f>
        <v/>
      </c>
      <c r="T34" s="1301"/>
      <c r="U34" s="1301" t="str">
        <f>MID(入力シート!$AT$18,COLUMN(V$1)/2,1)</f>
        <v/>
      </c>
      <c r="V34" s="1301"/>
      <c r="W34" s="1301" t="str">
        <f>MID(入力シート!$AT$18,COLUMN(X$1)/2,1)</f>
        <v/>
      </c>
      <c r="X34" s="1301"/>
      <c r="Y34" s="1301" t="str">
        <f>MID(入力シート!$AT$18,COLUMN(Z$1)/2,1)</f>
        <v/>
      </c>
      <c r="Z34" s="1301"/>
      <c r="AA34" s="1301" t="str">
        <f>MID(入力シート!$AT$18,COLUMN(AB$1)/2,1)</f>
        <v/>
      </c>
      <c r="AB34" s="1301"/>
      <c r="AC34" s="1301" t="str">
        <f>MID(入力シート!$AT$18,COLUMN(AD$1)/2,1)</f>
        <v/>
      </c>
      <c r="AD34" s="1301"/>
      <c r="AE34" s="1301" t="str">
        <f>MID(入力シート!$AT$18,COLUMN(AF$1)/2,1)</f>
        <v/>
      </c>
      <c r="AF34" s="1301"/>
      <c r="AG34" s="1301" t="str">
        <f>MID(入力シート!$AT$18,COLUMN(AH$1)/2,1)</f>
        <v/>
      </c>
      <c r="AH34" s="1301"/>
      <c r="AI34" s="1301" t="str">
        <f>MID(入力シート!$AT$18,COLUMN(AJ$1)/2,1)</f>
        <v/>
      </c>
      <c r="AJ34" s="1301"/>
      <c r="AK34" s="1301" t="str">
        <f>MID(入力シート!$AT$18,COLUMN(AL$1)/2,1)</f>
        <v/>
      </c>
      <c r="AL34" s="1301"/>
      <c r="AM34" s="1301" t="str">
        <f>MID(入力シート!$AT$18,COLUMN(AN$1)/2,1)</f>
        <v/>
      </c>
      <c r="AN34" s="1301"/>
      <c r="AO34" s="1301" t="str">
        <f>MID(入力シート!$AT$18,COLUMN(AP$1)/2,1)</f>
        <v/>
      </c>
      <c r="AP34" s="1301"/>
      <c r="AQ34" s="1301" t="str">
        <f>MID(入力シート!$AT$18,COLUMN(AR$1)/2,1)</f>
        <v/>
      </c>
      <c r="AR34" s="1301"/>
      <c r="AS34" s="1301" t="str">
        <f>MID(入力シート!$AT$18,COLUMN(AT$1)/2,1)</f>
        <v/>
      </c>
      <c r="AT34" s="1301"/>
      <c r="AU34" s="1301" t="str">
        <f>MID(入力シート!$AT$18,COLUMN(AV$1)/2,1)</f>
        <v/>
      </c>
      <c r="AV34" s="1301"/>
      <c r="AW34" s="1301" t="str">
        <f>MID(入力シート!$AT$18,COLUMN(AX$1)/2,1)</f>
        <v/>
      </c>
      <c r="AX34" s="1301"/>
      <c r="AY34" s="1301" t="str">
        <f>MID(入力シート!$AT$18,COLUMN(AZ$1)/2,1)</f>
        <v/>
      </c>
      <c r="AZ34" s="1301"/>
      <c r="BA34" s="1301" t="str">
        <f>MID(入力シート!$AT$18,COLUMN(BB$1)/2,1)</f>
        <v/>
      </c>
      <c r="BB34" s="1301"/>
      <c r="BC34" s="1301" t="str">
        <f>MID(入力シート!$AT$18,COLUMN(BD$1)/2,1)</f>
        <v/>
      </c>
      <c r="BD34" s="1301"/>
      <c r="BE34" s="1301" t="str">
        <f>MID(入力シート!$AT$18,COLUMN(BF$1)/2,1)</f>
        <v/>
      </c>
      <c r="BF34" s="1301"/>
      <c r="BG34" s="1301" t="str">
        <f>MID(入力シート!$AT$18,COLUMN(BH$1)/2,1)</f>
        <v/>
      </c>
      <c r="BH34" s="1313"/>
    </row>
    <row r="35" spans="1:60" s="374" customFormat="1" ht="23.25" customHeight="1" thickTop="1">
      <c r="A35" s="391"/>
      <c r="C35" s="391"/>
      <c r="D35" s="392"/>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BD35" s="320"/>
      <c r="BE35" s="320"/>
      <c r="BF35" s="320"/>
      <c r="BG35" s="393"/>
      <c r="BH35" s="393"/>
    </row>
    <row r="36" spans="1:60" s="374" customFormat="1" ht="35.1" customHeight="1">
      <c r="A36" s="1436" t="s">
        <v>375</v>
      </c>
      <c r="B36" s="1437"/>
      <c r="C36" s="1437"/>
      <c r="D36" s="1437"/>
      <c r="E36" s="1437"/>
      <c r="F36" s="1437"/>
      <c r="G36" s="1437"/>
      <c r="H36" s="1437"/>
      <c r="I36" s="1437"/>
      <c r="J36" s="1437"/>
      <c r="K36" s="1437"/>
      <c r="L36" s="1437"/>
      <c r="M36" s="1437"/>
      <c r="N36" s="1437"/>
      <c r="O36" s="1437"/>
      <c r="P36" s="1437"/>
      <c r="Q36" s="1437"/>
      <c r="R36" s="1437"/>
      <c r="S36" s="1437"/>
      <c r="T36" s="1437"/>
      <c r="U36" s="1437"/>
      <c r="V36" s="1438"/>
      <c r="W36" s="1398" t="s">
        <v>812</v>
      </c>
      <c r="X36" s="1399"/>
      <c r="Y36" s="1399"/>
      <c r="Z36" s="1399"/>
      <c r="AA36" s="1399"/>
      <c r="AB36" s="1399"/>
      <c r="AC36" s="1399"/>
      <c r="AD36" s="1399"/>
      <c r="AE36" s="1399"/>
      <c r="AF36" s="1399"/>
      <c r="AG36" s="1399"/>
      <c r="AH36" s="1400"/>
      <c r="AI36" s="1343" t="str">
        <f>IF(A38="","",入力シート!AS77)</f>
        <v/>
      </c>
      <c r="AJ36" s="1344"/>
      <c r="AK36" s="394"/>
      <c r="BD36" s="320"/>
      <c r="BE36" s="395"/>
      <c r="BF36" s="395"/>
      <c r="BG36" s="395"/>
    </row>
    <row r="37" spans="1:60" ht="39.6" customHeight="1" thickBot="1">
      <c r="A37" s="1442" t="s">
        <v>335</v>
      </c>
      <c r="B37" s="1401"/>
      <c r="C37" s="1401"/>
      <c r="D37" s="1401"/>
      <c r="E37" s="1401"/>
      <c r="F37" s="1401"/>
      <c r="G37" s="1401" t="s">
        <v>317</v>
      </c>
      <c r="H37" s="1401"/>
      <c r="I37" s="1401"/>
      <c r="J37" s="1401"/>
      <c r="K37" s="1401"/>
      <c r="L37" s="1401"/>
      <c r="M37" s="1401"/>
      <c r="N37" s="1401"/>
      <c r="O37" s="1401"/>
      <c r="P37" s="1401"/>
      <c r="Q37" s="1401"/>
      <c r="R37" s="1401"/>
      <c r="S37" s="1401"/>
      <c r="T37" s="1401"/>
      <c r="U37" s="1401"/>
      <c r="V37" s="1401"/>
      <c r="W37" s="1401"/>
      <c r="X37" s="1401"/>
      <c r="Y37" s="1401"/>
      <c r="Z37" s="1401"/>
      <c r="AA37" s="1401"/>
      <c r="AB37" s="1401"/>
      <c r="AC37" s="1401"/>
      <c r="AD37" s="1401"/>
      <c r="AE37" s="1401"/>
      <c r="AF37" s="1401"/>
      <c r="AG37" s="1401"/>
      <c r="AH37" s="1401"/>
      <c r="AI37" s="1401"/>
      <c r="AJ37" s="1402"/>
      <c r="AK37" s="394"/>
      <c r="AL37" s="374"/>
      <c r="AM37" s="374"/>
      <c r="AN37" s="374"/>
      <c r="AO37" s="374"/>
      <c r="AP37" s="374"/>
      <c r="AQ37" s="374"/>
      <c r="AR37" s="374"/>
      <c r="AS37" s="374"/>
      <c r="AT37" s="374"/>
      <c r="AU37" s="374"/>
      <c r="AV37" s="374"/>
      <c r="AW37" s="374"/>
      <c r="AX37" s="374"/>
      <c r="AY37" s="374"/>
      <c r="AZ37" s="374"/>
      <c r="BA37" s="374"/>
      <c r="BB37" s="374"/>
      <c r="BC37" s="374"/>
      <c r="BD37" s="320"/>
      <c r="BE37" s="395"/>
      <c r="BF37" s="395"/>
      <c r="BG37" s="395"/>
      <c r="BH37" s="374"/>
    </row>
    <row r="38" spans="1:60" ht="41.1" customHeight="1" thickTop="1" thickBot="1">
      <c r="A38" s="1386" t="str">
        <f>MID(入力シート!$AT$77,COLUMN(B$1)/2,1)</f>
        <v/>
      </c>
      <c r="B38" s="1387"/>
      <c r="C38" s="1301" t="str">
        <f>MID(入力シート!$AT$77,COLUMN(D$1)/2,1)</f>
        <v/>
      </c>
      <c r="D38" s="1301"/>
      <c r="E38" s="1301" t="str">
        <f>MID(入力シート!$AT$77,COLUMN(F$1)/2,1)</f>
        <v/>
      </c>
      <c r="F38" s="1301"/>
      <c r="G38" s="1301" t="str">
        <f>MID(入力シート!$AT$77,COLUMN(H$1)/2,1)</f>
        <v/>
      </c>
      <c r="H38" s="1301"/>
      <c r="I38" s="1301" t="str">
        <f>MID(入力シート!$AT$77,COLUMN(J$1)/2,1)</f>
        <v/>
      </c>
      <c r="J38" s="1301"/>
      <c r="K38" s="1301" t="str">
        <f>MID(入力シート!$AT$77,COLUMN(L$1)/2,1)</f>
        <v/>
      </c>
      <c r="L38" s="1301"/>
      <c r="M38" s="1301" t="str">
        <f>MID(入力シート!$AT$77,COLUMN(N$1)/2,1)</f>
        <v/>
      </c>
      <c r="N38" s="1301"/>
      <c r="O38" s="1301" t="str">
        <f>MID(入力シート!$AT$77,COLUMN(P$1)/2,1)</f>
        <v/>
      </c>
      <c r="P38" s="1301"/>
      <c r="Q38" s="1301" t="str">
        <f>MID(入力シート!$AT$77,COLUMN(R$1)/2,1)</f>
        <v/>
      </c>
      <c r="R38" s="1301"/>
      <c r="S38" s="1301" t="str">
        <f>MID(入力シート!$AT$77,COLUMN(T$1)/2,1)</f>
        <v/>
      </c>
      <c r="T38" s="1301"/>
      <c r="U38" s="1301" t="str">
        <f>MID(入力シート!$AT$77,COLUMN(V$1)/2,1)</f>
        <v/>
      </c>
      <c r="V38" s="1301"/>
      <c r="W38" s="1301" t="str">
        <f>MID(入力シート!$AT$77,COLUMN(X$1)/2,1)</f>
        <v/>
      </c>
      <c r="X38" s="1301"/>
      <c r="Y38" s="1301" t="str">
        <f>MID(入力シート!$AT$77,COLUMN(Z$1)/2,1)</f>
        <v/>
      </c>
      <c r="Z38" s="1301"/>
      <c r="AA38" s="1301" t="str">
        <f>MID(入力シート!$AT$77,COLUMN(AB$1)/2,1)</f>
        <v/>
      </c>
      <c r="AB38" s="1301"/>
      <c r="AC38" s="1301" t="str">
        <f>MID(入力シート!$AT$77,COLUMN(AD$1)/2,1)</f>
        <v/>
      </c>
      <c r="AD38" s="1301"/>
      <c r="AE38" s="1301" t="str">
        <f>MID(入力シート!$AT$77,COLUMN(AF$1)/2,1)</f>
        <v/>
      </c>
      <c r="AF38" s="1301"/>
      <c r="AG38" s="1301" t="str">
        <f>MID(入力シート!$AT$77,COLUMN(AH$1)/2,1)</f>
        <v/>
      </c>
      <c r="AH38" s="1301"/>
      <c r="AI38" s="1301" t="str">
        <f>MID(入力シート!$AT$77,COLUMN(AJ$1)/2,1)</f>
        <v/>
      </c>
      <c r="AJ38" s="1313"/>
      <c r="AK38" s="394"/>
      <c r="AL38" s="374"/>
      <c r="AM38" s="374"/>
      <c r="AN38" s="374"/>
      <c r="AO38" s="374"/>
      <c r="AP38" s="374"/>
      <c r="AQ38" s="374"/>
      <c r="AR38" s="374"/>
      <c r="AS38" s="374"/>
      <c r="AT38" s="374"/>
      <c r="AU38" s="374"/>
      <c r="AV38" s="374"/>
      <c r="AW38" s="374"/>
      <c r="AX38" s="374"/>
      <c r="AY38" s="374"/>
      <c r="AZ38" s="374"/>
      <c r="BA38" s="374"/>
      <c r="BB38" s="374"/>
      <c r="BC38" s="374"/>
      <c r="BD38" s="320"/>
      <c r="BE38" s="395"/>
      <c r="BF38" s="395"/>
      <c r="BG38" s="395"/>
      <c r="BH38" s="374"/>
    </row>
    <row r="39" spans="1:60" s="383" customFormat="1" ht="22.5" customHeight="1" thickTop="1">
      <c r="A39" s="391"/>
      <c r="K39" s="391"/>
      <c r="O39" s="391"/>
      <c r="Y39" s="372"/>
      <c r="AA39" s="395"/>
      <c r="AB39" s="395"/>
      <c r="AC39" s="395"/>
      <c r="AD39" s="395"/>
      <c r="AI39" s="396"/>
      <c r="AJ39" s="397"/>
      <c r="AK39" s="397"/>
      <c r="AL39" s="374"/>
      <c r="AM39" s="374"/>
      <c r="AN39" s="374"/>
      <c r="AO39" s="374"/>
      <c r="AP39" s="374"/>
      <c r="AQ39" s="374"/>
      <c r="AR39" s="374"/>
      <c r="AS39" s="374"/>
      <c r="AT39" s="374"/>
      <c r="AU39" s="374"/>
      <c r="AV39" s="374"/>
      <c r="AW39" s="374"/>
      <c r="AX39" s="374"/>
      <c r="AY39" s="374"/>
      <c r="AZ39" s="374"/>
      <c r="BA39" s="374"/>
      <c r="BB39" s="374"/>
      <c r="BC39" s="374"/>
      <c r="BD39" s="320"/>
      <c r="BE39" s="395"/>
      <c r="BF39" s="395"/>
      <c r="BG39" s="395"/>
      <c r="BH39" s="374"/>
    </row>
    <row r="40" spans="1:60" s="383" customFormat="1" ht="35.1" customHeight="1">
      <c r="A40" s="1436" t="s">
        <v>376</v>
      </c>
      <c r="B40" s="1437"/>
      <c r="C40" s="1437"/>
      <c r="D40" s="1437"/>
      <c r="E40" s="1437"/>
      <c r="F40" s="1437"/>
      <c r="G40" s="1437"/>
      <c r="H40" s="1437"/>
      <c r="I40" s="1437"/>
      <c r="J40" s="1437"/>
      <c r="K40" s="1437"/>
      <c r="L40" s="1437"/>
      <c r="M40" s="1437"/>
      <c r="N40" s="1437"/>
      <c r="O40" s="1437"/>
      <c r="P40" s="1437"/>
      <c r="Q40" s="1437"/>
      <c r="R40" s="1437"/>
      <c r="S40" s="1437"/>
      <c r="T40" s="1437"/>
      <c r="U40" s="1437"/>
      <c r="V40" s="1438"/>
      <c r="W40" s="1398" t="s">
        <v>813</v>
      </c>
      <c r="X40" s="1399"/>
      <c r="Y40" s="1399"/>
      <c r="Z40" s="1399"/>
      <c r="AA40" s="1399"/>
      <c r="AB40" s="1399"/>
      <c r="AC40" s="1399"/>
      <c r="AD40" s="1399"/>
      <c r="AE40" s="1399"/>
      <c r="AF40" s="1399"/>
      <c r="AG40" s="1399"/>
      <c r="AH40" s="1400"/>
      <c r="AI40" s="1343" t="str">
        <f>IF(A42="","",入力シート!AS80)</f>
        <v/>
      </c>
      <c r="AJ40" s="1344"/>
      <c r="AK40" s="394"/>
      <c r="AL40" s="374"/>
      <c r="AM40" s="374"/>
      <c r="AN40" s="374"/>
      <c r="AO40" s="374"/>
      <c r="AP40" s="374"/>
      <c r="AQ40" s="374"/>
      <c r="AR40" s="374"/>
      <c r="AS40" s="374"/>
      <c r="AT40" s="374"/>
      <c r="AU40" s="374"/>
      <c r="AV40" s="374"/>
      <c r="AW40" s="374"/>
      <c r="AX40" s="374"/>
      <c r="AY40" s="374"/>
      <c r="AZ40" s="374"/>
      <c r="BA40" s="374"/>
      <c r="BB40" s="374"/>
      <c r="BC40" s="374"/>
      <c r="BD40" s="320"/>
      <c r="BE40" s="395"/>
      <c r="BF40" s="395"/>
      <c r="BG40" s="395"/>
      <c r="BH40" s="374"/>
    </row>
    <row r="41" spans="1:60" s="383" customFormat="1" ht="39.9" customHeight="1" thickBot="1">
      <c r="A41" s="1390" t="s">
        <v>680</v>
      </c>
      <c r="B41" s="1391"/>
      <c r="C41" s="1391"/>
      <c r="D41" s="1391"/>
      <c r="E41" s="1391"/>
      <c r="F41" s="1391"/>
      <c r="G41" s="1391"/>
      <c r="H41" s="1391"/>
      <c r="I41" s="1391"/>
      <c r="J41" s="1391"/>
      <c r="K41" s="1391"/>
      <c r="L41" s="1392"/>
      <c r="M41" s="1392"/>
      <c r="N41" s="1392"/>
      <c r="O41" s="1392"/>
      <c r="P41" s="1392"/>
      <c r="Q41" s="1393" t="s">
        <v>681</v>
      </c>
      <c r="R41" s="1392"/>
      <c r="S41" s="1392"/>
      <c r="T41" s="1392"/>
      <c r="U41" s="1392"/>
      <c r="V41" s="1392"/>
      <c r="W41" s="1392"/>
      <c r="X41" s="1392"/>
      <c r="Y41" s="1392"/>
      <c r="Z41" s="1392"/>
      <c r="AA41" s="1392"/>
      <c r="AB41" s="1392"/>
      <c r="AC41" s="1392"/>
      <c r="AD41" s="1392"/>
      <c r="AE41" s="1392"/>
      <c r="AF41" s="1392"/>
      <c r="AG41" s="1392"/>
      <c r="AH41" s="1392"/>
      <c r="AI41" s="1392"/>
      <c r="AJ41" s="1394"/>
      <c r="AK41" s="394"/>
      <c r="AL41" s="374"/>
      <c r="AM41" s="374"/>
      <c r="AN41" s="374"/>
      <c r="AO41" s="374"/>
      <c r="AP41" s="374"/>
      <c r="AQ41" s="374"/>
      <c r="AR41" s="374"/>
      <c r="AS41" s="374"/>
      <c r="AT41" s="374"/>
      <c r="AU41" s="374"/>
      <c r="AV41" s="374"/>
      <c r="AW41" s="374"/>
      <c r="AX41" s="374"/>
      <c r="AY41" s="374"/>
      <c r="AZ41" s="374"/>
      <c r="BA41" s="374"/>
      <c r="BB41" s="374"/>
      <c r="BC41" s="374"/>
      <c r="BD41" s="320"/>
      <c r="BE41" s="395"/>
      <c r="BF41" s="395"/>
      <c r="BG41" s="395"/>
      <c r="BH41" s="374"/>
    </row>
    <row r="42" spans="1:60" s="383" customFormat="1" ht="39.9" customHeight="1" thickTop="1" thickBot="1">
      <c r="A42" s="1386" t="str">
        <f>MID(入力シート!$AT$80,COLUMN(B$1)/2,1)</f>
        <v/>
      </c>
      <c r="B42" s="1387"/>
      <c r="C42" s="1301" t="str">
        <f>MID(入力シート!$AT$80,COLUMN(D$1)/2,1)</f>
        <v/>
      </c>
      <c r="D42" s="1301"/>
      <c r="E42" s="1301" t="str">
        <f>MID(入力シート!$AT$80,COLUMN(F$1)/2,1)</f>
        <v/>
      </c>
      <c r="F42" s="1301"/>
      <c r="G42" s="1301" t="str">
        <f>MID(入力シート!$AT$80,COLUMN(H$1)/2,1)</f>
        <v/>
      </c>
      <c r="H42" s="1301"/>
      <c r="I42" s="1301" t="str">
        <f>MID(入力シート!$AT$80,COLUMN(J$1)/2,1)</f>
        <v/>
      </c>
      <c r="J42" s="1301"/>
      <c r="K42" s="1301" t="str">
        <f>MID(入力シート!$AT$80,COLUMN(L$1)/2,1)</f>
        <v/>
      </c>
      <c r="L42" s="1301"/>
      <c r="M42" s="1301" t="str">
        <f>MID(入力シート!$AT$80,COLUMN(N$1)/2,1)</f>
        <v/>
      </c>
      <c r="N42" s="1301"/>
      <c r="O42" s="1301" t="str">
        <f>MID(入力シート!$AT$80,COLUMN(P$1)/2,1)</f>
        <v/>
      </c>
      <c r="P42" s="1301"/>
      <c r="Q42" s="1301" t="str">
        <f>MID(入力シート!$AT$80,COLUMN(R$1)/2,1)</f>
        <v/>
      </c>
      <c r="R42" s="1301"/>
      <c r="S42" s="1301" t="str">
        <f>MID(入力シート!$AT$80,COLUMN(T$1)/2,1)</f>
        <v/>
      </c>
      <c r="T42" s="1301"/>
      <c r="U42" s="1301" t="str">
        <f>MID(入力シート!$AT$80,COLUMN(V$1)/2,1)</f>
        <v/>
      </c>
      <c r="V42" s="1301"/>
      <c r="W42" s="1301" t="str">
        <f>MID(入力シート!$AT$80,COLUMN(X$1)/2,1)</f>
        <v/>
      </c>
      <c r="X42" s="1301"/>
      <c r="Y42" s="1301" t="str">
        <f>MID(入力シート!$AT$80,COLUMN(Z$1)/2,1)</f>
        <v/>
      </c>
      <c r="Z42" s="1301"/>
      <c r="AA42" s="1301" t="str">
        <f>MID(入力シート!$AT$80,COLUMN(AB$1)/2,1)</f>
        <v/>
      </c>
      <c r="AB42" s="1301"/>
      <c r="AC42" s="1301" t="str">
        <f>MID(入力シート!$AT$80,COLUMN(AD$1)/2,1)</f>
        <v/>
      </c>
      <c r="AD42" s="1301"/>
      <c r="AE42" s="1301" t="str">
        <f>MID(入力シート!$AT$80,COLUMN(AF$1)/2,1)</f>
        <v/>
      </c>
      <c r="AF42" s="1301"/>
      <c r="AG42" s="1301" t="str">
        <f>MID(入力シート!$AT$80,COLUMN(AH$1)/2,1)</f>
        <v/>
      </c>
      <c r="AH42" s="1301"/>
      <c r="AI42" s="1301" t="str">
        <f>MID(入力シート!$AT$80,COLUMN(AJ$1)/2,1)</f>
        <v/>
      </c>
      <c r="AJ42" s="1313"/>
      <c r="AK42" s="394"/>
      <c r="AL42" s="374"/>
      <c r="AM42" s="374"/>
      <c r="AN42" s="374"/>
      <c r="AO42" s="374"/>
      <c r="AP42" s="374"/>
      <c r="AQ42" s="374"/>
      <c r="AR42" s="374"/>
      <c r="AS42" s="374"/>
      <c r="AT42" s="374"/>
      <c r="AU42" s="374"/>
      <c r="AV42" s="374"/>
      <c r="AW42" s="374"/>
      <c r="AX42" s="374"/>
      <c r="AY42" s="374"/>
      <c r="AZ42" s="374"/>
      <c r="BA42" s="374"/>
      <c r="BB42" s="374"/>
      <c r="BC42" s="374"/>
      <c r="BD42" s="320"/>
      <c r="BE42" s="395"/>
      <c r="BF42" s="395"/>
      <c r="BG42" s="395"/>
      <c r="BH42" s="374"/>
    </row>
    <row r="43" spans="1:60" s="383" customFormat="1" ht="22.5" customHeight="1" thickTop="1">
      <c r="A43" s="391"/>
      <c r="K43" s="391"/>
      <c r="O43" s="391"/>
      <c r="Y43" s="372"/>
      <c r="AA43" s="395"/>
      <c r="AB43" s="395"/>
      <c r="AC43" s="395"/>
      <c r="AD43" s="395"/>
      <c r="AI43" s="396"/>
      <c r="AJ43" s="397"/>
      <c r="AK43" s="397"/>
      <c r="AL43" s="374"/>
      <c r="AM43" s="374"/>
      <c r="AN43" s="374"/>
      <c r="AO43" s="374"/>
      <c r="AP43" s="374"/>
      <c r="AQ43" s="374"/>
      <c r="AR43" s="374"/>
      <c r="AS43" s="374"/>
      <c r="AT43" s="374"/>
      <c r="AU43" s="374"/>
      <c r="AV43" s="374"/>
      <c r="AW43" s="374"/>
      <c r="AX43" s="374"/>
      <c r="AY43" s="374"/>
      <c r="AZ43" s="374"/>
      <c r="BA43" s="374"/>
      <c r="BB43" s="374"/>
      <c r="BC43" s="374"/>
      <c r="BD43" s="320"/>
      <c r="BE43" s="395"/>
      <c r="BF43" s="395"/>
      <c r="BG43" s="395"/>
      <c r="BH43" s="374"/>
    </row>
    <row r="44" spans="1:60" ht="35.1" customHeight="1">
      <c r="A44" s="1411" t="s">
        <v>377</v>
      </c>
      <c r="B44" s="1412"/>
      <c r="C44" s="1412"/>
      <c r="D44" s="1412"/>
      <c r="E44" s="1412"/>
      <c r="F44" s="1412"/>
      <c r="G44" s="1412"/>
      <c r="H44" s="1412"/>
      <c r="I44" s="1412"/>
      <c r="J44" s="1412"/>
      <c r="K44" s="1412"/>
      <c r="L44" s="1412"/>
      <c r="M44" s="1412"/>
      <c r="N44" s="1412"/>
      <c r="O44" s="1412"/>
      <c r="P44" s="1412"/>
      <c r="Q44" s="1412"/>
      <c r="R44" s="1412"/>
      <c r="S44" s="1412"/>
      <c r="T44" s="1412"/>
      <c r="U44" s="1412"/>
      <c r="V44" s="1412"/>
      <c r="W44" s="1412"/>
      <c r="X44" s="1412"/>
      <c r="Y44" s="1412"/>
      <c r="Z44" s="1412"/>
      <c r="AA44" s="1412"/>
      <c r="AB44" s="1412"/>
      <c r="AC44" s="1412"/>
      <c r="AD44" s="1412"/>
      <c r="AE44" s="1412"/>
      <c r="AF44" s="1412"/>
      <c r="AG44" s="1412"/>
      <c r="AH44" s="1412"/>
      <c r="AI44" s="1412"/>
      <c r="AJ44" s="1412"/>
      <c r="AK44" s="1412"/>
      <c r="AL44" s="1412"/>
      <c r="AM44" s="1412"/>
      <c r="AN44" s="1412"/>
      <c r="AO44" s="1412"/>
      <c r="AP44" s="1412"/>
      <c r="AQ44" s="1412"/>
      <c r="AR44" s="1412"/>
      <c r="AS44" s="1412"/>
      <c r="AT44" s="1412"/>
      <c r="AU44" s="1412"/>
      <c r="AV44" s="1412"/>
      <c r="AW44" s="1412"/>
      <c r="AX44" s="1412"/>
      <c r="AY44" s="1412"/>
      <c r="AZ44" s="1413"/>
      <c r="BA44" s="374"/>
      <c r="BB44" s="374"/>
      <c r="BC44" s="374"/>
      <c r="BD44" s="320"/>
      <c r="BE44" s="395"/>
      <c r="BF44" s="395"/>
      <c r="BG44" s="395"/>
      <c r="BH44" s="374"/>
    </row>
    <row r="45" spans="1:60" ht="39.75" customHeight="1" thickBot="1">
      <c r="A45" s="1414" t="s">
        <v>310</v>
      </c>
      <c r="B45" s="1415"/>
      <c r="C45" s="1415"/>
      <c r="D45" s="1415"/>
      <c r="E45" s="1415"/>
      <c r="F45" s="1415"/>
      <c r="G45" s="1415"/>
      <c r="H45" s="1415"/>
      <c r="I45" s="1415"/>
      <c r="J45" s="1415"/>
      <c r="K45" s="1415"/>
      <c r="L45" s="1415"/>
      <c r="M45" s="1415"/>
      <c r="N45" s="1415"/>
      <c r="O45" s="1415"/>
      <c r="P45" s="1415"/>
      <c r="Q45" s="1415"/>
      <c r="R45" s="1415"/>
      <c r="S45" s="1415"/>
      <c r="T45" s="1415"/>
      <c r="U45" s="1415"/>
      <c r="V45" s="1415"/>
      <c r="W45" s="1415"/>
      <c r="X45" s="1415"/>
      <c r="Y45" s="1415"/>
      <c r="Z45" s="1415"/>
      <c r="AA45" s="1415"/>
      <c r="AB45" s="1415"/>
      <c r="AC45" s="1415"/>
      <c r="AD45" s="1415"/>
      <c r="AE45" s="1415"/>
      <c r="AF45" s="1415"/>
      <c r="AG45" s="1415"/>
      <c r="AH45" s="1415"/>
      <c r="AI45" s="1415"/>
      <c r="AJ45" s="1415"/>
      <c r="AK45" s="1415"/>
      <c r="AL45" s="1415"/>
      <c r="AM45" s="1415"/>
      <c r="AN45" s="1415"/>
      <c r="AO45" s="1415"/>
      <c r="AP45" s="1415"/>
      <c r="AQ45" s="1415"/>
      <c r="AR45" s="1415"/>
      <c r="AS45" s="1415"/>
      <c r="AT45" s="1415"/>
      <c r="AU45" s="1415"/>
      <c r="AV45" s="1415"/>
      <c r="AW45" s="1415"/>
      <c r="AX45" s="1415"/>
      <c r="AY45" s="1415"/>
      <c r="AZ45" s="1416"/>
      <c r="BA45" s="374"/>
      <c r="BB45" s="374"/>
      <c r="BC45" s="374"/>
      <c r="BD45" s="320"/>
      <c r="BE45" s="395"/>
      <c r="BF45" s="395"/>
      <c r="BG45" s="395"/>
      <c r="BH45" s="374"/>
    </row>
    <row r="46" spans="1:60" ht="39" customHeight="1" thickTop="1">
      <c r="A46" s="1417" t="str">
        <f>入力シート!L136</f>
        <v/>
      </c>
      <c r="B46" s="1418"/>
      <c r="C46" s="1418"/>
      <c r="D46" s="1418"/>
      <c r="E46" s="1418"/>
      <c r="F46" s="1418"/>
      <c r="G46" s="1418"/>
      <c r="H46" s="1418"/>
      <c r="I46" s="1418"/>
      <c r="J46" s="1418"/>
      <c r="K46" s="1418"/>
      <c r="L46" s="1418"/>
      <c r="M46" s="1418"/>
      <c r="N46" s="1418"/>
      <c r="O46" s="1418"/>
      <c r="P46" s="1418"/>
      <c r="Q46" s="1418"/>
      <c r="R46" s="1418"/>
      <c r="S46" s="1418"/>
      <c r="T46" s="1418"/>
      <c r="U46" s="1418"/>
      <c r="V46" s="1418"/>
      <c r="W46" s="1418"/>
      <c r="X46" s="1418"/>
      <c r="Y46" s="1418"/>
      <c r="Z46" s="1418"/>
      <c r="AA46" s="1418"/>
      <c r="AB46" s="1418"/>
      <c r="AC46" s="1418"/>
      <c r="AD46" s="1418"/>
      <c r="AE46" s="1418"/>
      <c r="AF46" s="1418"/>
      <c r="AG46" s="1418"/>
      <c r="AH46" s="1418"/>
      <c r="AI46" s="1418"/>
      <c r="AJ46" s="1418"/>
      <c r="AK46" s="1418"/>
      <c r="AL46" s="1418"/>
      <c r="AM46" s="1418"/>
      <c r="AN46" s="1418"/>
      <c r="AO46" s="1418"/>
      <c r="AP46" s="1418"/>
      <c r="AQ46" s="1418"/>
      <c r="AR46" s="1418"/>
      <c r="AS46" s="1418"/>
      <c r="AT46" s="1418"/>
      <c r="AU46" s="1418"/>
      <c r="AV46" s="1418"/>
      <c r="AW46" s="1418"/>
      <c r="AX46" s="1418"/>
      <c r="AY46" s="1418"/>
      <c r="AZ46" s="1419"/>
      <c r="BA46" s="374"/>
      <c r="BB46" s="374"/>
      <c r="BC46" s="374"/>
      <c r="BD46" s="320"/>
      <c r="BE46" s="395"/>
      <c r="BF46" s="395"/>
      <c r="BG46" s="395"/>
      <c r="BH46" s="374"/>
    </row>
    <row r="47" spans="1:60" ht="39.75" customHeight="1" thickBot="1">
      <c r="A47" s="1420"/>
      <c r="B47" s="1421"/>
      <c r="C47" s="1421"/>
      <c r="D47" s="1421"/>
      <c r="E47" s="1421"/>
      <c r="F47" s="1421"/>
      <c r="G47" s="1421"/>
      <c r="H47" s="1421"/>
      <c r="I47" s="1421"/>
      <c r="J47" s="1421"/>
      <c r="K47" s="1421"/>
      <c r="L47" s="1421"/>
      <c r="M47" s="1421"/>
      <c r="N47" s="1421"/>
      <c r="O47" s="1421"/>
      <c r="P47" s="1421"/>
      <c r="Q47" s="1421"/>
      <c r="R47" s="1421"/>
      <c r="S47" s="1421"/>
      <c r="T47" s="1421"/>
      <c r="U47" s="1421"/>
      <c r="V47" s="1421"/>
      <c r="W47" s="1421"/>
      <c r="X47" s="1421"/>
      <c r="Y47" s="1421"/>
      <c r="Z47" s="1421"/>
      <c r="AA47" s="1421"/>
      <c r="AB47" s="1421"/>
      <c r="AC47" s="1421"/>
      <c r="AD47" s="1421"/>
      <c r="AE47" s="1421"/>
      <c r="AF47" s="1421"/>
      <c r="AG47" s="1421"/>
      <c r="AH47" s="1421"/>
      <c r="AI47" s="1421"/>
      <c r="AJ47" s="1421"/>
      <c r="AK47" s="1421"/>
      <c r="AL47" s="1421"/>
      <c r="AM47" s="1421"/>
      <c r="AN47" s="1421"/>
      <c r="AO47" s="1421"/>
      <c r="AP47" s="1421"/>
      <c r="AQ47" s="1421"/>
      <c r="AR47" s="1421"/>
      <c r="AS47" s="1421"/>
      <c r="AT47" s="1421"/>
      <c r="AU47" s="1421"/>
      <c r="AV47" s="1421"/>
      <c r="AW47" s="1421"/>
      <c r="AX47" s="1421"/>
      <c r="AY47" s="1421"/>
      <c r="AZ47" s="1422"/>
      <c r="BA47" s="374"/>
      <c r="BB47" s="374"/>
      <c r="BC47" s="374"/>
      <c r="BD47" s="320"/>
      <c r="BE47" s="395"/>
      <c r="BF47" s="395"/>
      <c r="BG47" s="395"/>
      <c r="BH47" s="374"/>
    </row>
    <row r="48" spans="1:60" ht="29.25" customHeight="1" thickTop="1">
      <c r="B48" s="360"/>
      <c r="C48" s="360"/>
      <c r="D48" s="360"/>
      <c r="E48" s="360"/>
      <c r="F48" s="360"/>
      <c r="G48" s="360"/>
      <c r="H48" s="360"/>
      <c r="I48" s="360"/>
      <c r="J48" s="360"/>
      <c r="K48" s="360"/>
      <c r="L48" s="360"/>
      <c r="M48" s="360"/>
      <c r="N48" s="360"/>
      <c r="O48" s="360"/>
      <c r="P48" s="360"/>
      <c r="Q48" s="360"/>
      <c r="R48" s="360"/>
      <c r="X48" s="399"/>
      <c r="Y48" s="399"/>
      <c r="Z48" s="399"/>
      <c r="AA48" s="395"/>
      <c r="AB48" s="395"/>
      <c r="AC48" s="395"/>
      <c r="AD48" s="395"/>
      <c r="AE48" s="399"/>
      <c r="AF48" s="399"/>
      <c r="AG48" s="399"/>
      <c r="AH48" s="399"/>
      <c r="AI48" s="399"/>
      <c r="AJ48" s="399"/>
      <c r="AK48" s="399"/>
      <c r="AL48" s="399"/>
      <c r="AM48" s="399"/>
      <c r="AN48" s="399"/>
      <c r="AO48" s="399"/>
      <c r="AP48" s="400"/>
      <c r="AQ48" s="400"/>
      <c r="AR48" s="399"/>
      <c r="AS48" s="382"/>
      <c r="AT48" s="382"/>
      <c r="AU48" s="382"/>
      <c r="AV48" s="382"/>
      <c r="AW48" s="382"/>
      <c r="AX48" s="382"/>
      <c r="AY48" s="382"/>
      <c r="AZ48" s="382"/>
      <c r="BA48" s="382"/>
      <c r="BB48" s="382"/>
      <c r="BC48" s="382"/>
      <c r="BD48" s="382"/>
      <c r="BE48" s="382"/>
      <c r="BF48" s="382"/>
      <c r="BG48" s="382"/>
      <c r="BH48" s="382"/>
    </row>
    <row r="49" spans="1:60" ht="20.399999999999999" customHeight="1">
      <c r="AR49" s="382"/>
      <c r="AS49" s="382"/>
      <c r="AT49" s="382"/>
      <c r="AU49" s="401"/>
      <c r="AV49" s="401"/>
      <c r="AW49" s="401"/>
      <c r="AX49" s="401"/>
      <c r="AY49" s="401"/>
      <c r="AZ49" s="401"/>
      <c r="BA49" s="401"/>
      <c r="BB49" s="401"/>
      <c r="BC49" s="401"/>
      <c r="BD49" s="401"/>
      <c r="BE49" s="401"/>
      <c r="BF49" s="401"/>
      <c r="BG49" s="401"/>
      <c r="BH49" s="401"/>
    </row>
    <row r="50" spans="1:60" ht="91.5" customHeight="1">
      <c r="AR50" s="382"/>
      <c r="AS50" s="382"/>
      <c r="AT50" s="382"/>
    </row>
    <row r="51" spans="1:60" ht="40.5" customHeight="1">
      <c r="A51" s="372"/>
      <c r="B51" s="373"/>
      <c r="C51" s="374"/>
      <c r="D51" s="374"/>
      <c r="E51" s="374"/>
      <c r="F51" s="374"/>
      <c r="G51" s="374"/>
      <c r="H51" s="374"/>
      <c r="AR51" s="382"/>
      <c r="AS51" s="382"/>
      <c r="AT51" s="382"/>
    </row>
    <row r="52" spans="1:60" ht="18" customHeight="1">
      <c r="BE52" s="401"/>
      <c r="BF52" s="401"/>
      <c r="BG52" s="401"/>
    </row>
    <row r="53" spans="1:60" ht="18" customHeight="1"/>
    <row r="54" spans="1:60" ht="9.6" customHeight="1"/>
    <row r="55" spans="1:60" ht="9.6" customHeight="1">
      <c r="AJ55" s="381"/>
      <c r="AK55" s="381"/>
    </row>
    <row r="56" spans="1:60" ht="18" customHeight="1"/>
    <row r="57" spans="1:60" ht="18" customHeight="1"/>
    <row r="58" spans="1:60" ht="18" customHeight="1"/>
    <row r="59" spans="1:60" ht="18" customHeight="1"/>
  </sheetData>
  <sheetProtection algorithmName="SHA-512" hashValue="uTbhYalO5pTY2C2b0x2LH4nBiTb7EqxjLxCQCregbM/71xaXREKicXgdh7oPiOdAYExL3A1S04CnobW0Gwvheg==" saltValue="NqyYluJD9idc66Dtndq8KQ==" spinCount="100000" sheet="1" objects="1" scenarios="1" selectLockedCells="1" selectUnlockedCells="1"/>
  <mergeCells count="279">
    <mergeCell ref="A44:AZ44"/>
    <mergeCell ref="A45:AZ45"/>
    <mergeCell ref="A46:AZ47"/>
    <mergeCell ref="A17:AE17"/>
    <mergeCell ref="A22:H24"/>
    <mergeCell ref="S29:T29"/>
    <mergeCell ref="U29:V29"/>
    <mergeCell ref="A18:L19"/>
    <mergeCell ref="M18:AC19"/>
    <mergeCell ref="S38:T38"/>
    <mergeCell ref="A36:V36"/>
    <mergeCell ref="A40:V40"/>
    <mergeCell ref="A29:B29"/>
    <mergeCell ref="A30:B30"/>
    <mergeCell ref="C30:D30"/>
    <mergeCell ref="A37:F37"/>
    <mergeCell ref="Q29:R29"/>
    <mergeCell ref="M30:N30"/>
    <mergeCell ref="O30:P30"/>
    <mergeCell ref="Q30:R30"/>
    <mergeCell ref="E34:F34"/>
    <mergeCell ref="O34:P34"/>
    <mergeCell ref="S34:T34"/>
    <mergeCell ref="W29:X29"/>
    <mergeCell ref="BG11:BH11"/>
    <mergeCell ref="AU11:BF11"/>
    <mergeCell ref="AW29:AX29"/>
    <mergeCell ref="AU30:AV30"/>
    <mergeCell ref="AW30:AX30"/>
    <mergeCell ref="AY30:AZ30"/>
    <mergeCell ref="AY19:AZ19"/>
    <mergeCell ref="BA19:BB19"/>
    <mergeCell ref="BG30:BH30"/>
    <mergeCell ref="BC29:BD29"/>
    <mergeCell ref="BE29:BF29"/>
    <mergeCell ref="AG22:BH22"/>
    <mergeCell ref="AU23:AV23"/>
    <mergeCell ref="AW23:AX23"/>
    <mergeCell ref="AU27:BF27"/>
    <mergeCell ref="A28:BH28"/>
    <mergeCell ref="A25:H25"/>
    <mergeCell ref="AG17:BH17"/>
    <mergeCell ref="Y29:Z29"/>
    <mergeCell ref="AA29:AB29"/>
    <mergeCell ref="BE19:BF19"/>
    <mergeCell ref="W30:X30"/>
    <mergeCell ref="Y30:Z30"/>
    <mergeCell ref="AA30:AB30"/>
    <mergeCell ref="AK19:AL19"/>
    <mergeCell ref="G29:H29"/>
    <mergeCell ref="I29:J29"/>
    <mergeCell ref="K29:L29"/>
    <mergeCell ref="M29:N29"/>
    <mergeCell ref="O29:P29"/>
    <mergeCell ref="E30:F30"/>
    <mergeCell ref="G30:H30"/>
    <mergeCell ref="I30:J30"/>
    <mergeCell ref="AK30:AL30"/>
    <mergeCell ref="AI30:AJ30"/>
    <mergeCell ref="AE29:AF29"/>
    <mergeCell ref="AG29:AH29"/>
    <mergeCell ref="AC29:AD29"/>
    <mergeCell ref="I25:J25"/>
    <mergeCell ref="N25:O25"/>
    <mergeCell ref="AG23:AH23"/>
    <mergeCell ref="AI23:AJ23"/>
    <mergeCell ref="AK23:AL23"/>
    <mergeCell ref="K30:L30"/>
    <mergeCell ref="S30:T30"/>
    <mergeCell ref="U30:V30"/>
    <mergeCell ref="AC30:AD30"/>
    <mergeCell ref="AG30:AH30"/>
    <mergeCell ref="U42:V42"/>
    <mergeCell ref="BC30:BD30"/>
    <mergeCell ref="BE30:BF30"/>
    <mergeCell ref="BA29:BB29"/>
    <mergeCell ref="AK34:AL34"/>
    <mergeCell ref="A33:BH33"/>
    <mergeCell ref="AU32:BF32"/>
    <mergeCell ref="C29:D29"/>
    <mergeCell ref="E29:F29"/>
    <mergeCell ref="AG38:AH38"/>
    <mergeCell ref="G37:AJ37"/>
    <mergeCell ref="AI36:AJ36"/>
    <mergeCell ref="Q42:R42"/>
    <mergeCell ref="S42:T42"/>
    <mergeCell ref="W36:AH36"/>
    <mergeCell ref="W40:AH40"/>
    <mergeCell ref="AA34:AB34"/>
    <mergeCell ref="AC34:AD34"/>
    <mergeCell ref="AG42:AH42"/>
    <mergeCell ref="AA38:AB38"/>
    <mergeCell ref="AG34:AH34"/>
    <mergeCell ref="Y38:Z38"/>
    <mergeCell ref="W38:X38"/>
    <mergeCell ref="AE30:AF30"/>
    <mergeCell ref="BC34:BD34"/>
    <mergeCell ref="AI29:AJ29"/>
    <mergeCell ref="I24:J24"/>
    <mergeCell ref="A42:B42"/>
    <mergeCell ref="C42:D42"/>
    <mergeCell ref="E42:F42"/>
    <mergeCell ref="G42:H42"/>
    <mergeCell ref="I42:J42"/>
    <mergeCell ref="K34:L34"/>
    <mergeCell ref="K42:L42"/>
    <mergeCell ref="A34:B34"/>
    <mergeCell ref="C34:D34"/>
    <mergeCell ref="G34:H34"/>
    <mergeCell ref="A41:P41"/>
    <mergeCell ref="M34:N34"/>
    <mergeCell ref="M38:N38"/>
    <mergeCell ref="I34:J34"/>
    <mergeCell ref="Q41:AJ41"/>
    <mergeCell ref="O38:P38"/>
    <mergeCell ref="Q38:R38"/>
    <mergeCell ref="AA42:AB42"/>
    <mergeCell ref="AI40:AJ40"/>
    <mergeCell ref="AC42:AD42"/>
    <mergeCell ref="AE42:AF42"/>
    <mergeCell ref="W42:X42"/>
    <mergeCell ref="Y42:Z42"/>
    <mergeCell ref="U34:V34"/>
    <mergeCell ref="AI42:AJ42"/>
    <mergeCell ref="BE6:BF6"/>
    <mergeCell ref="BG6:BH6"/>
    <mergeCell ref="M42:N42"/>
    <mergeCell ref="O42:P42"/>
    <mergeCell ref="AU6:AV6"/>
    <mergeCell ref="AW6:AX6"/>
    <mergeCell ref="AY6:AZ6"/>
    <mergeCell ref="BA6:BB6"/>
    <mergeCell ref="BC6:BD6"/>
    <mergeCell ref="A12:BH12"/>
    <mergeCell ref="AM29:AN29"/>
    <mergeCell ref="AO29:AP29"/>
    <mergeCell ref="A20:AE20"/>
    <mergeCell ref="K23:AE23"/>
    <mergeCell ref="A21:AE21"/>
    <mergeCell ref="K22:AE22"/>
    <mergeCell ref="A9:B9"/>
    <mergeCell ref="A38:B38"/>
    <mergeCell ref="C38:D38"/>
    <mergeCell ref="I15:J15"/>
    <mergeCell ref="AM6:AN6"/>
    <mergeCell ref="AO6:AP6"/>
    <mergeCell ref="AQ6:AR6"/>
    <mergeCell ref="AS6:AT6"/>
    <mergeCell ref="AO14:AP14"/>
    <mergeCell ref="AO19:AP19"/>
    <mergeCell ref="AQ19:AR19"/>
    <mergeCell ref="AK29:AL29"/>
    <mergeCell ref="AI34:AJ34"/>
    <mergeCell ref="AM30:AN30"/>
    <mergeCell ref="AO30:AP30"/>
    <mergeCell ref="AG18:BH18"/>
    <mergeCell ref="BG19:BH19"/>
    <mergeCell ref="AG19:AH19"/>
    <mergeCell ref="AS19:AT19"/>
    <mergeCell ref="AU19:AV19"/>
    <mergeCell ref="BG34:BH34"/>
    <mergeCell ref="AW34:AX34"/>
    <mergeCell ref="AM34:AN34"/>
    <mergeCell ref="AM23:AN23"/>
    <mergeCell ref="AO23:AP23"/>
    <mergeCell ref="BG29:BH29"/>
    <mergeCell ref="AQ23:AR23"/>
    <mergeCell ref="AS23:AT23"/>
    <mergeCell ref="C9:D9"/>
    <mergeCell ref="E9:F9"/>
    <mergeCell ref="H9:I9"/>
    <mergeCell ref="J9:K9"/>
    <mergeCell ref="L9:M9"/>
    <mergeCell ref="N9:O9"/>
    <mergeCell ref="C15:D15"/>
    <mergeCell ref="E15:F15"/>
    <mergeCell ref="A14:B14"/>
    <mergeCell ref="C14:D14"/>
    <mergeCell ref="E14:F14"/>
    <mergeCell ref="G14:H14"/>
    <mergeCell ref="I14:J14"/>
    <mergeCell ref="K14:L14"/>
    <mergeCell ref="M14:N14"/>
    <mergeCell ref="O14:P14"/>
    <mergeCell ref="K15:L15"/>
    <mergeCell ref="M15:N15"/>
    <mergeCell ref="A13:BH13"/>
    <mergeCell ref="AK15:AL15"/>
    <mergeCell ref="AM15:AN15"/>
    <mergeCell ref="AE15:AF15"/>
    <mergeCell ref="AG15:AH15"/>
    <mergeCell ref="AU14:AV14"/>
    <mergeCell ref="AW14:AX14"/>
    <mergeCell ref="AY14:AZ14"/>
    <mergeCell ref="BC14:BD14"/>
    <mergeCell ref="A15:B15"/>
    <mergeCell ref="Q15:R15"/>
    <mergeCell ref="W15:X15"/>
    <mergeCell ref="Y15:Z15"/>
    <mergeCell ref="AA15:AB15"/>
    <mergeCell ref="AC15:AD15"/>
    <mergeCell ref="S15:T15"/>
    <mergeCell ref="U15:V15"/>
    <mergeCell ref="Q14:R14"/>
    <mergeCell ref="S14:T14"/>
    <mergeCell ref="U14:V14"/>
    <mergeCell ref="W14:X14"/>
    <mergeCell ref="Y14:Z14"/>
    <mergeCell ref="AA14:AB14"/>
    <mergeCell ref="AC14:AD14"/>
    <mergeCell ref="K38:L38"/>
    <mergeCell ref="AI38:AJ38"/>
    <mergeCell ref="Q34:R34"/>
    <mergeCell ref="W34:X34"/>
    <mergeCell ref="Y34:Z34"/>
    <mergeCell ref="K24:AE24"/>
    <mergeCell ref="AE34:AF34"/>
    <mergeCell ref="AS29:AT29"/>
    <mergeCell ref="AU29:AV29"/>
    <mergeCell ref="AQ30:AR30"/>
    <mergeCell ref="AS30:AT30"/>
    <mergeCell ref="AQ34:AR34"/>
    <mergeCell ref="AU34:AV34"/>
    <mergeCell ref="A32:AT32"/>
    <mergeCell ref="E38:F38"/>
    <mergeCell ref="G38:H38"/>
    <mergeCell ref="U38:V38"/>
    <mergeCell ref="AC38:AD38"/>
    <mergeCell ref="AQ29:AR29"/>
    <mergeCell ref="AS34:AT34"/>
    <mergeCell ref="AE38:AF38"/>
    <mergeCell ref="I22:J22"/>
    <mergeCell ref="BA14:BB14"/>
    <mergeCell ref="G15:H15"/>
    <mergeCell ref="BE14:BF14"/>
    <mergeCell ref="AS15:AT15"/>
    <mergeCell ref="AQ15:AR15"/>
    <mergeCell ref="AM19:AN19"/>
    <mergeCell ref="BG32:BH32"/>
    <mergeCell ref="AO34:AP34"/>
    <mergeCell ref="AI14:AJ14"/>
    <mergeCell ref="AK14:AL14"/>
    <mergeCell ref="AQ14:AR14"/>
    <mergeCell ref="AS14:AT14"/>
    <mergeCell ref="AM14:AN14"/>
    <mergeCell ref="BG14:BH14"/>
    <mergeCell ref="O15:P15"/>
    <mergeCell ref="AE14:AF14"/>
    <mergeCell ref="AG14:AH14"/>
    <mergeCell ref="AY29:AZ29"/>
    <mergeCell ref="BG27:BH27"/>
    <mergeCell ref="AY34:AZ34"/>
    <mergeCell ref="BA34:BB34"/>
    <mergeCell ref="BA30:BB30"/>
    <mergeCell ref="BE34:BF34"/>
    <mergeCell ref="I23:J23"/>
    <mergeCell ref="I38:J38"/>
    <mergeCell ref="M1:AV1"/>
    <mergeCell ref="A2:BH3"/>
    <mergeCell ref="AI15:AJ15"/>
    <mergeCell ref="AO15:AP15"/>
    <mergeCell ref="BC19:BD19"/>
    <mergeCell ref="AI19:AJ19"/>
    <mergeCell ref="AW19:AX19"/>
    <mergeCell ref="AY23:AZ23"/>
    <mergeCell ref="BA23:BB23"/>
    <mergeCell ref="BC23:BD23"/>
    <mergeCell ref="BE23:BF23"/>
    <mergeCell ref="BG23:BH23"/>
    <mergeCell ref="AG21:BH21"/>
    <mergeCell ref="A5:M5"/>
    <mergeCell ref="N5:AF5"/>
    <mergeCell ref="AI5:BH5"/>
    <mergeCell ref="A6:K6"/>
    <mergeCell ref="L6:M6"/>
    <mergeCell ref="AI6:AJ6"/>
    <mergeCell ref="AK6:AL6"/>
    <mergeCell ref="AD18:AE19"/>
    <mergeCell ref="A8:O8"/>
  </mergeCells>
  <phoneticPr fontId="17"/>
  <printOptions horizontalCentered="1"/>
  <pageMargins left="0.51181102362204722" right="0" top="0.31496062992125984" bottom="0" header="0.31496062992125984" footer="0"/>
  <pageSetup paperSize="9" scale="4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CR47"/>
  <sheetViews>
    <sheetView showGridLines="0" showWhiteSpace="0" zoomScale="60" zoomScaleNormal="60" zoomScaleSheetLayoutView="70" zoomScalePageLayoutView="40" workbookViewId="0">
      <selection activeCell="BF46" sqref="BF46"/>
    </sheetView>
  </sheetViews>
  <sheetFormatPr defaultColWidth="3.33203125" defaultRowHeight="24" customHeight="1"/>
  <cols>
    <col min="1" max="63" width="3.21875" style="366" customWidth="1"/>
    <col min="64" max="66" width="3.33203125" style="366"/>
    <col min="67" max="67" width="0" style="366" hidden="1" customWidth="1"/>
    <col min="68" max="16384" width="3.33203125" style="366"/>
  </cols>
  <sheetData>
    <row r="1" spans="1:71" ht="52.5" customHeight="1" thickBot="1">
      <c r="A1" s="363"/>
      <c r="B1" s="363"/>
      <c r="C1" s="363"/>
      <c r="D1" s="363"/>
      <c r="E1" s="363"/>
      <c r="F1" s="363"/>
      <c r="G1" s="363"/>
      <c r="H1" s="363"/>
      <c r="I1" s="363"/>
      <c r="J1" s="363"/>
      <c r="K1" s="363"/>
      <c r="L1" s="364"/>
      <c r="M1" s="1302" t="s">
        <v>330</v>
      </c>
      <c r="N1" s="1302"/>
      <c r="O1" s="1302"/>
      <c r="P1" s="1302"/>
      <c r="Q1" s="1302"/>
      <c r="R1" s="1302"/>
      <c r="S1" s="1302"/>
      <c r="T1" s="1302"/>
      <c r="U1" s="1302"/>
      <c r="V1" s="1302"/>
      <c r="W1" s="1302"/>
      <c r="X1" s="1302"/>
      <c r="Y1" s="1302"/>
      <c r="Z1" s="1302"/>
      <c r="AA1" s="1302"/>
      <c r="AB1" s="1302"/>
      <c r="AC1" s="1302"/>
      <c r="AD1" s="1302"/>
      <c r="AE1" s="1302"/>
      <c r="AF1" s="1302"/>
      <c r="AG1" s="1302"/>
      <c r="AH1" s="1302"/>
      <c r="AI1" s="1302"/>
      <c r="AJ1" s="1302"/>
      <c r="AK1" s="1302"/>
      <c r="AL1" s="1302"/>
      <c r="AM1" s="1302"/>
      <c r="AN1" s="1302"/>
      <c r="AO1" s="1302"/>
      <c r="AP1" s="1302"/>
      <c r="AQ1" s="1302"/>
      <c r="AR1" s="1302"/>
      <c r="AS1" s="1302"/>
      <c r="AT1" s="1302"/>
      <c r="AU1" s="1302"/>
      <c r="AV1" s="1302"/>
      <c r="AW1" s="363"/>
      <c r="AX1" s="363"/>
      <c r="AY1" s="363"/>
      <c r="AZ1" s="363"/>
      <c r="BA1" s="363"/>
      <c r="BB1" s="363"/>
      <c r="BC1" s="363"/>
      <c r="BD1" s="363"/>
      <c r="BE1" s="363"/>
      <c r="BF1" s="363"/>
      <c r="BG1" s="363"/>
      <c r="BH1" s="365" t="s">
        <v>328</v>
      </c>
      <c r="BN1" s="361"/>
      <c r="BO1" s="361"/>
      <c r="BP1" s="361"/>
      <c r="BQ1" s="361"/>
    </row>
    <row r="2" spans="1:71" ht="20.25" customHeight="1">
      <c r="A2" s="1455" t="s">
        <v>400</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c r="AH2" s="1456"/>
      <c r="AI2" s="1456"/>
      <c r="AJ2" s="1456"/>
      <c r="AK2" s="1456"/>
      <c r="AL2" s="1456"/>
      <c r="AM2" s="1456"/>
      <c r="AN2" s="1456"/>
      <c r="AO2" s="1456"/>
      <c r="AP2" s="1456"/>
      <c r="AQ2" s="1456"/>
      <c r="AR2" s="1456"/>
      <c r="AS2" s="1456"/>
      <c r="AT2" s="1456"/>
      <c r="AU2" s="1456"/>
      <c r="AV2" s="1456"/>
      <c r="AW2" s="1456"/>
      <c r="AX2" s="1456"/>
      <c r="AY2" s="1456"/>
      <c r="AZ2" s="1456"/>
      <c r="BA2" s="1456"/>
      <c r="BB2" s="1456"/>
      <c r="BC2" s="1456"/>
      <c r="BD2" s="1456"/>
      <c r="BE2" s="1456"/>
      <c r="BF2" s="1456"/>
      <c r="BG2" s="1456"/>
      <c r="BH2" s="1457"/>
      <c r="BI2" s="120"/>
      <c r="BJ2" s="120"/>
      <c r="BK2" s="120"/>
      <c r="BL2" s="402"/>
      <c r="BM2" s="402"/>
      <c r="BN2" s="402"/>
      <c r="BO2" s="402"/>
      <c r="BP2" s="402"/>
      <c r="BQ2" s="402"/>
      <c r="BR2" s="402"/>
      <c r="BS2" s="402"/>
    </row>
    <row r="3" spans="1:71" ht="41.1" customHeight="1" thickBot="1">
      <c r="A3" s="1458"/>
      <c r="B3" s="1459"/>
      <c r="C3" s="1459"/>
      <c r="D3" s="1459"/>
      <c r="E3" s="1459"/>
      <c r="F3" s="1459"/>
      <c r="G3" s="1459"/>
      <c r="H3" s="1459"/>
      <c r="I3" s="1459"/>
      <c r="J3" s="1459"/>
      <c r="K3" s="1459"/>
      <c r="L3" s="1459"/>
      <c r="M3" s="1459"/>
      <c r="N3" s="1459"/>
      <c r="O3" s="1459"/>
      <c r="P3" s="1459"/>
      <c r="Q3" s="1459"/>
      <c r="R3" s="1459"/>
      <c r="S3" s="1459"/>
      <c r="T3" s="1459"/>
      <c r="U3" s="1459"/>
      <c r="V3" s="1459"/>
      <c r="W3" s="1459"/>
      <c r="X3" s="1459"/>
      <c r="Y3" s="1459"/>
      <c r="Z3" s="1459"/>
      <c r="AA3" s="1459"/>
      <c r="AB3" s="1459"/>
      <c r="AC3" s="1459"/>
      <c r="AD3" s="1459"/>
      <c r="AE3" s="1459"/>
      <c r="AF3" s="1459"/>
      <c r="AG3" s="1459"/>
      <c r="AH3" s="1459"/>
      <c r="AI3" s="1459"/>
      <c r="AJ3" s="1459"/>
      <c r="AK3" s="1459"/>
      <c r="AL3" s="1459"/>
      <c r="AM3" s="1459"/>
      <c r="AN3" s="1459"/>
      <c r="AO3" s="1459"/>
      <c r="AP3" s="1459"/>
      <c r="AQ3" s="1459"/>
      <c r="AR3" s="1459"/>
      <c r="AS3" s="1459"/>
      <c r="AT3" s="1459"/>
      <c r="AU3" s="1459"/>
      <c r="AV3" s="1459"/>
      <c r="AW3" s="1459"/>
      <c r="AX3" s="1459"/>
      <c r="AY3" s="1459"/>
      <c r="AZ3" s="1459"/>
      <c r="BA3" s="1459"/>
      <c r="BB3" s="1459"/>
      <c r="BC3" s="1459"/>
      <c r="BD3" s="1459"/>
      <c r="BE3" s="1459"/>
      <c r="BF3" s="1459"/>
      <c r="BG3" s="1459"/>
      <c r="BH3" s="1460"/>
      <c r="BI3" s="120"/>
      <c r="BJ3" s="383"/>
      <c r="BK3" s="383"/>
      <c r="BL3" s="383"/>
      <c r="BM3" s="383"/>
      <c r="BN3" s="383"/>
      <c r="BO3" s="383"/>
      <c r="BP3" s="383"/>
      <c r="BQ3" s="383"/>
      <c r="BR3" s="403"/>
      <c r="BS3" s="403"/>
    </row>
    <row r="4" spans="1:71" ht="35.1" customHeight="1">
      <c r="A4" s="402"/>
      <c r="B4" s="402"/>
      <c r="C4" s="402"/>
      <c r="D4" s="402"/>
      <c r="E4" s="402"/>
      <c r="F4" s="402"/>
      <c r="G4" s="402"/>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383"/>
      <c r="BK4" s="383"/>
      <c r="BL4" s="383"/>
      <c r="BM4" s="383"/>
      <c r="BN4" s="383"/>
      <c r="BO4" s="383"/>
      <c r="BP4" s="383"/>
      <c r="BQ4" s="383"/>
    </row>
    <row r="5" spans="1:71" s="383" customFormat="1" ht="39" customHeight="1" thickBot="1">
      <c r="A5" s="1472" t="s">
        <v>381</v>
      </c>
      <c r="B5" s="1335"/>
      <c r="C5" s="1335"/>
      <c r="D5" s="1335"/>
      <c r="E5" s="1335"/>
      <c r="F5" s="1335"/>
      <c r="G5" s="1336"/>
      <c r="H5" s="1335"/>
      <c r="I5" s="1337"/>
      <c r="J5" s="1337"/>
      <c r="K5" s="1337"/>
      <c r="L5" s="1337"/>
      <c r="M5" s="1337"/>
      <c r="N5" s="1337"/>
      <c r="O5" s="1337"/>
      <c r="BI5" s="384"/>
    </row>
    <row r="6" spans="1:71" s="383" customFormat="1" ht="39.75" customHeight="1" thickTop="1" thickBot="1">
      <c r="A6" s="1328" t="str">
        <f>MID(入力シート!$L145,COLUMN(B$1)/2,1)</f>
        <v/>
      </c>
      <c r="B6" s="1312"/>
      <c r="C6" s="1311" t="str">
        <f>MID(入力シート!$L145,COLUMN(D$1)/2,1)</f>
        <v/>
      </c>
      <c r="D6" s="1312"/>
      <c r="E6" s="1311" t="str">
        <f>MID(入力シート!$L145,COLUMN(F$1)/2,1)</f>
        <v/>
      </c>
      <c r="F6" s="1329"/>
      <c r="G6" s="308" t="s">
        <v>675</v>
      </c>
      <c r="H6" s="1328" t="str">
        <f>MID(入力シート!$Q145,COLUMN(B$1)/2,1)</f>
        <v/>
      </c>
      <c r="I6" s="1312"/>
      <c r="J6" s="1311" t="str">
        <f>MID(入力シート!$Q145,COLUMN(D$1)/2,1)</f>
        <v/>
      </c>
      <c r="K6" s="1312"/>
      <c r="L6" s="1311" t="str">
        <f>MID(入力シート!$Q145,COLUMN(F$1)/2,1)</f>
        <v/>
      </c>
      <c r="M6" s="1312"/>
      <c r="N6" s="1311" t="str">
        <f>MID(入力シート!$Q145,COLUMN(H$1)/2,1)</f>
        <v/>
      </c>
      <c r="O6" s="1329"/>
      <c r="BI6" s="384"/>
    </row>
    <row r="7" spans="1:71" ht="39.6" customHeight="1" thickTop="1">
      <c r="A7" s="372"/>
      <c r="B7" s="373"/>
      <c r="C7" s="374"/>
      <c r="D7" s="374"/>
      <c r="E7" s="374"/>
      <c r="F7" s="374"/>
      <c r="G7" s="375"/>
      <c r="H7" s="375"/>
      <c r="I7" s="375"/>
      <c r="J7" s="375"/>
      <c r="K7" s="376"/>
      <c r="L7" s="377"/>
      <c r="M7" s="375"/>
      <c r="N7" s="375"/>
      <c r="O7" s="375"/>
      <c r="P7" s="375"/>
      <c r="Q7" s="375"/>
      <c r="R7" s="377"/>
      <c r="S7" s="378"/>
      <c r="T7" s="378"/>
      <c r="U7" s="378"/>
      <c r="V7" s="378"/>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J7" s="383"/>
      <c r="BK7" s="383"/>
      <c r="BL7" s="383"/>
      <c r="BM7" s="383"/>
      <c r="BN7" s="383"/>
      <c r="BO7" s="383"/>
      <c r="BP7" s="383"/>
      <c r="BQ7" s="383"/>
    </row>
    <row r="8" spans="1:71" s="383" customFormat="1" ht="34.5" customHeight="1" thickBot="1">
      <c r="A8" s="1469" t="s">
        <v>382</v>
      </c>
      <c r="B8" s="1470"/>
      <c r="C8" s="1470"/>
      <c r="D8" s="1470"/>
      <c r="E8" s="1470"/>
      <c r="F8" s="1470"/>
      <c r="G8" s="1470"/>
      <c r="H8" s="1470"/>
      <c r="I8" s="1470"/>
      <c r="J8" s="1470"/>
      <c r="K8" s="1470"/>
      <c r="L8" s="1470"/>
      <c r="M8" s="1470"/>
      <c r="N8" s="1470"/>
      <c r="O8" s="1470"/>
      <c r="P8" s="1470"/>
      <c r="Q8" s="1470"/>
      <c r="R8" s="1470"/>
      <c r="S8" s="1470"/>
      <c r="T8" s="1470"/>
      <c r="U8" s="1470"/>
      <c r="V8" s="1470"/>
      <c r="W8" s="1470"/>
      <c r="X8" s="1470"/>
      <c r="Y8" s="1470"/>
      <c r="Z8" s="1470"/>
      <c r="AA8" s="1470"/>
      <c r="AB8" s="1470"/>
      <c r="AC8" s="1470"/>
      <c r="AD8" s="1470"/>
      <c r="AE8" s="1470"/>
      <c r="AF8" s="1470"/>
      <c r="AG8" s="1470"/>
      <c r="AH8" s="1470"/>
      <c r="AI8" s="1470"/>
      <c r="AJ8" s="1470"/>
      <c r="AK8" s="1470"/>
      <c r="AL8" s="1470"/>
      <c r="AM8" s="1470"/>
      <c r="AN8" s="1470"/>
      <c r="AO8" s="1470"/>
      <c r="AP8" s="1470"/>
      <c r="AQ8" s="1470"/>
      <c r="AR8" s="1470"/>
      <c r="AS8" s="1470"/>
      <c r="AT8" s="1471"/>
      <c r="AU8" s="1398" t="s">
        <v>814</v>
      </c>
      <c r="AV8" s="1399"/>
      <c r="AW8" s="1399"/>
      <c r="AX8" s="1399"/>
      <c r="AY8" s="1399"/>
      <c r="AZ8" s="1399"/>
      <c r="BA8" s="1399"/>
      <c r="BB8" s="1399"/>
      <c r="BC8" s="1399"/>
      <c r="BD8" s="1399"/>
      <c r="BE8" s="1399"/>
      <c r="BF8" s="1400"/>
      <c r="BG8" s="1343" t="str">
        <f>IF(A11="","",入力シート!AS99)</f>
        <v/>
      </c>
      <c r="BH8" s="1344"/>
    </row>
    <row r="9" spans="1:71" s="383" customFormat="1" ht="25.5" customHeight="1">
      <c r="A9" s="1371" t="s">
        <v>757</v>
      </c>
      <c r="B9" s="1372"/>
      <c r="C9" s="1372"/>
      <c r="D9" s="1372"/>
      <c r="E9" s="1372"/>
      <c r="F9" s="1372"/>
      <c r="G9" s="1372"/>
      <c r="H9" s="1372"/>
      <c r="I9" s="1372"/>
      <c r="J9" s="1372"/>
      <c r="K9" s="1372"/>
      <c r="L9" s="1372"/>
      <c r="M9" s="1372"/>
      <c r="N9" s="1372"/>
      <c r="O9" s="1372"/>
      <c r="P9" s="1372"/>
      <c r="Q9" s="1372"/>
      <c r="R9" s="1372"/>
      <c r="S9" s="1372"/>
      <c r="T9" s="1372"/>
      <c r="U9" s="1372"/>
      <c r="V9" s="1372"/>
      <c r="W9" s="1372"/>
      <c r="X9" s="1372"/>
      <c r="Y9" s="1372"/>
      <c r="Z9" s="1372"/>
      <c r="AA9" s="1372"/>
      <c r="AB9" s="1372"/>
      <c r="AC9" s="1372"/>
      <c r="AD9" s="1372"/>
      <c r="AE9" s="1372"/>
      <c r="AF9" s="1372"/>
      <c r="AG9" s="1372"/>
      <c r="AH9" s="1372"/>
      <c r="AI9" s="1372"/>
      <c r="AJ9" s="1372"/>
      <c r="AK9" s="1372"/>
      <c r="AL9" s="1372"/>
      <c r="AM9" s="1372"/>
      <c r="AN9" s="1372"/>
      <c r="AO9" s="1372"/>
      <c r="AP9" s="1372"/>
      <c r="AQ9" s="1372"/>
      <c r="AR9" s="1372"/>
      <c r="AS9" s="1372"/>
      <c r="AT9" s="1372"/>
      <c r="AU9" s="1372"/>
      <c r="AV9" s="1372"/>
      <c r="AW9" s="1372"/>
      <c r="AX9" s="1372"/>
      <c r="AY9" s="1372"/>
      <c r="AZ9" s="1372"/>
      <c r="BA9" s="1372"/>
      <c r="BB9" s="1372"/>
      <c r="BC9" s="1372"/>
      <c r="BD9" s="1372"/>
      <c r="BE9" s="1372"/>
      <c r="BF9" s="1372"/>
      <c r="BG9" s="1372"/>
      <c r="BH9" s="1373"/>
    </row>
    <row r="10" spans="1:71" s="383" customFormat="1" ht="39.75" customHeight="1" thickBot="1">
      <c r="A10" s="1461" t="s">
        <v>323</v>
      </c>
      <c r="B10" s="1462"/>
      <c r="C10" s="1462"/>
      <c r="D10" s="1462"/>
      <c r="E10" s="1462"/>
      <c r="F10" s="1462"/>
      <c r="G10" s="1462"/>
      <c r="H10" s="1462"/>
      <c r="I10" s="1462"/>
      <c r="J10" s="1462"/>
      <c r="K10" s="1462"/>
      <c r="L10" s="1462"/>
      <c r="M10" s="1462"/>
      <c r="N10" s="1462"/>
      <c r="O10" s="1462"/>
      <c r="P10" s="1462"/>
      <c r="Q10" s="1462"/>
      <c r="R10" s="1462"/>
      <c r="S10" s="1462"/>
      <c r="T10" s="1462"/>
      <c r="U10" s="1462"/>
      <c r="V10" s="1462"/>
      <c r="W10" s="1462"/>
      <c r="X10" s="1462"/>
      <c r="Y10" s="1462"/>
      <c r="Z10" s="1462"/>
      <c r="AA10" s="1462"/>
      <c r="AB10" s="1462"/>
      <c r="AC10" s="1462"/>
      <c r="AD10" s="1462"/>
      <c r="AE10" s="1462"/>
      <c r="AF10" s="1462"/>
      <c r="AG10" s="1462"/>
      <c r="AH10" s="1462"/>
      <c r="AI10" s="1462"/>
      <c r="AJ10" s="1462"/>
      <c r="AK10" s="1462"/>
      <c r="AL10" s="1462"/>
      <c r="AM10" s="1462"/>
      <c r="AN10" s="1462"/>
      <c r="AO10" s="1462"/>
      <c r="AP10" s="1462"/>
      <c r="AQ10" s="1462"/>
      <c r="AR10" s="1462"/>
      <c r="AS10" s="1462"/>
      <c r="AT10" s="1462"/>
      <c r="AU10" s="1462"/>
      <c r="AV10" s="1462"/>
      <c r="AW10" s="1462"/>
      <c r="AX10" s="1462"/>
      <c r="AY10" s="1462"/>
      <c r="AZ10" s="1462"/>
      <c r="BA10" s="1462"/>
      <c r="BB10" s="1462"/>
      <c r="BC10" s="1462"/>
      <c r="BD10" s="1462"/>
      <c r="BE10" s="1462"/>
      <c r="BF10" s="1462"/>
      <c r="BG10" s="1462"/>
      <c r="BH10" s="1463"/>
    </row>
    <row r="11" spans="1:71" s="383" customFormat="1" ht="40.950000000000003" customHeight="1" thickTop="1" thickBot="1">
      <c r="A11" s="1363" t="str">
        <f>MID(入力シート!$AT99,COLUMN(B$1)/2,1)</f>
        <v/>
      </c>
      <c r="B11" s="1360"/>
      <c r="C11" s="1359" t="str">
        <f>MID(入力シート!$AT99,COLUMN(D$1)/2,1)</f>
        <v/>
      </c>
      <c r="D11" s="1360"/>
      <c r="E11" s="1359" t="str">
        <f>MID(入力シート!$AT99,COLUMN(F$1)/2,1)</f>
        <v/>
      </c>
      <c r="F11" s="1360"/>
      <c r="G11" s="1359" t="str">
        <f>MID(入力シート!$AT99,COLUMN(H$1)/2,1)</f>
        <v/>
      </c>
      <c r="H11" s="1360"/>
      <c r="I11" s="1359" t="str">
        <f>MID(入力シート!$AT99,COLUMN(J$1)/2,1)</f>
        <v/>
      </c>
      <c r="J11" s="1360"/>
      <c r="K11" s="1359" t="str">
        <f>MID(入力シート!$AT99,COLUMN(L$1)/2,1)</f>
        <v/>
      </c>
      <c r="L11" s="1360"/>
      <c r="M11" s="1359" t="str">
        <f>MID(入力シート!$AT99,COLUMN(N$1)/2,1)</f>
        <v/>
      </c>
      <c r="N11" s="1360"/>
      <c r="O11" s="1359" t="str">
        <f>MID(入力シート!$AT99,COLUMN(P$1)/2,1)</f>
        <v/>
      </c>
      <c r="P11" s="1360"/>
      <c r="Q11" s="1359" t="str">
        <f>MID(入力シート!$AT99,COLUMN(R$1)/2,1)</f>
        <v/>
      </c>
      <c r="R11" s="1360"/>
      <c r="S11" s="1359" t="str">
        <f>MID(入力シート!$AT99,COLUMN(T$1)/2,1)</f>
        <v/>
      </c>
      <c r="T11" s="1360"/>
      <c r="U11" s="1468" t="str">
        <f>MID(入力シート!$AT99,COLUMN(V$1)/2,1)</f>
        <v/>
      </c>
      <c r="V11" s="1349"/>
      <c r="W11" s="1468" t="str">
        <f>MID(入力シート!$AT99,COLUMN(X$1)/2,1)</f>
        <v/>
      </c>
      <c r="X11" s="1349"/>
      <c r="Y11" s="1468" t="str">
        <f>MID(入力シート!$AT99,COLUMN(Z$1)/2,1)</f>
        <v/>
      </c>
      <c r="Z11" s="1349"/>
      <c r="AA11" s="1468" t="str">
        <f>MID(入力シート!$AT99,COLUMN(AB$1)/2,1)</f>
        <v/>
      </c>
      <c r="AB11" s="1349"/>
      <c r="AC11" s="1468" t="str">
        <f>MID(入力シート!$AT99,COLUMN(AD$1)/2,1)</f>
        <v/>
      </c>
      <c r="AD11" s="1349"/>
      <c r="AE11" s="1468" t="str">
        <f>MID(入力シート!$AT99,COLUMN(AF$1)/2,1)</f>
        <v/>
      </c>
      <c r="AF11" s="1349"/>
      <c r="AG11" s="1468" t="str">
        <f>MID(入力シート!$AT99,COLUMN(AH$1)/2,1)</f>
        <v/>
      </c>
      <c r="AH11" s="1349"/>
      <c r="AI11" s="1468" t="str">
        <f>MID(入力シート!$AT99,COLUMN(AJ$1)/2,1)</f>
        <v/>
      </c>
      <c r="AJ11" s="1349"/>
      <c r="AK11" s="1468" t="str">
        <f>MID(入力シート!$AT99,COLUMN(AL$1)/2,1)</f>
        <v/>
      </c>
      <c r="AL11" s="1349"/>
      <c r="AM11" s="1468" t="str">
        <f>MID(入力シート!$AT99,COLUMN(AN$1)/2,1)</f>
        <v/>
      </c>
      <c r="AN11" s="1349"/>
      <c r="AO11" s="1468" t="str">
        <f>MID(入力シート!$AT99,COLUMN(AP$1)/2,1)</f>
        <v/>
      </c>
      <c r="AP11" s="1349"/>
      <c r="AQ11" s="1468" t="str">
        <f>MID(入力シート!$AT99,COLUMN(AR$1)/2,1)</f>
        <v/>
      </c>
      <c r="AR11" s="1349"/>
      <c r="AS11" s="1468" t="str">
        <f>MID(入力シート!$AT99,COLUMN(AT$1)/2,1)</f>
        <v/>
      </c>
      <c r="AT11" s="1349"/>
      <c r="AU11" s="1310" t="str">
        <f>MID(入力シート!$AT99,COLUMN(AV$1)/2,1)</f>
        <v/>
      </c>
      <c r="AV11" s="1301"/>
      <c r="AW11" s="1310" t="str">
        <f>MID(入力シート!$AT99,COLUMN(AX$1)/2,1)</f>
        <v/>
      </c>
      <c r="AX11" s="1301"/>
      <c r="AY11" s="1310" t="str">
        <f>MID(入力シート!$AT99,COLUMN(AZ$1)/2,1)</f>
        <v/>
      </c>
      <c r="AZ11" s="1301"/>
      <c r="BA11" s="1310" t="str">
        <f>MID(入力シート!$AT99,COLUMN(BB$1)/2,1)</f>
        <v/>
      </c>
      <c r="BB11" s="1301"/>
      <c r="BC11" s="1310" t="str">
        <f>MID(入力シート!$AT99,COLUMN(BD$1)/2,1)</f>
        <v/>
      </c>
      <c r="BD11" s="1301"/>
      <c r="BE11" s="1310" t="str">
        <f>MID(入力シート!$AT99,COLUMN(BF$1)/2,1)</f>
        <v/>
      </c>
      <c r="BF11" s="1301"/>
      <c r="BG11" s="1301" t="str">
        <f>MID(入力シート!$AT99,COLUMN(BH$1)/2,1)</f>
        <v/>
      </c>
      <c r="BH11" s="1313"/>
    </row>
    <row r="12" spans="1:71" ht="41.1" customHeight="1" thickTop="1" thickBot="1">
      <c r="A12" s="1358" t="str">
        <f>MID(入力シート!$AT99,COLUMN(B$1)/2+30,1)</f>
        <v/>
      </c>
      <c r="B12" s="1309"/>
      <c r="C12" s="1309" t="str">
        <f>MID(入力シート!$AT99,COLUMN(D$1)/2+30,1)</f>
        <v/>
      </c>
      <c r="D12" s="1309"/>
      <c r="E12" s="1309" t="str">
        <f>MID(入力シート!$AT99,COLUMN(F$1)/2+30,1)</f>
        <v/>
      </c>
      <c r="F12" s="1309"/>
      <c r="G12" s="1309" t="str">
        <f>MID(入力シート!$AT99,COLUMN(H$1)/2+30,1)</f>
        <v/>
      </c>
      <c r="H12" s="1309"/>
      <c r="I12" s="1309" t="str">
        <f>MID(入力シート!$AT99,COLUMN(J$1)/2+30,1)</f>
        <v/>
      </c>
      <c r="J12" s="1309"/>
      <c r="K12" s="1309" t="str">
        <f>MID(入力シート!$AT99,COLUMN(L$1)/2+30,1)</f>
        <v/>
      </c>
      <c r="L12" s="1309"/>
      <c r="M12" s="1309" t="str">
        <f>MID(入力シート!$AT99,COLUMN(N$1)/2+30,1)</f>
        <v/>
      </c>
      <c r="N12" s="1309"/>
      <c r="O12" s="1309" t="str">
        <f>MID(入力シート!$AT99,COLUMN(P$1)/2+30,1)</f>
        <v/>
      </c>
      <c r="P12" s="1309"/>
      <c r="Q12" s="1309" t="str">
        <f>MID(入力シート!$AT99,COLUMN(R$1)/2+30,1)</f>
        <v/>
      </c>
      <c r="R12" s="1309"/>
      <c r="S12" s="1309" t="str">
        <f>MID(入力シート!$AT99,COLUMN(T$1)/2+30,1)</f>
        <v/>
      </c>
      <c r="T12" s="1309"/>
      <c r="U12" s="1309" t="str">
        <f>MID(入力シート!$AT99,COLUMN(V$1)/2+30,1)</f>
        <v/>
      </c>
      <c r="V12" s="1309"/>
      <c r="W12" s="1309" t="str">
        <f>MID(入力シート!$AT99,COLUMN(X$1)/2+30,1)</f>
        <v/>
      </c>
      <c r="X12" s="1309"/>
      <c r="Y12" s="1309" t="str">
        <f>MID(入力シート!$AT99,COLUMN(Z$1)/2+30,1)</f>
        <v/>
      </c>
      <c r="Z12" s="1309"/>
      <c r="AA12" s="1309" t="str">
        <f>MID(入力シート!$AT99,COLUMN(AB$1)/2+30,1)</f>
        <v/>
      </c>
      <c r="AB12" s="1309"/>
      <c r="AC12" s="1309" t="str">
        <f>MID(入力シート!$AT99,COLUMN(AD$1)/2+30,1)</f>
        <v/>
      </c>
      <c r="AD12" s="1309"/>
      <c r="AE12" s="1309" t="str">
        <f>MID(入力シート!$AT99,COLUMN(AF$1)/2+30,1)</f>
        <v/>
      </c>
      <c r="AF12" s="1309"/>
      <c r="AG12" s="1309" t="str">
        <f>MID(入力シート!$AT99,COLUMN(AH$1)/2+30,1)</f>
        <v/>
      </c>
      <c r="AH12" s="1309"/>
      <c r="AI12" s="1309" t="str">
        <f>MID(入力シート!$AT99,COLUMN(AJ$1)/2+30,1)</f>
        <v/>
      </c>
      <c r="AJ12" s="1309"/>
      <c r="AK12" s="1309" t="str">
        <f>MID(入力シート!$AT99,COLUMN(AL$1)/2+30,1)</f>
        <v/>
      </c>
      <c r="AL12" s="1309"/>
      <c r="AM12" s="1309" t="str">
        <f>MID(入力シート!$AT99,COLUMN(AN$1)/2+30,1)</f>
        <v/>
      </c>
      <c r="AN12" s="1309"/>
      <c r="AO12" s="1309" t="str">
        <f>MID(入力シート!$AT99,COLUMN(AP$1)/2+30,1)</f>
        <v/>
      </c>
      <c r="AP12" s="1309"/>
      <c r="AQ12" s="1309" t="str">
        <f>MID(入力シート!$AT99,COLUMN(AR$1)/2+30,1)</f>
        <v/>
      </c>
      <c r="AR12" s="1309"/>
      <c r="AS12" s="1309" t="str">
        <f>MID(入力シート!$AT99,COLUMN(AT$1)/2+30,1)</f>
        <v/>
      </c>
      <c r="AT12" s="1342"/>
      <c r="BJ12" s="383"/>
      <c r="BK12" s="383"/>
      <c r="BL12" s="383"/>
      <c r="BM12" s="383"/>
      <c r="BN12" s="383"/>
      <c r="BO12" s="383"/>
      <c r="BP12" s="383"/>
      <c r="BQ12" s="383"/>
    </row>
    <row r="13" spans="1:71" ht="39.75" customHeight="1" thickTop="1">
      <c r="A13" s="372"/>
      <c r="B13" s="373"/>
      <c r="C13" s="374"/>
      <c r="D13" s="374"/>
      <c r="E13" s="374"/>
      <c r="F13" s="374"/>
      <c r="G13" s="375"/>
      <c r="H13" s="375"/>
      <c r="I13" s="375"/>
      <c r="J13" s="375"/>
      <c r="K13" s="376"/>
      <c r="L13" s="377"/>
      <c r="M13" s="375"/>
      <c r="N13" s="375"/>
      <c r="O13" s="375"/>
      <c r="P13" s="375"/>
      <c r="Q13" s="375"/>
      <c r="R13" s="377"/>
      <c r="S13" s="378"/>
      <c r="T13" s="378"/>
      <c r="U13" s="378"/>
      <c r="V13" s="378"/>
      <c r="W13" s="378"/>
      <c r="X13" s="379"/>
      <c r="Y13" s="379"/>
      <c r="Z13" s="380"/>
      <c r="AD13" s="381"/>
      <c r="AE13" s="381"/>
      <c r="AF13" s="381"/>
      <c r="AG13" s="381"/>
      <c r="AH13" s="381"/>
      <c r="AI13" s="381"/>
      <c r="AJ13" s="381"/>
      <c r="AK13" s="381"/>
      <c r="BJ13" s="383"/>
      <c r="BK13" s="383"/>
      <c r="BL13" s="383"/>
      <c r="BM13" s="383"/>
      <c r="BN13" s="383"/>
      <c r="BO13" s="383"/>
      <c r="BP13" s="383"/>
      <c r="BQ13" s="383"/>
    </row>
    <row r="14" spans="1:71" s="320" customFormat="1" ht="39.75" customHeight="1" thickBot="1">
      <c r="A14" s="1379" t="s">
        <v>326</v>
      </c>
      <c r="B14" s="1380"/>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1"/>
      <c r="AE14" s="1382"/>
      <c r="AF14" s="366"/>
      <c r="AG14" s="1314" t="s">
        <v>346</v>
      </c>
      <c r="AH14" s="1315"/>
      <c r="AI14" s="1315"/>
      <c r="AJ14" s="1315"/>
      <c r="AK14" s="1315"/>
      <c r="AL14" s="1315"/>
      <c r="AM14" s="1315"/>
      <c r="AN14" s="1315"/>
      <c r="AO14" s="1315"/>
      <c r="AP14" s="1315"/>
      <c r="AQ14" s="1315"/>
      <c r="AR14" s="1315"/>
      <c r="AS14" s="1315"/>
      <c r="AT14" s="1315"/>
      <c r="AU14" s="1315"/>
      <c r="AV14" s="1315"/>
      <c r="AW14" s="1315"/>
      <c r="AX14" s="1315"/>
      <c r="AY14" s="1315"/>
      <c r="AZ14" s="1315"/>
      <c r="BA14" s="1315"/>
      <c r="BB14" s="1315"/>
      <c r="BC14" s="1315"/>
      <c r="BD14" s="1315"/>
      <c r="BE14" s="1315"/>
      <c r="BF14" s="1315"/>
      <c r="BG14" s="1315"/>
      <c r="BH14" s="1316"/>
      <c r="BI14" s="366"/>
      <c r="BJ14" s="383"/>
      <c r="BK14" s="383"/>
      <c r="BL14" s="383"/>
      <c r="BM14" s="383"/>
      <c r="BN14" s="383"/>
      <c r="BO14" s="383"/>
      <c r="BP14" s="383"/>
      <c r="BQ14" s="383"/>
    </row>
    <row r="15" spans="1:71" s="320" customFormat="1" ht="39.75" customHeight="1" thickTop="1" thickBot="1">
      <c r="A15" s="1429" t="s">
        <v>339</v>
      </c>
      <c r="B15" s="1430"/>
      <c r="C15" s="1430"/>
      <c r="D15" s="1430"/>
      <c r="E15" s="1430"/>
      <c r="F15" s="1430"/>
      <c r="G15" s="1430"/>
      <c r="H15" s="1430"/>
      <c r="I15" s="1430"/>
      <c r="J15" s="1430"/>
      <c r="K15" s="1430"/>
      <c r="L15" s="1430"/>
      <c r="M15" s="1433" t="s">
        <v>324</v>
      </c>
      <c r="N15" s="1430"/>
      <c r="O15" s="1430"/>
      <c r="P15" s="1430"/>
      <c r="Q15" s="1430"/>
      <c r="R15" s="1430"/>
      <c r="S15" s="1430"/>
      <c r="T15" s="1430"/>
      <c r="U15" s="1430"/>
      <c r="V15" s="1430"/>
      <c r="W15" s="1430"/>
      <c r="X15" s="1430"/>
      <c r="Y15" s="1430"/>
      <c r="Z15" s="1430"/>
      <c r="AA15" s="1430"/>
      <c r="AB15" s="1430"/>
      <c r="AC15" s="1434"/>
      <c r="AD15" s="1330" t="str">
        <f>入力シート!L147</f>
        <v/>
      </c>
      <c r="AE15" s="1331"/>
      <c r="AF15" s="366"/>
      <c r="AG15" s="1367" t="s">
        <v>365</v>
      </c>
      <c r="AH15" s="1368"/>
      <c r="AI15" s="1368"/>
      <c r="AJ15" s="1368"/>
      <c r="AK15" s="1368"/>
      <c r="AL15" s="1368"/>
      <c r="AM15" s="1368"/>
      <c r="AN15" s="1368"/>
      <c r="AO15" s="1368"/>
      <c r="AP15" s="1368"/>
      <c r="AQ15" s="1368"/>
      <c r="AR15" s="1368"/>
      <c r="AS15" s="1368"/>
      <c r="AT15" s="1368"/>
      <c r="AU15" s="1368"/>
      <c r="AV15" s="1368"/>
      <c r="AW15" s="1368"/>
      <c r="AX15" s="1368"/>
      <c r="AY15" s="1368"/>
      <c r="AZ15" s="1368"/>
      <c r="BA15" s="1368"/>
      <c r="BB15" s="1368"/>
      <c r="BC15" s="1368"/>
      <c r="BD15" s="1368"/>
      <c r="BE15" s="1368"/>
      <c r="BF15" s="1368"/>
      <c r="BG15" s="1368"/>
      <c r="BH15" s="1369"/>
      <c r="BI15" s="366"/>
      <c r="BJ15" s="383"/>
      <c r="BK15" s="383"/>
      <c r="BL15" s="383"/>
      <c r="BM15" s="383"/>
      <c r="BN15" s="383"/>
      <c r="BO15" s="383"/>
      <c r="BP15" s="383"/>
      <c r="BQ15" s="383"/>
      <c r="BR15" s="366"/>
      <c r="BS15" s="366"/>
    </row>
    <row r="16" spans="1:71" s="320" customFormat="1" ht="39.75" customHeight="1" thickTop="1" thickBot="1">
      <c r="A16" s="1431"/>
      <c r="B16" s="1432"/>
      <c r="C16" s="1432"/>
      <c r="D16" s="1432"/>
      <c r="E16" s="1432"/>
      <c r="F16" s="1432"/>
      <c r="G16" s="1432"/>
      <c r="H16" s="1432"/>
      <c r="I16" s="1432"/>
      <c r="J16" s="1432"/>
      <c r="K16" s="1432"/>
      <c r="L16" s="1432"/>
      <c r="M16" s="1432"/>
      <c r="N16" s="1432"/>
      <c r="O16" s="1432"/>
      <c r="P16" s="1432"/>
      <c r="Q16" s="1432"/>
      <c r="R16" s="1432"/>
      <c r="S16" s="1432"/>
      <c r="T16" s="1432"/>
      <c r="U16" s="1432"/>
      <c r="V16" s="1432"/>
      <c r="W16" s="1432"/>
      <c r="X16" s="1432"/>
      <c r="Y16" s="1432"/>
      <c r="Z16" s="1432"/>
      <c r="AA16" s="1432"/>
      <c r="AB16" s="1432"/>
      <c r="AC16" s="1435"/>
      <c r="AD16" s="1332"/>
      <c r="AE16" s="1333"/>
      <c r="AF16" s="366"/>
      <c r="AG16" s="1328" t="str">
        <f>MID(入力シート!$AT158,COLUMN(B$1)/2,1)</f>
        <v/>
      </c>
      <c r="AH16" s="1312"/>
      <c r="AI16" s="1311" t="str">
        <f>MID(入力シート!$AT158,COLUMN(D$1)/2,1)</f>
        <v/>
      </c>
      <c r="AJ16" s="1312"/>
      <c r="AK16" s="1311" t="str">
        <f>MID(入力シート!$AT158,COLUMN(F$1)/2,1)</f>
        <v/>
      </c>
      <c r="AL16" s="1312"/>
      <c r="AM16" s="1311" t="str">
        <f>MID(入力シート!$AT158,COLUMN(H$1)/2,1)</f>
        <v/>
      </c>
      <c r="AN16" s="1312"/>
      <c r="AO16" s="1311" t="str">
        <f>MID(入力シート!$AT158,COLUMN(J$1)/2,1)</f>
        <v/>
      </c>
      <c r="AP16" s="1312"/>
      <c r="AQ16" s="1311" t="str">
        <f>MID(入力シート!$AT158,COLUMN(L$1)/2,1)</f>
        <v/>
      </c>
      <c r="AR16" s="1312"/>
      <c r="AS16" s="1311" t="str">
        <f>MID(入力シート!$AT158,COLUMN(N$1)/2,1)</f>
        <v/>
      </c>
      <c r="AT16" s="1312"/>
      <c r="AU16" s="1311" t="str">
        <f>MID(入力シート!$AT158,COLUMN(P$1)/2,1)</f>
        <v/>
      </c>
      <c r="AV16" s="1312"/>
      <c r="AW16" s="1311" t="str">
        <f>MID(入力シート!$AT158,COLUMN(R$1)/2,1)</f>
        <v/>
      </c>
      <c r="AX16" s="1312"/>
      <c r="AY16" s="1311" t="str">
        <f>MID(入力シート!$AT158,COLUMN(T$1)/2,1)</f>
        <v/>
      </c>
      <c r="AZ16" s="1312"/>
      <c r="BA16" s="1310" t="str">
        <f>MID(入力シート!$AT158,COLUMN(V$1)/2,1)</f>
        <v/>
      </c>
      <c r="BB16" s="1301"/>
      <c r="BC16" s="1310" t="str">
        <f>MID(入力シート!$AT158,COLUMN(X$1)/2,1)</f>
        <v/>
      </c>
      <c r="BD16" s="1301"/>
      <c r="BE16" s="1310" t="str">
        <f>MID(入力シート!$AT158,COLUMN(Z$1)/2,1)</f>
        <v/>
      </c>
      <c r="BF16" s="1301"/>
      <c r="BG16" s="1310" t="str">
        <f>MID(入力シート!$AT158,COLUMN(AB$1)/2,1)</f>
        <v/>
      </c>
      <c r="BH16" s="1313"/>
    </row>
    <row r="17" spans="1:96" s="320" customFormat="1" ht="39.75" customHeight="1" thickTop="1">
      <c r="A17" s="1466" t="s">
        <v>334</v>
      </c>
      <c r="B17" s="1466"/>
      <c r="C17" s="1466"/>
      <c r="D17" s="1466"/>
      <c r="E17" s="1466"/>
      <c r="F17" s="1466"/>
      <c r="G17" s="1466"/>
      <c r="H17" s="1466"/>
      <c r="I17" s="1466"/>
      <c r="J17" s="1466"/>
      <c r="K17" s="1466"/>
      <c r="L17" s="1466"/>
      <c r="M17" s="1466"/>
      <c r="N17" s="1466"/>
      <c r="O17" s="1466"/>
      <c r="P17" s="1466"/>
      <c r="Q17" s="1466"/>
      <c r="R17" s="1466"/>
      <c r="S17" s="1466"/>
      <c r="T17" s="1466"/>
      <c r="U17" s="1466"/>
      <c r="V17" s="1466"/>
      <c r="W17" s="1466"/>
      <c r="X17" s="1466"/>
      <c r="Y17" s="1466"/>
      <c r="Z17" s="1466"/>
      <c r="AA17" s="1466"/>
      <c r="AB17" s="1466"/>
      <c r="AC17" s="1466"/>
      <c r="AD17" s="1466"/>
      <c r="AE17" s="1466"/>
      <c r="AF17" s="366"/>
      <c r="BI17" s="366"/>
      <c r="BJ17" s="366"/>
      <c r="BK17" s="366"/>
      <c r="BO17" s="366"/>
      <c r="BP17" s="366"/>
      <c r="BQ17" s="366"/>
      <c r="BR17" s="366"/>
      <c r="BS17" s="366"/>
    </row>
    <row r="18" spans="1:96" s="320" customFormat="1" ht="39.75" customHeight="1" thickBot="1">
      <c r="A18" s="1379" t="s">
        <v>345</v>
      </c>
      <c r="B18" s="1380"/>
      <c r="C18" s="1380"/>
      <c r="D18" s="1380"/>
      <c r="E18" s="1380"/>
      <c r="F18" s="1380"/>
      <c r="G18" s="1380"/>
      <c r="H18" s="1380"/>
      <c r="I18" s="1380"/>
      <c r="J18" s="1380"/>
      <c r="K18" s="1380"/>
      <c r="L18" s="1380"/>
      <c r="M18" s="1380"/>
      <c r="N18" s="1380"/>
      <c r="O18" s="1380"/>
      <c r="P18" s="1380"/>
      <c r="Q18" s="1380"/>
      <c r="R18" s="1380"/>
      <c r="S18" s="1380"/>
      <c r="T18" s="1380"/>
      <c r="U18" s="1380"/>
      <c r="V18" s="1380"/>
      <c r="W18" s="1380"/>
      <c r="X18" s="1380"/>
      <c r="Y18" s="1380"/>
      <c r="Z18" s="1380"/>
      <c r="AA18" s="1380"/>
      <c r="AB18" s="1380"/>
      <c r="AC18" s="1380"/>
      <c r="AD18" s="1381"/>
      <c r="AE18" s="1382"/>
      <c r="AF18" s="366"/>
      <c r="AG18" s="1314" t="s">
        <v>383</v>
      </c>
      <c r="AH18" s="1315"/>
      <c r="AI18" s="1315"/>
      <c r="AJ18" s="1315"/>
      <c r="AK18" s="1315"/>
      <c r="AL18" s="1315"/>
      <c r="AM18" s="1315"/>
      <c r="AN18" s="1315"/>
      <c r="AO18" s="1315"/>
      <c r="AP18" s="1315"/>
      <c r="AQ18" s="1315"/>
      <c r="AR18" s="1315"/>
      <c r="AS18" s="1315"/>
      <c r="AT18" s="1315"/>
      <c r="AU18" s="1315"/>
      <c r="AV18" s="1315"/>
      <c r="AW18" s="1315"/>
      <c r="AX18" s="1315"/>
      <c r="AY18" s="1315"/>
      <c r="AZ18" s="1315"/>
      <c r="BA18" s="1315"/>
      <c r="BB18" s="1315"/>
      <c r="BC18" s="1315"/>
      <c r="BD18" s="1315"/>
      <c r="BE18" s="1315"/>
      <c r="BF18" s="1315"/>
      <c r="BG18" s="1315"/>
      <c r="BH18" s="1316"/>
      <c r="BI18" s="366"/>
      <c r="BJ18" s="366"/>
      <c r="BK18" s="366"/>
      <c r="BO18" s="366"/>
      <c r="BP18" s="366"/>
      <c r="BQ18" s="366"/>
      <c r="BR18" s="366"/>
      <c r="BS18" s="366"/>
    </row>
    <row r="19" spans="1:96" s="320" customFormat="1" ht="39.75" customHeight="1" thickTop="1" thickBot="1">
      <c r="A19" s="1423" t="s">
        <v>93</v>
      </c>
      <c r="B19" s="1424"/>
      <c r="C19" s="1424"/>
      <c r="D19" s="1424"/>
      <c r="E19" s="1424"/>
      <c r="F19" s="1424"/>
      <c r="G19" s="1424"/>
      <c r="H19" s="1424"/>
      <c r="I19" s="1338" t="str">
        <f>入力シート!AT149</f>
        <v>□</v>
      </c>
      <c r="J19" s="1339"/>
      <c r="K19" s="1383" t="str">
        <f>様式３!K22</f>
        <v>独立</v>
      </c>
      <c r="L19" s="1383"/>
      <c r="M19" s="1383"/>
      <c r="N19" s="1383"/>
      <c r="O19" s="1383"/>
      <c r="P19" s="1383"/>
      <c r="Q19" s="1383"/>
      <c r="R19" s="1383"/>
      <c r="S19" s="1383"/>
      <c r="T19" s="1383"/>
      <c r="U19" s="1383"/>
      <c r="V19" s="1383"/>
      <c r="W19" s="1383"/>
      <c r="X19" s="1383"/>
      <c r="Y19" s="1383"/>
      <c r="Z19" s="1383"/>
      <c r="AA19" s="1383"/>
      <c r="AB19" s="1383"/>
      <c r="AC19" s="1383"/>
      <c r="AD19" s="1383"/>
      <c r="AE19" s="1467"/>
      <c r="AF19" s="366"/>
      <c r="AG19" s="1367" t="s">
        <v>379</v>
      </c>
      <c r="AH19" s="1368"/>
      <c r="AI19" s="1368"/>
      <c r="AJ19" s="1368"/>
      <c r="AK19" s="1368"/>
      <c r="AL19" s="1368"/>
      <c r="AM19" s="1368"/>
      <c r="AN19" s="1368"/>
      <c r="AO19" s="1368"/>
      <c r="AP19" s="1368"/>
      <c r="AQ19" s="1368"/>
      <c r="AR19" s="1368"/>
      <c r="AS19" s="1368"/>
      <c r="AT19" s="1368"/>
      <c r="AU19" s="1368"/>
      <c r="AV19" s="1368"/>
      <c r="AW19" s="1368"/>
      <c r="AX19" s="1368"/>
      <c r="AY19" s="1368"/>
      <c r="AZ19" s="1368"/>
      <c r="BA19" s="1368"/>
      <c r="BB19" s="1368"/>
      <c r="BC19" s="1368"/>
      <c r="BD19" s="1368"/>
      <c r="BE19" s="1368"/>
      <c r="BF19" s="1368"/>
      <c r="BG19" s="1368"/>
      <c r="BH19" s="1369"/>
      <c r="BI19" s="366"/>
      <c r="BJ19" s="383"/>
      <c r="BK19" s="383"/>
      <c r="BL19" s="383"/>
      <c r="BM19" s="383"/>
      <c r="BN19" s="383"/>
      <c r="BO19" s="383"/>
      <c r="BP19" s="366"/>
      <c r="BQ19" s="366"/>
      <c r="BR19" s="366"/>
      <c r="BS19" s="366"/>
    </row>
    <row r="20" spans="1:96" s="320" customFormat="1" ht="39.75" customHeight="1" thickTop="1" thickBot="1">
      <c r="A20" s="1425"/>
      <c r="B20" s="1426"/>
      <c r="C20" s="1426"/>
      <c r="D20" s="1426"/>
      <c r="E20" s="1426"/>
      <c r="F20" s="1426"/>
      <c r="G20" s="1426"/>
      <c r="H20" s="1426"/>
      <c r="I20" s="1299" t="str">
        <f>入力シート!AT150</f>
        <v>□</v>
      </c>
      <c r="J20" s="1300"/>
      <c r="K20" s="1376" t="str">
        <f>様式３!K23</f>
        <v>他の事業所と併設していて室内の独立性は有り</v>
      </c>
      <c r="L20" s="1377"/>
      <c r="M20" s="1377"/>
      <c r="N20" s="1377"/>
      <c r="O20" s="1377"/>
      <c r="P20" s="1377"/>
      <c r="Q20" s="1377"/>
      <c r="R20" s="1377"/>
      <c r="S20" s="1377"/>
      <c r="T20" s="1377"/>
      <c r="U20" s="1377"/>
      <c r="V20" s="1377"/>
      <c r="W20" s="1377"/>
      <c r="X20" s="1377"/>
      <c r="Y20" s="1377"/>
      <c r="Z20" s="1377"/>
      <c r="AA20" s="1377"/>
      <c r="AB20" s="1377"/>
      <c r="AC20" s="1377"/>
      <c r="AD20" s="1377"/>
      <c r="AE20" s="1378"/>
      <c r="AF20" s="366"/>
      <c r="AG20" s="1328" t="str">
        <f>MID(入力シート!$AT161,COLUMN(B$1)/2,1)</f>
        <v/>
      </c>
      <c r="AH20" s="1312"/>
      <c r="AI20" s="1311" t="str">
        <f>MID(入力シート!$AT161,COLUMN(D$1)/2,1)</f>
        <v/>
      </c>
      <c r="AJ20" s="1312"/>
      <c r="AK20" s="1311" t="str">
        <f>MID(入力シート!$AT161,COLUMN(F$1)/2,1)</f>
        <v/>
      </c>
      <c r="AL20" s="1312"/>
      <c r="AM20" s="1311" t="str">
        <f>MID(入力シート!$AT161,COLUMN(H$1)/2,1)</f>
        <v/>
      </c>
      <c r="AN20" s="1312"/>
      <c r="AO20" s="1311" t="str">
        <f>MID(入力シート!$AT161,COLUMN(J$1)/2,1)</f>
        <v/>
      </c>
      <c r="AP20" s="1312"/>
      <c r="AQ20" s="1311" t="str">
        <f>MID(入力シート!$AT161,COLUMN(L$1)/2,1)</f>
        <v/>
      </c>
      <c r="AR20" s="1312"/>
      <c r="AS20" s="1311" t="str">
        <f>MID(入力シート!$AT161,COLUMN(N$1)/2,1)</f>
        <v/>
      </c>
      <c r="AT20" s="1312"/>
      <c r="AU20" s="1311" t="str">
        <f>MID(入力シート!$AT161,COLUMN(P$1)/2,1)</f>
        <v/>
      </c>
      <c r="AV20" s="1312"/>
      <c r="AW20" s="1311" t="str">
        <f>MID(入力シート!$AT161,COLUMN(R$1)/2,1)</f>
        <v/>
      </c>
      <c r="AX20" s="1312"/>
      <c r="AY20" s="1311" t="str">
        <f>MID(入力シート!$AT161,COLUMN(T$1)/2,1)</f>
        <v/>
      </c>
      <c r="AZ20" s="1312"/>
      <c r="BA20" s="1310" t="str">
        <f>MID(入力シート!$AT161,COLUMN(V$1)/2,1)</f>
        <v/>
      </c>
      <c r="BB20" s="1301"/>
      <c r="BC20" s="1310" t="str">
        <f>MID(入力シート!$AT161,COLUMN(X$1)/2,1)</f>
        <v/>
      </c>
      <c r="BD20" s="1301"/>
      <c r="BE20" s="1310" t="str">
        <f>MID(入力シート!$AT161,COLUMN(Z$1)/2,1)</f>
        <v/>
      </c>
      <c r="BF20" s="1301"/>
      <c r="BG20" s="1310" t="str">
        <f>MID(入力シート!$AT161,COLUMN(AB$1)/2,1)</f>
        <v/>
      </c>
      <c r="BH20" s="1313"/>
      <c r="BI20" s="366"/>
      <c r="BJ20" s="383"/>
      <c r="BK20" s="383"/>
      <c r="BL20" s="383"/>
      <c r="BM20" s="383"/>
      <c r="BN20" s="383"/>
      <c r="BO20" s="383"/>
      <c r="BP20" s="366"/>
      <c r="BQ20" s="366"/>
      <c r="BR20" s="366"/>
      <c r="CO20" s="366"/>
      <c r="CP20" s="366"/>
      <c r="CQ20" s="366"/>
      <c r="CR20" s="366"/>
    </row>
    <row r="21" spans="1:96" s="320" customFormat="1" ht="39.75" customHeight="1" thickTop="1">
      <c r="A21" s="1427"/>
      <c r="B21" s="1428"/>
      <c r="C21" s="1428"/>
      <c r="D21" s="1428"/>
      <c r="E21" s="1428"/>
      <c r="F21" s="1428"/>
      <c r="G21" s="1428"/>
      <c r="H21" s="1428"/>
      <c r="I21" s="1388" t="str">
        <f>入力シート!AT151</f>
        <v>□</v>
      </c>
      <c r="J21" s="1389"/>
      <c r="K21" s="1352" t="str">
        <f>様式３!K24</f>
        <v>他の事業所と併設していて室内の独立性は無し</v>
      </c>
      <c r="L21" s="1353"/>
      <c r="M21" s="1353"/>
      <c r="N21" s="1353"/>
      <c r="O21" s="1353"/>
      <c r="P21" s="1353"/>
      <c r="Q21" s="1353"/>
      <c r="R21" s="1353"/>
      <c r="S21" s="1353"/>
      <c r="T21" s="1353"/>
      <c r="U21" s="1353"/>
      <c r="V21" s="1353"/>
      <c r="W21" s="1353"/>
      <c r="X21" s="1353"/>
      <c r="Y21" s="1353"/>
      <c r="Z21" s="1353"/>
      <c r="AA21" s="1353"/>
      <c r="AB21" s="1353"/>
      <c r="AC21" s="1353"/>
      <c r="AD21" s="1353"/>
      <c r="AE21" s="1354"/>
      <c r="AF21" s="366"/>
      <c r="BI21" s="366"/>
      <c r="BJ21" s="383"/>
      <c r="BK21" s="383"/>
      <c r="BL21" s="383"/>
      <c r="BM21" s="383"/>
      <c r="BN21" s="383"/>
      <c r="BO21" s="383"/>
    </row>
    <row r="22" spans="1:96" s="320" customFormat="1" ht="39.75" customHeight="1" thickBot="1">
      <c r="A22" s="1409" t="s">
        <v>301</v>
      </c>
      <c r="B22" s="1410"/>
      <c r="C22" s="1410"/>
      <c r="D22" s="1410"/>
      <c r="E22" s="1410"/>
      <c r="F22" s="1410"/>
      <c r="G22" s="1410"/>
      <c r="H22" s="1410"/>
      <c r="I22" s="1403" t="str">
        <f>入力シート!AT152</f>
        <v>□</v>
      </c>
      <c r="J22" s="1404"/>
      <c r="K22" s="309" t="s">
        <v>94</v>
      </c>
      <c r="L22" s="310"/>
      <c r="M22" s="311"/>
      <c r="N22" s="1405" t="str">
        <f>入力シート!AU152</f>
        <v>□</v>
      </c>
      <c r="O22" s="1404"/>
      <c r="P22" s="312" t="s">
        <v>95</v>
      </c>
      <c r="Q22" s="310"/>
      <c r="R22" s="310"/>
      <c r="S22" s="310"/>
      <c r="T22" s="310"/>
      <c r="U22" s="313"/>
      <c r="V22" s="310"/>
      <c r="W22" s="310"/>
      <c r="X22" s="310"/>
      <c r="Y22" s="314"/>
      <c r="Z22" s="314"/>
      <c r="AA22" s="314"/>
      <c r="AB22" s="314"/>
      <c r="AC22" s="315"/>
      <c r="AD22" s="315"/>
      <c r="AE22" s="316"/>
      <c r="AF22" s="366"/>
      <c r="BI22" s="366"/>
      <c r="BJ22" s="383"/>
      <c r="BK22" s="383"/>
      <c r="BL22" s="383"/>
      <c r="BM22" s="383"/>
      <c r="BN22" s="383"/>
      <c r="BO22" s="383"/>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row>
    <row r="23" spans="1:96" s="320" customFormat="1" ht="39.75" customHeight="1" thickTop="1">
      <c r="V23" s="383"/>
      <c r="W23" s="383"/>
      <c r="X23" s="366"/>
      <c r="Y23" s="366"/>
      <c r="Z23" s="366"/>
      <c r="AA23" s="366"/>
      <c r="AB23" s="366"/>
      <c r="AC23" s="366"/>
      <c r="AD23" s="366"/>
      <c r="AE23" s="366"/>
      <c r="AF23" s="366"/>
      <c r="AG23" s="366"/>
      <c r="AH23" s="387"/>
      <c r="AI23" s="387"/>
      <c r="AJ23" s="387"/>
      <c r="AK23" s="387"/>
      <c r="AL23" s="387"/>
      <c r="AX23" s="366"/>
      <c r="AY23" s="366"/>
      <c r="AZ23" s="366"/>
      <c r="BA23" s="366"/>
      <c r="BB23" s="366"/>
      <c r="BC23" s="366"/>
      <c r="BD23" s="366"/>
      <c r="BE23" s="366"/>
      <c r="BF23" s="366"/>
      <c r="BG23" s="366"/>
      <c r="BH23" s="366"/>
      <c r="BI23" s="366"/>
      <c r="BJ23" s="383"/>
      <c r="BK23" s="383"/>
      <c r="BL23" s="383"/>
      <c r="BM23" s="383"/>
      <c r="BN23" s="383"/>
      <c r="BO23" s="383"/>
    </row>
    <row r="24" spans="1:96" ht="34.5" customHeight="1">
      <c r="A24" s="1355" t="s">
        <v>347</v>
      </c>
      <c r="B24" s="1356"/>
      <c r="C24" s="1356"/>
      <c r="D24" s="1356"/>
      <c r="E24" s="1356"/>
      <c r="F24" s="1356"/>
      <c r="G24" s="1356"/>
      <c r="H24" s="1356"/>
      <c r="I24" s="1356"/>
      <c r="J24" s="1356"/>
      <c r="K24" s="1356"/>
      <c r="L24" s="1356"/>
      <c r="M24" s="1356"/>
      <c r="N24" s="1356"/>
      <c r="O24" s="1356"/>
      <c r="P24" s="1356"/>
      <c r="Q24" s="1356"/>
      <c r="R24" s="1356"/>
      <c r="S24" s="1356"/>
      <c r="T24" s="1356"/>
      <c r="U24" s="1356"/>
      <c r="V24" s="1356"/>
      <c r="W24" s="1356"/>
      <c r="X24" s="1356"/>
      <c r="Y24" s="1356"/>
      <c r="Z24" s="1356"/>
      <c r="AA24" s="1356"/>
      <c r="AB24" s="1356"/>
      <c r="AC24" s="1356"/>
      <c r="AD24" s="1356"/>
      <c r="AE24" s="1356"/>
      <c r="AF24" s="1356"/>
      <c r="AG24" s="1356"/>
      <c r="AH24" s="1356"/>
      <c r="AI24" s="1356"/>
      <c r="AJ24" s="1356"/>
      <c r="AK24" s="1356"/>
      <c r="AL24" s="1356"/>
      <c r="AM24" s="1356"/>
      <c r="AN24" s="1356"/>
      <c r="AO24" s="1356"/>
      <c r="AP24" s="1356"/>
      <c r="AQ24" s="1356"/>
      <c r="AR24" s="1356"/>
      <c r="AS24" s="1356"/>
      <c r="AT24" s="1357"/>
      <c r="AU24" s="1398" t="s">
        <v>815</v>
      </c>
      <c r="AV24" s="1399"/>
      <c r="AW24" s="1399"/>
      <c r="AX24" s="1399"/>
      <c r="AY24" s="1399"/>
      <c r="AZ24" s="1399"/>
      <c r="BA24" s="1399"/>
      <c r="BB24" s="1399"/>
      <c r="BC24" s="1399"/>
      <c r="BD24" s="1399"/>
      <c r="BE24" s="1399"/>
      <c r="BF24" s="1400"/>
      <c r="BG24" s="1343" t="str">
        <f>IF(A27="","",入力シート!AS155)</f>
        <v/>
      </c>
      <c r="BH24" s="1344"/>
      <c r="BJ24" s="383"/>
      <c r="BK24" s="383"/>
      <c r="BL24" s="383"/>
      <c r="BM24" s="383"/>
      <c r="BN24" s="383"/>
      <c r="BO24" s="383"/>
    </row>
    <row r="25" spans="1:96" s="383" customFormat="1" ht="22.95" customHeight="1">
      <c r="A25" s="1476" t="s">
        <v>318</v>
      </c>
      <c r="B25" s="1477"/>
      <c r="C25" s="1477"/>
      <c r="D25" s="1477"/>
      <c r="E25" s="1477"/>
      <c r="F25" s="1477"/>
      <c r="G25" s="1477"/>
      <c r="H25" s="1477"/>
      <c r="I25" s="1477"/>
      <c r="J25" s="1477"/>
      <c r="K25" s="1477"/>
      <c r="L25" s="1477"/>
      <c r="M25" s="1477"/>
      <c r="N25" s="1477"/>
      <c r="O25" s="1477"/>
      <c r="P25" s="1477"/>
      <c r="Q25" s="1477"/>
      <c r="R25" s="1477"/>
      <c r="S25" s="1477"/>
      <c r="T25" s="1477"/>
      <c r="U25" s="1477"/>
      <c r="V25" s="1477"/>
      <c r="W25" s="1477"/>
      <c r="X25" s="1477"/>
      <c r="Y25" s="1477"/>
      <c r="Z25" s="1477"/>
      <c r="AA25" s="1477"/>
      <c r="AB25" s="1477"/>
      <c r="AC25" s="1477"/>
      <c r="AD25" s="1477"/>
      <c r="AE25" s="1477"/>
      <c r="AF25" s="1477"/>
      <c r="AG25" s="1477"/>
      <c r="AH25" s="1477"/>
      <c r="AI25" s="1477"/>
      <c r="AJ25" s="1477"/>
      <c r="AK25" s="1477"/>
      <c r="AL25" s="1477"/>
      <c r="AM25" s="1477"/>
      <c r="AN25" s="1477"/>
      <c r="AO25" s="1477"/>
      <c r="AP25" s="1477"/>
      <c r="AQ25" s="1477"/>
      <c r="AR25" s="1477"/>
      <c r="AS25" s="1477"/>
      <c r="AT25" s="1477"/>
      <c r="AU25" s="1477"/>
      <c r="AV25" s="1477"/>
      <c r="AW25" s="1477"/>
      <c r="AX25" s="1477"/>
      <c r="AY25" s="1477"/>
      <c r="AZ25" s="1477"/>
      <c r="BA25" s="1477"/>
      <c r="BB25" s="1477"/>
      <c r="BC25" s="1477"/>
      <c r="BD25" s="1477"/>
      <c r="BE25" s="1477"/>
      <c r="BF25" s="1477"/>
      <c r="BG25" s="1477"/>
      <c r="BH25" s="1478"/>
    </row>
    <row r="26" spans="1:96" ht="39.75" customHeight="1" thickBot="1">
      <c r="A26" s="1473" t="s">
        <v>302</v>
      </c>
      <c r="B26" s="1474"/>
      <c r="C26" s="1474"/>
      <c r="D26" s="1474"/>
      <c r="E26" s="1474"/>
      <c r="F26" s="1474"/>
      <c r="G26" s="1474"/>
      <c r="H26" s="1474"/>
      <c r="I26" s="1474"/>
      <c r="J26" s="1474"/>
      <c r="K26" s="1474"/>
      <c r="L26" s="1474"/>
      <c r="M26" s="1474"/>
      <c r="N26" s="1474"/>
      <c r="O26" s="1474"/>
      <c r="P26" s="1474"/>
      <c r="Q26" s="1474"/>
      <c r="R26" s="1474"/>
      <c r="S26" s="1474"/>
      <c r="T26" s="1474"/>
      <c r="U26" s="1474"/>
      <c r="V26" s="1474"/>
      <c r="W26" s="1474"/>
      <c r="X26" s="1474" t="s">
        <v>303</v>
      </c>
      <c r="Y26" s="1474"/>
      <c r="Z26" s="1474"/>
      <c r="AA26" s="1474"/>
      <c r="AB26" s="1474"/>
      <c r="AC26" s="1474"/>
      <c r="AD26" s="1474"/>
      <c r="AE26" s="1474"/>
      <c r="AF26" s="1474"/>
      <c r="AG26" s="1474"/>
      <c r="AH26" s="1474"/>
      <c r="AI26" s="1474"/>
      <c r="AJ26" s="1474"/>
      <c r="AK26" s="1474"/>
      <c r="AL26" s="1474"/>
      <c r="AM26" s="1474"/>
      <c r="AN26" s="1474"/>
      <c r="AO26" s="1474"/>
      <c r="AP26" s="1474"/>
      <c r="AQ26" s="1474"/>
      <c r="AR26" s="1474"/>
      <c r="AS26" s="1474"/>
      <c r="AT26" s="1474"/>
      <c r="AU26" s="1474"/>
      <c r="AV26" s="1474"/>
      <c r="AW26" s="1474"/>
      <c r="AX26" s="1474"/>
      <c r="AY26" s="1474"/>
      <c r="AZ26" s="1474"/>
      <c r="BA26" s="1474"/>
      <c r="BB26" s="1474"/>
      <c r="BC26" s="1474"/>
      <c r="BD26" s="1474"/>
      <c r="BE26" s="1474"/>
      <c r="BF26" s="1474"/>
      <c r="BG26" s="1474"/>
      <c r="BH26" s="1475"/>
      <c r="BJ26" s="383"/>
      <c r="BK26" s="383"/>
      <c r="BL26" s="383"/>
      <c r="BM26" s="383"/>
      <c r="BN26" s="383"/>
      <c r="BO26" s="383"/>
    </row>
    <row r="27" spans="1:96" ht="40.35" customHeight="1" thickTop="1">
      <c r="A27" s="1439" t="str">
        <f>MID(入力シート!$AT$155,COLUMN(B$1)/2,1)</f>
        <v/>
      </c>
      <c r="B27" s="1440"/>
      <c r="C27" s="1349" t="str">
        <f>MID(入力シート!$AT$155,COLUMN(D$1)/2,1)</f>
        <v/>
      </c>
      <c r="D27" s="1349"/>
      <c r="E27" s="1349" t="str">
        <f>MID(入力シート!$AT$155,COLUMN(F$1)/2,1)</f>
        <v/>
      </c>
      <c r="F27" s="1349"/>
      <c r="G27" s="1349" t="str">
        <f>MID(入力シート!$AT$155,COLUMN(H$1)/2,1)</f>
        <v/>
      </c>
      <c r="H27" s="1349"/>
      <c r="I27" s="1349" t="str">
        <f>MID(入力シート!$AT$155,COLUMN(J$1)/2,1)</f>
        <v/>
      </c>
      <c r="J27" s="1349"/>
      <c r="K27" s="1349" t="str">
        <f>MID(入力シート!$AT$155,COLUMN(L$1)/2,1)</f>
        <v/>
      </c>
      <c r="L27" s="1349"/>
      <c r="M27" s="1349" t="str">
        <f>MID(入力シート!$AT$155,COLUMN(N$1)/2,1)</f>
        <v/>
      </c>
      <c r="N27" s="1349"/>
      <c r="O27" s="1349" t="str">
        <f>MID(入力シート!$AT$155,COLUMN(P$1)/2,1)</f>
        <v/>
      </c>
      <c r="P27" s="1349"/>
      <c r="Q27" s="1349" t="str">
        <f>MID(入力シート!$AT$155,COLUMN(R$1)/2,1)</f>
        <v/>
      </c>
      <c r="R27" s="1349"/>
      <c r="S27" s="1349" t="str">
        <f>MID(入力シート!$AT$155,COLUMN(T$1)/2,1)</f>
        <v/>
      </c>
      <c r="T27" s="1349"/>
      <c r="U27" s="1349" t="str">
        <f>MID(入力シート!$AT$155,COLUMN(V$1)/2,1)</f>
        <v/>
      </c>
      <c r="V27" s="1349"/>
      <c r="W27" s="1349" t="str">
        <f>MID(入力シート!$AT$155,COLUMN(X$1)/2,1)</f>
        <v/>
      </c>
      <c r="X27" s="1349"/>
      <c r="Y27" s="1349" t="str">
        <f>MID(入力シート!$AT$155,COLUMN(Z$1)/2,1)</f>
        <v/>
      </c>
      <c r="Z27" s="1349"/>
      <c r="AA27" s="1349" t="str">
        <f>MID(入力シート!$AT$155,COLUMN(AB$1)/2,1)</f>
        <v/>
      </c>
      <c r="AB27" s="1349"/>
      <c r="AC27" s="1349" t="str">
        <f>MID(入力シート!$AT$155,COLUMN(AD$1)/2,1)</f>
        <v/>
      </c>
      <c r="AD27" s="1349"/>
      <c r="AE27" s="1349" t="str">
        <f>MID(入力シート!$AT$155,COLUMN(AF$1)/2,1)</f>
        <v/>
      </c>
      <c r="AF27" s="1349"/>
      <c r="AG27" s="1349" t="str">
        <f>MID(入力シート!$AT$155,COLUMN(AH$1)/2,1)</f>
        <v/>
      </c>
      <c r="AH27" s="1349"/>
      <c r="AI27" s="1349" t="str">
        <f>MID(入力シート!$AT$155,COLUMN(AJ$1)/2,1)</f>
        <v/>
      </c>
      <c r="AJ27" s="1349"/>
      <c r="AK27" s="1349" t="str">
        <f>MID(入力シート!$AT$155,COLUMN(AL$1)/2,1)</f>
        <v/>
      </c>
      <c r="AL27" s="1349"/>
      <c r="AM27" s="1349" t="str">
        <f>MID(入力シート!$AT$155,COLUMN(AN$1)/2,1)</f>
        <v/>
      </c>
      <c r="AN27" s="1349"/>
      <c r="AO27" s="1349" t="str">
        <f>MID(入力シート!$AT$155,COLUMN(AP$1)/2,1)</f>
        <v/>
      </c>
      <c r="AP27" s="1349"/>
      <c r="AQ27" s="1349" t="str">
        <f>MID(入力シート!$AT$155,COLUMN(AR$1)/2,1)</f>
        <v/>
      </c>
      <c r="AR27" s="1349"/>
      <c r="AS27" s="1349" t="str">
        <f>MID(入力シート!$AT$155,COLUMN(AT$1)/2,1)</f>
        <v/>
      </c>
      <c r="AT27" s="1349"/>
      <c r="AU27" s="1349" t="str">
        <f>MID(入力シート!$AT$155,COLUMN(AV$1)/2,1)</f>
        <v/>
      </c>
      <c r="AV27" s="1349"/>
      <c r="AW27" s="1349" t="str">
        <f>MID(入力シート!$AT$155,COLUMN(AX$1)/2,1)</f>
        <v/>
      </c>
      <c r="AX27" s="1349"/>
      <c r="AY27" s="1349" t="str">
        <f>MID(入力シート!$AT$155,COLUMN(AZ$1)/2,1)</f>
        <v/>
      </c>
      <c r="AZ27" s="1349"/>
      <c r="BA27" s="1349" t="str">
        <f>MID(入力シート!$AT$155,COLUMN(BB$1)/2,1)</f>
        <v/>
      </c>
      <c r="BB27" s="1349"/>
      <c r="BC27" s="1349" t="str">
        <f>MID(入力シート!$AT$155,COLUMN(BD$1)/2,1)</f>
        <v/>
      </c>
      <c r="BD27" s="1349"/>
      <c r="BE27" s="1349" t="str">
        <f>MID(入力シート!$AT$155,COLUMN(BF$1)/2,1)</f>
        <v/>
      </c>
      <c r="BF27" s="1349"/>
      <c r="BG27" s="1349" t="str">
        <f>MID(入力シート!$AT$155,COLUMN(BH$1)/2,1)</f>
        <v/>
      </c>
      <c r="BH27" s="1370"/>
      <c r="BJ27" s="383"/>
      <c r="BK27" s="383"/>
      <c r="BL27" s="383"/>
      <c r="BM27" s="383"/>
      <c r="BN27" s="383"/>
      <c r="BO27" s="383"/>
    </row>
    <row r="28" spans="1:96" ht="40.35" customHeight="1" thickBot="1">
      <c r="A28" s="1358" t="str">
        <f>MID(入力シート!$AT$155,COLUMN(B$1)/2+30,1)</f>
        <v/>
      </c>
      <c r="B28" s="1441"/>
      <c r="C28" s="1309" t="str">
        <f>MID(入力シート!$AT$155,COLUMN(D$1)/2+30,1)</f>
        <v/>
      </c>
      <c r="D28" s="1309"/>
      <c r="E28" s="1309" t="str">
        <f>MID(入力シート!$AT$155,COLUMN(F$1)/2+30,1)</f>
        <v/>
      </c>
      <c r="F28" s="1309"/>
      <c r="G28" s="1309" t="str">
        <f>MID(入力シート!$AT$155,COLUMN(H$1)/2+30,1)</f>
        <v/>
      </c>
      <c r="H28" s="1309"/>
      <c r="I28" s="1309" t="str">
        <f>MID(入力シート!$AT$155,COLUMN(J$1)/2+30,1)</f>
        <v/>
      </c>
      <c r="J28" s="1309"/>
      <c r="K28" s="1309" t="str">
        <f>MID(入力シート!$AT$155,COLUMN(L$1)/2+30,1)</f>
        <v/>
      </c>
      <c r="L28" s="1309"/>
      <c r="M28" s="1309" t="str">
        <f>MID(入力シート!$AT$155,COLUMN(N$1)/2+30,1)</f>
        <v/>
      </c>
      <c r="N28" s="1309"/>
      <c r="O28" s="1309" t="str">
        <f>MID(入力シート!$AT$155,COLUMN(P$1)/2+30,1)</f>
        <v/>
      </c>
      <c r="P28" s="1309"/>
      <c r="Q28" s="1309" t="str">
        <f>MID(入力シート!$AT$155,COLUMN(R$1)/2+30,1)</f>
        <v/>
      </c>
      <c r="R28" s="1309"/>
      <c r="S28" s="1309" t="str">
        <f>MID(入力シート!$AT$155,COLUMN(T$1)/2+30,1)</f>
        <v/>
      </c>
      <c r="T28" s="1309"/>
      <c r="U28" s="1309" t="str">
        <f>MID(入力シート!$AT$155,COLUMN(V$1)/2+30,1)</f>
        <v/>
      </c>
      <c r="V28" s="1309"/>
      <c r="W28" s="1309" t="str">
        <f>MID(入力シート!$AT$155,COLUMN(X$1)/2+30,1)</f>
        <v/>
      </c>
      <c r="X28" s="1309"/>
      <c r="Y28" s="1309" t="str">
        <f>MID(入力シート!$AT$155,COLUMN(Z$1)/2+30,1)</f>
        <v/>
      </c>
      <c r="Z28" s="1309"/>
      <c r="AA28" s="1309" t="str">
        <f>MID(入力シート!$AT$155,COLUMN(AB$1)/2+30,1)</f>
        <v/>
      </c>
      <c r="AB28" s="1309"/>
      <c r="AC28" s="1309" t="str">
        <f>MID(入力シート!$AT$155,COLUMN(AD$1)/2+30,1)</f>
        <v/>
      </c>
      <c r="AD28" s="1309"/>
      <c r="AE28" s="1309" t="str">
        <f>MID(入力シート!$AT$155,COLUMN(AF$1)/2+30,1)</f>
        <v/>
      </c>
      <c r="AF28" s="1309"/>
      <c r="AG28" s="1309" t="str">
        <f>MID(入力シート!$AT$155,COLUMN(AH$1)/2+30,1)</f>
        <v/>
      </c>
      <c r="AH28" s="1309"/>
      <c r="AI28" s="1309" t="str">
        <f>MID(入力シート!$AT$155,COLUMN(AJ$1)/2+30,1)</f>
        <v/>
      </c>
      <c r="AJ28" s="1309"/>
      <c r="AK28" s="1309" t="str">
        <f>MID(入力シート!$AT$155,COLUMN(AL$1)/2+30,1)</f>
        <v/>
      </c>
      <c r="AL28" s="1309"/>
      <c r="AM28" s="1309" t="str">
        <f>MID(入力シート!$AT$155,COLUMN(AN$1)/2+30,1)</f>
        <v/>
      </c>
      <c r="AN28" s="1309"/>
      <c r="AO28" s="1309" t="str">
        <f>MID(入力シート!$AT$155,COLUMN(AP$1)/2+30,1)</f>
        <v/>
      </c>
      <c r="AP28" s="1309"/>
      <c r="AQ28" s="1309" t="str">
        <f>MID(入力シート!$AT$155,COLUMN(AR$1)/2+30,1)</f>
        <v/>
      </c>
      <c r="AR28" s="1309"/>
      <c r="AS28" s="1309" t="str">
        <f>MID(入力シート!$AT$155,COLUMN(AT$1)/2+30,1)</f>
        <v/>
      </c>
      <c r="AT28" s="1309"/>
      <c r="AU28" s="1309" t="str">
        <f>MID(入力シート!$AT$155,COLUMN(AV$1)/2+30,1)</f>
        <v/>
      </c>
      <c r="AV28" s="1309"/>
      <c r="AW28" s="1309" t="str">
        <f>MID(入力シート!$AT$155,COLUMN(AX$1)/2+30,1)</f>
        <v/>
      </c>
      <c r="AX28" s="1309"/>
      <c r="AY28" s="1309" t="str">
        <f>MID(入力シート!$AT$155,COLUMN(AZ$1)/2+30,1)</f>
        <v/>
      </c>
      <c r="AZ28" s="1309"/>
      <c r="BA28" s="1309" t="str">
        <f>MID(入力シート!$AT$155,COLUMN(BB$1)/2+30,1)</f>
        <v/>
      </c>
      <c r="BB28" s="1309"/>
      <c r="BC28" s="1309" t="str">
        <f>MID(入力シート!$AT$155,COLUMN(BD$1)/2+30,1)</f>
        <v/>
      </c>
      <c r="BD28" s="1309"/>
      <c r="BE28" s="1309" t="str">
        <f>MID(入力シート!$AT$155,COLUMN(BF$1)/2+30,1)</f>
        <v/>
      </c>
      <c r="BF28" s="1309"/>
      <c r="BG28" s="1309" t="str">
        <f>MID(入力シート!$AT$155,COLUMN(BH$1)/2+30,1)</f>
        <v/>
      </c>
      <c r="BH28" s="1408"/>
      <c r="BJ28" s="383"/>
      <c r="BK28" s="383"/>
      <c r="BL28" s="383"/>
      <c r="BM28" s="383"/>
      <c r="BN28" s="383"/>
      <c r="BO28" s="383"/>
    </row>
    <row r="29" spans="1:96" s="374" customFormat="1" ht="39" customHeight="1" thickTop="1">
      <c r="A29" s="391"/>
      <c r="BJ29" s="383"/>
      <c r="BK29" s="383"/>
      <c r="BL29" s="383"/>
      <c r="BM29" s="383"/>
      <c r="BN29" s="383"/>
      <c r="BO29" s="383"/>
    </row>
    <row r="30" spans="1:96" s="374" customFormat="1" ht="34.5" customHeight="1">
      <c r="A30" s="1355" t="s">
        <v>348</v>
      </c>
      <c r="B30" s="1356"/>
      <c r="C30" s="1356"/>
      <c r="D30" s="1356"/>
      <c r="E30" s="1356"/>
      <c r="F30" s="1356"/>
      <c r="G30" s="1356"/>
      <c r="H30" s="1356"/>
      <c r="I30" s="1356"/>
      <c r="J30" s="1356"/>
      <c r="K30" s="135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6"/>
      <c r="AH30" s="1356"/>
      <c r="AI30" s="1356"/>
      <c r="AJ30" s="1356"/>
      <c r="AK30" s="1356"/>
      <c r="AL30" s="1356"/>
      <c r="AM30" s="1356"/>
      <c r="AN30" s="1356"/>
      <c r="AO30" s="1356"/>
      <c r="AP30" s="1356"/>
      <c r="AQ30" s="1356"/>
      <c r="AR30" s="1356"/>
      <c r="AS30" s="1356"/>
      <c r="AT30" s="1357"/>
      <c r="AU30" s="1398" t="s">
        <v>816</v>
      </c>
      <c r="AV30" s="1399"/>
      <c r="AW30" s="1399"/>
      <c r="AX30" s="1399"/>
      <c r="AY30" s="1399"/>
      <c r="AZ30" s="1399"/>
      <c r="BA30" s="1399"/>
      <c r="BB30" s="1399"/>
      <c r="BC30" s="1399"/>
      <c r="BD30" s="1399"/>
      <c r="BE30" s="1399"/>
      <c r="BF30" s="1400"/>
      <c r="BG30" s="1343" t="str">
        <f>IF(A32="","",入力シート!AS102)</f>
        <v/>
      </c>
      <c r="BH30" s="1344"/>
      <c r="BJ30" s="383"/>
      <c r="BK30" s="383"/>
      <c r="BL30" s="383"/>
      <c r="BM30" s="383"/>
      <c r="BN30" s="383"/>
      <c r="BO30" s="383"/>
    </row>
    <row r="31" spans="1:96" ht="50.25" customHeight="1" thickBot="1">
      <c r="A31" s="1443" t="s">
        <v>380</v>
      </c>
      <c r="B31" s="1444"/>
      <c r="C31" s="1444"/>
      <c r="D31" s="1444"/>
      <c r="E31" s="1444"/>
      <c r="F31" s="1444"/>
      <c r="G31" s="1444"/>
      <c r="H31" s="1444"/>
      <c r="I31" s="1444"/>
      <c r="J31" s="1444"/>
      <c r="K31" s="1444"/>
      <c r="L31" s="1444"/>
      <c r="M31" s="1444"/>
      <c r="N31" s="1444"/>
      <c r="O31" s="1444"/>
      <c r="P31" s="1444"/>
      <c r="Q31" s="1444"/>
      <c r="R31" s="1444"/>
      <c r="S31" s="1444"/>
      <c r="T31" s="1444"/>
      <c r="U31" s="1444"/>
      <c r="V31" s="1444"/>
      <c r="W31" s="1444"/>
      <c r="X31" s="1444"/>
      <c r="Y31" s="1444"/>
      <c r="Z31" s="1444"/>
      <c r="AA31" s="1444"/>
      <c r="AB31" s="1444"/>
      <c r="AC31" s="1444"/>
      <c r="AD31" s="1444"/>
      <c r="AE31" s="1444"/>
      <c r="AF31" s="1444"/>
      <c r="AG31" s="1444"/>
      <c r="AH31" s="1444"/>
      <c r="AI31" s="1444"/>
      <c r="AJ31" s="1444"/>
      <c r="AK31" s="1444"/>
      <c r="AL31" s="1444"/>
      <c r="AM31" s="1444"/>
      <c r="AN31" s="1444"/>
      <c r="AO31" s="1444"/>
      <c r="AP31" s="1444"/>
      <c r="AQ31" s="1444"/>
      <c r="AR31" s="1444"/>
      <c r="AS31" s="1444"/>
      <c r="AT31" s="1444"/>
      <c r="AU31" s="1444"/>
      <c r="AV31" s="1444"/>
      <c r="AW31" s="1444"/>
      <c r="AX31" s="1444"/>
      <c r="AY31" s="1444"/>
      <c r="AZ31" s="1444"/>
      <c r="BA31" s="1444"/>
      <c r="BB31" s="1444"/>
      <c r="BC31" s="1444"/>
      <c r="BD31" s="1444"/>
      <c r="BE31" s="1444"/>
      <c r="BF31" s="1444"/>
      <c r="BG31" s="1444"/>
      <c r="BH31" s="1445"/>
      <c r="BJ31" s="383"/>
      <c r="BK31" s="383"/>
      <c r="BL31" s="383"/>
      <c r="BM31" s="383"/>
      <c r="BN31" s="383"/>
      <c r="BO31" s="383"/>
      <c r="BP31" s="405"/>
      <c r="BQ31" s="406"/>
    </row>
    <row r="32" spans="1:96" ht="40.5" customHeight="1" thickTop="1" thickBot="1">
      <c r="A32" s="1446" t="str">
        <f>MID(入力シート!$AT$102,COLUMN(B$1)/2,1)</f>
        <v/>
      </c>
      <c r="B32" s="1447"/>
      <c r="C32" s="1347" t="str">
        <f>MID(入力シート!$AT$102,COLUMN(D$1)/2,1)</f>
        <v/>
      </c>
      <c r="D32" s="1447"/>
      <c r="E32" s="1347" t="str">
        <f>MID(入力シート!$AT$102,COLUMN(F$1)/2,1)</f>
        <v/>
      </c>
      <c r="F32" s="1447"/>
      <c r="G32" s="1347" t="str">
        <f>MID(入力シート!$AT$102,COLUMN(H$1)/2,1)</f>
        <v/>
      </c>
      <c r="H32" s="1447"/>
      <c r="I32" s="1347" t="str">
        <f>MID(入力シート!$AT$102,COLUMN(J$1)/2,1)</f>
        <v/>
      </c>
      <c r="J32" s="1447"/>
      <c r="K32" s="1347" t="str">
        <f>MID(入力シート!$AT$102,COLUMN(L$1)/2,1)</f>
        <v/>
      </c>
      <c r="L32" s="1447"/>
      <c r="M32" s="1347" t="str">
        <f>MID(入力シート!$AT$102,COLUMN(N$1)/2,1)</f>
        <v/>
      </c>
      <c r="N32" s="1447"/>
      <c r="O32" s="1347" t="str">
        <f>MID(入力シート!$AT$102,COLUMN(P$1)/2,1)</f>
        <v/>
      </c>
      <c r="P32" s="1447"/>
      <c r="Q32" s="1347" t="str">
        <f>MID(入力シート!$AT$102,COLUMN(R$1)/2,1)</f>
        <v/>
      </c>
      <c r="R32" s="1447"/>
      <c r="S32" s="1347" t="str">
        <f>MID(入力シート!$AT$102,COLUMN(T$1)/2,1)</f>
        <v/>
      </c>
      <c r="T32" s="1447"/>
      <c r="U32" s="1301" t="str">
        <f>MID(入力シート!$AT$102,COLUMN(V$1)/2,1)</f>
        <v/>
      </c>
      <c r="V32" s="1301"/>
      <c r="W32" s="1301" t="str">
        <f>MID(入力シート!$AT$102,COLUMN(X$1)/2,1)</f>
        <v/>
      </c>
      <c r="X32" s="1301"/>
      <c r="Y32" s="1301" t="str">
        <f>MID(入力シート!$AT$102,COLUMN(Z$1)/2,1)</f>
        <v/>
      </c>
      <c r="Z32" s="1301"/>
      <c r="AA32" s="1301" t="str">
        <f>MID(入力シート!$AT$102,COLUMN(AB$1)/2,1)</f>
        <v/>
      </c>
      <c r="AB32" s="1301"/>
      <c r="AC32" s="1301" t="str">
        <f>MID(入力シート!$AT$102,COLUMN(AD$1)/2,1)</f>
        <v/>
      </c>
      <c r="AD32" s="1301"/>
      <c r="AE32" s="1301" t="str">
        <f>MID(入力シート!$AT$102,COLUMN(AF$1)/2,1)</f>
        <v/>
      </c>
      <c r="AF32" s="1301"/>
      <c r="AG32" s="1301" t="str">
        <f>MID(入力シート!$AT$102,COLUMN(AH$1)/2,1)</f>
        <v/>
      </c>
      <c r="AH32" s="1301"/>
      <c r="AI32" s="1301" t="str">
        <f>MID(入力シート!$AT$102,COLUMN(AJ$1)/2,1)</f>
        <v/>
      </c>
      <c r="AJ32" s="1301"/>
      <c r="AK32" s="1301" t="str">
        <f>MID(入力シート!$AT$102,COLUMN(AL$1)/2,1)</f>
        <v/>
      </c>
      <c r="AL32" s="1301"/>
      <c r="AM32" s="1301" t="str">
        <f>MID(入力シート!$AT$102,COLUMN(AN$1)/2,1)</f>
        <v/>
      </c>
      <c r="AN32" s="1301"/>
      <c r="AO32" s="1301" t="str">
        <f>MID(入力シート!$AT$102,COLUMN(AP$1)/2,1)</f>
        <v/>
      </c>
      <c r="AP32" s="1301"/>
      <c r="AQ32" s="1301" t="str">
        <f>MID(入力シート!$AT$102,COLUMN(AR$1)/2,1)</f>
        <v/>
      </c>
      <c r="AR32" s="1301"/>
      <c r="AS32" s="1301" t="str">
        <f>MID(入力シート!$AT$102,COLUMN(AT$1)/2,1)</f>
        <v/>
      </c>
      <c r="AT32" s="1301"/>
      <c r="AU32" s="1301" t="str">
        <f>MID(入力シート!$AT$102,COLUMN(AV$1)/2,1)</f>
        <v/>
      </c>
      <c r="AV32" s="1301"/>
      <c r="AW32" s="1301" t="str">
        <f>MID(入力シート!$AT$102,COLUMN(AX$1)/2,1)</f>
        <v/>
      </c>
      <c r="AX32" s="1301"/>
      <c r="AY32" s="1301" t="str">
        <f>MID(入力シート!$AT$102,COLUMN(AZ$1)/2,1)</f>
        <v/>
      </c>
      <c r="AZ32" s="1301"/>
      <c r="BA32" s="1301" t="str">
        <f>MID(入力シート!$AT$102,COLUMN(BB$1)/2,1)</f>
        <v/>
      </c>
      <c r="BB32" s="1301"/>
      <c r="BC32" s="1301" t="str">
        <f>MID(入力シート!$AT$102,COLUMN(BD$1)/2,1)</f>
        <v/>
      </c>
      <c r="BD32" s="1301"/>
      <c r="BE32" s="1301" t="str">
        <f>MID(入力シート!$AT$102,COLUMN(BF$1)/2,1)</f>
        <v/>
      </c>
      <c r="BF32" s="1301"/>
      <c r="BG32" s="1301" t="str">
        <f>MID(入力シート!$AT$102,COLUMN(BH$1)/2,1)</f>
        <v/>
      </c>
      <c r="BH32" s="1313"/>
      <c r="BJ32" s="383"/>
      <c r="BK32" s="383"/>
      <c r="BL32" s="383"/>
      <c r="BM32" s="383"/>
      <c r="BN32" s="383"/>
      <c r="BO32" s="383"/>
      <c r="BP32" s="405"/>
      <c r="BQ32" s="406"/>
    </row>
    <row r="33" spans="1:69" s="374" customFormat="1" ht="39" customHeight="1" thickTop="1">
      <c r="A33" s="391"/>
      <c r="C33" s="391"/>
      <c r="D33" s="392"/>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BA33" s="320"/>
      <c r="BB33" s="320"/>
      <c r="BC33" s="320"/>
      <c r="BD33" s="320"/>
      <c r="BE33" s="320"/>
      <c r="BF33" s="320"/>
      <c r="BG33" s="393"/>
      <c r="BH33" s="393"/>
      <c r="BI33" s="393"/>
      <c r="BJ33" s="383"/>
      <c r="BK33" s="383"/>
      <c r="BL33" s="383"/>
      <c r="BM33" s="383"/>
      <c r="BN33" s="383"/>
      <c r="BO33" s="383"/>
      <c r="BP33" s="407"/>
      <c r="BQ33" s="408"/>
    </row>
    <row r="34" spans="1:69" s="374" customFormat="1" ht="35.1" customHeight="1">
      <c r="A34" s="1436" t="s">
        <v>349</v>
      </c>
      <c r="B34" s="1437"/>
      <c r="C34" s="1437"/>
      <c r="D34" s="1437"/>
      <c r="E34" s="1437"/>
      <c r="F34" s="1437"/>
      <c r="G34" s="1437"/>
      <c r="H34" s="1437"/>
      <c r="I34" s="1437"/>
      <c r="J34" s="1437"/>
      <c r="K34" s="1437"/>
      <c r="L34" s="1437"/>
      <c r="M34" s="1437"/>
      <c r="N34" s="1437"/>
      <c r="O34" s="1437"/>
      <c r="P34" s="1437"/>
      <c r="Q34" s="1437"/>
      <c r="R34" s="1437"/>
      <c r="S34" s="1437"/>
      <c r="T34" s="1437"/>
      <c r="U34" s="1437"/>
      <c r="V34" s="1438"/>
      <c r="W34" s="1398" t="s">
        <v>321</v>
      </c>
      <c r="X34" s="1399"/>
      <c r="Y34" s="1399"/>
      <c r="Z34" s="1399"/>
      <c r="AA34" s="1399"/>
      <c r="AB34" s="1399"/>
      <c r="AC34" s="1399"/>
      <c r="AD34" s="1399"/>
      <c r="AE34" s="1399"/>
      <c r="AF34" s="1399"/>
      <c r="AG34" s="1399"/>
      <c r="AH34" s="1400"/>
      <c r="AI34" s="1343" t="str">
        <f>IF(A36="","",入力シート!AS105)</f>
        <v/>
      </c>
      <c r="AJ34" s="1344"/>
      <c r="AK34" s="394"/>
      <c r="AL34" s="394"/>
      <c r="AM34" s="320"/>
      <c r="BA34" s="320"/>
      <c r="BB34" s="320"/>
      <c r="BC34" s="320"/>
      <c r="BD34" s="320"/>
      <c r="BE34" s="395"/>
      <c r="BF34" s="395"/>
      <c r="BG34" s="395"/>
      <c r="BJ34" s="383"/>
      <c r="BK34" s="383"/>
      <c r="BL34" s="383"/>
      <c r="BM34" s="383"/>
      <c r="BN34" s="383"/>
      <c r="BO34" s="383"/>
    </row>
    <row r="35" spans="1:69" ht="39" customHeight="1" thickBot="1">
      <c r="A35" s="1465" t="s">
        <v>336</v>
      </c>
      <c r="B35" s="1401"/>
      <c r="C35" s="1401"/>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c r="AI35" s="1401"/>
      <c r="AJ35" s="1402"/>
      <c r="AK35" s="394"/>
      <c r="AL35" s="394"/>
      <c r="AM35" s="320"/>
      <c r="AN35" s="374"/>
      <c r="AO35" s="374"/>
      <c r="AP35" s="374"/>
      <c r="AQ35" s="374"/>
      <c r="AR35" s="374"/>
      <c r="AS35" s="374"/>
      <c r="AT35" s="374"/>
      <c r="AU35" s="374"/>
      <c r="AV35" s="374"/>
      <c r="AW35" s="374"/>
      <c r="AX35" s="374"/>
      <c r="AY35" s="374"/>
      <c r="AZ35" s="374"/>
      <c r="BA35" s="320"/>
      <c r="BB35" s="320"/>
      <c r="BC35" s="320"/>
      <c r="BD35" s="320"/>
      <c r="BE35" s="395"/>
      <c r="BF35" s="395"/>
      <c r="BG35" s="395"/>
      <c r="BJ35" s="383"/>
      <c r="BK35" s="383"/>
      <c r="BL35" s="383"/>
      <c r="BM35" s="383"/>
      <c r="BN35" s="383"/>
      <c r="BO35" s="383"/>
    </row>
    <row r="36" spans="1:69" ht="41.1" customHeight="1" thickTop="1" thickBot="1">
      <c r="A36" s="1386" t="str">
        <f>MID(入力シート!$AT$105,COLUMN(B$1)/2,1)</f>
        <v/>
      </c>
      <c r="B36" s="1387"/>
      <c r="C36" s="1301" t="str">
        <f>MID(入力シート!$AT$105,COLUMN(D$1)/2,1)</f>
        <v/>
      </c>
      <c r="D36" s="1301"/>
      <c r="E36" s="1301" t="str">
        <f>MID(入力シート!$AT$105,COLUMN(F$1)/2,1)</f>
        <v/>
      </c>
      <c r="F36" s="1301"/>
      <c r="G36" s="1301" t="str">
        <f>MID(入力シート!$AT$105,COLUMN(H$1)/2,1)</f>
        <v/>
      </c>
      <c r="H36" s="1301"/>
      <c r="I36" s="1301" t="str">
        <f>MID(入力シート!$AT$105,COLUMN(J$1)/2,1)</f>
        <v/>
      </c>
      <c r="J36" s="1301"/>
      <c r="K36" s="1301" t="str">
        <f>MID(入力シート!$AT$105,COLUMN(L$1)/2,1)</f>
        <v/>
      </c>
      <c r="L36" s="1301"/>
      <c r="M36" s="1301" t="str">
        <f>MID(入力シート!$AT$105,COLUMN(N$1)/2,1)</f>
        <v/>
      </c>
      <c r="N36" s="1301"/>
      <c r="O36" s="1301" t="str">
        <f>MID(入力シート!$AT$105,COLUMN(P$1)/2,1)</f>
        <v/>
      </c>
      <c r="P36" s="1301"/>
      <c r="Q36" s="1301" t="str">
        <f>MID(入力シート!$AT$105,COLUMN(R$1)/2,1)</f>
        <v/>
      </c>
      <c r="R36" s="1301"/>
      <c r="S36" s="1301" t="str">
        <f>MID(入力シート!$AT$105,COLUMN(T$1)/2,1)</f>
        <v/>
      </c>
      <c r="T36" s="1301"/>
      <c r="U36" s="1301" t="str">
        <f>MID(入力シート!$AT$105,COLUMN(V$1)/2,1)</f>
        <v/>
      </c>
      <c r="V36" s="1301"/>
      <c r="W36" s="1301" t="str">
        <f>MID(入力シート!$AT$105,COLUMN(X$1)/2,1)</f>
        <v/>
      </c>
      <c r="X36" s="1301"/>
      <c r="Y36" s="1301" t="str">
        <f>MID(入力シート!$AT$105,COLUMN(Z$1)/2,1)</f>
        <v/>
      </c>
      <c r="Z36" s="1301"/>
      <c r="AA36" s="1301" t="str">
        <f>MID(入力シート!$AT$105,COLUMN(AB$1)/2,1)</f>
        <v/>
      </c>
      <c r="AB36" s="1301"/>
      <c r="AC36" s="1301" t="str">
        <f>MID(入力シート!$AT$105,COLUMN(AD$1)/2,1)</f>
        <v/>
      </c>
      <c r="AD36" s="1301"/>
      <c r="AE36" s="1301" t="str">
        <f>MID(入力シート!$AT$105,COLUMN(AF$1)/2,1)</f>
        <v/>
      </c>
      <c r="AF36" s="1301"/>
      <c r="AG36" s="1301" t="str">
        <f>MID(入力シート!$AT$105,COLUMN(AH$1)/2,1)</f>
        <v/>
      </c>
      <c r="AH36" s="1301"/>
      <c r="AI36" s="1301" t="str">
        <f>MID(入力シート!$AT$105,COLUMN(AJ$1)/2,1)</f>
        <v/>
      </c>
      <c r="AJ36" s="1313"/>
      <c r="AK36" s="394"/>
      <c r="AL36" s="394"/>
      <c r="AM36" s="320"/>
      <c r="AN36" s="374"/>
      <c r="AO36" s="374"/>
      <c r="AP36" s="374"/>
      <c r="AQ36" s="374"/>
      <c r="AR36" s="374"/>
      <c r="AS36" s="374"/>
      <c r="AT36" s="374"/>
      <c r="AU36" s="374"/>
      <c r="AV36" s="374"/>
      <c r="AW36" s="374"/>
      <c r="AX36" s="374"/>
      <c r="AY36" s="374"/>
      <c r="AZ36" s="374"/>
      <c r="BA36" s="320"/>
      <c r="BB36" s="320"/>
      <c r="BC36" s="320"/>
      <c r="BD36" s="320"/>
      <c r="BE36" s="395"/>
      <c r="BF36" s="395"/>
      <c r="BG36" s="395"/>
      <c r="BJ36" s="383"/>
      <c r="BK36" s="383"/>
      <c r="BL36" s="383"/>
      <c r="BM36" s="383"/>
      <c r="BN36" s="383"/>
      <c r="BO36" s="383"/>
    </row>
    <row r="37" spans="1:69" s="383" customFormat="1" ht="39" customHeight="1" thickTop="1">
      <c r="A37" s="391"/>
      <c r="K37" s="391"/>
      <c r="O37" s="391"/>
      <c r="Y37" s="372"/>
      <c r="AA37" s="395"/>
      <c r="AB37" s="395"/>
      <c r="AC37" s="395"/>
      <c r="AD37" s="395"/>
      <c r="AI37" s="396"/>
      <c r="AJ37" s="397"/>
      <c r="AK37" s="397"/>
      <c r="AL37" s="374"/>
      <c r="AM37" s="374"/>
      <c r="AN37" s="374"/>
      <c r="AO37" s="374"/>
      <c r="AP37" s="374"/>
      <c r="AQ37" s="374"/>
      <c r="AR37" s="374"/>
      <c r="AS37" s="374"/>
      <c r="AT37" s="374"/>
      <c r="AU37" s="374"/>
      <c r="AV37" s="409"/>
      <c r="AW37" s="398"/>
      <c r="AX37" s="398"/>
      <c r="AY37" s="398"/>
      <c r="AZ37" s="398"/>
      <c r="BA37" s="398"/>
      <c r="BB37" s="398"/>
      <c r="BC37" s="398"/>
      <c r="BD37" s="398"/>
      <c r="BE37" s="398"/>
      <c r="BF37" s="398"/>
    </row>
    <row r="38" spans="1:69" s="383" customFormat="1" ht="35.1" customHeight="1">
      <c r="A38" s="1436" t="s">
        <v>350</v>
      </c>
      <c r="B38" s="1437"/>
      <c r="C38" s="1437"/>
      <c r="D38" s="1437"/>
      <c r="E38" s="1437"/>
      <c r="F38" s="1437"/>
      <c r="G38" s="1437"/>
      <c r="H38" s="1437"/>
      <c r="I38" s="1437"/>
      <c r="J38" s="1437"/>
      <c r="K38" s="1437"/>
      <c r="L38" s="1437"/>
      <c r="M38" s="1437"/>
      <c r="N38" s="1437"/>
      <c r="O38" s="1437"/>
      <c r="P38" s="1437"/>
      <c r="Q38" s="1437"/>
      <c r="R38" s="1437"/>
      <c r="S38" s="1437"/>
      <c r="T38" s="1437"/>
      <c r="U38" s="1437"/>
      <c r="V38" s="1438"/>
      <c r="W38" s="1398" t="s">
        <v>322</v>
      </c>
      <c r="X38" s="1399"/>
      <c r="Y38" s="1399"/>
      <c r="Z38" s="1399"/>
      <c r="AA38" s="1399"/>
      <c r="AB38" s="1399"/>
      <c r="AC38" s="1399"/>
      <c r="AD38" s="1399"/>
      <c r="AE38" s="1399"/>
      <c r="AF38" s="1399"/>
      <c r="AG38" s="1399"/>
      <c r="AH38" s="1400"/>
      <c r="AI38" s="1343" t="str">
        <f>IF(A40="","",入力シート!AS108)</f>
        <v/>
      </c>
      <c r="AJ38" s="1344"/>
      <c r="AK38" s="394"/>
      <c r="AL38" s="374"/>
      <c r="AM38" s="374"/>
      <c r="AN38" s="374"/>
      <c r="AO38" s="374"/>
      <c r="AP38" s="374"/>
      <c r="AQ38" s="374"/>
      <c r="AR38" s="374"/>
      <c r="AS38" s="374"/>
      <c r="AT38" s="374"/>
      <c r="AU38" s="374"/>
      <c r="AV38" s="394"/>
      <c r="AW38" s="394"/>
      <c r="AY38" s="396"/>
      <c r="AZ38" s="395"/>
      <c r="BA38" s="395"/>
      <c r="BB38" s="395"/>
      <c r="BC38" s="395"/>
      <c r="BD38" s="395"/>
      <c r="BE38" s="395"/>
      <c r="BF38" s="395"/>
      <c r="BG38" s="395"/>
    </row>
    <row r="39" spans="1:69" s="383" customFormat="1" ht="39.9" customHeight="1" thickBot="1">
      <c r="A39" s="1390" t="s">
        <v>682</v>
      </c>
      <c r="B39" s="1391"/>
      <c r="C39" s="1391"/>
      <c r="D39" s="1391"/>
      <c r="E39" s="1391"/>
      <c r="F39" s="1391"/>
      <c r="G39" s="1391"/>
      <c r="H39" s="1391"/>
      <c r="I39" s="1391"/>
      <c r="J39" s="1391"/>
      <c r="K39" s="1391"/>
      <c r="L39" s="1392"/>
      <c r="M39" s="1392"/>
      <c r="N39" s="1392"/>
      <c r="O39" s="1392"/>
      <c r="P39" s="1392"/>
      <c r="Q39" s="1393" t="s">
        <v>681</v>
      </c>
      <c r="R39" s="1392"/>
      <c r="S39" s="1392"/>
      <c r="T39" s="1392"/>
      <c r="U39" s="1392"/>
      <c r="V39" s="1392"/>
      <c r="W39" s="1392"/>
      <c r="X39" s="1392"/>
      <c r="Y39" s="1392"/>
      <c r="Z39" s="1392"/>
      <c r="AA39" s="1392"/>
      <c r="AB39" s="1392"/>
      <c r="AC39" s="1392"/>
      <c r="AD39" s="1392"/>
      <c r="AE39" s="1392"/>
      <c r="AF39" s="1392"/>
      <c r="AG39" s="1392"/>
      <c r="AH39" s="1392"/>
      <c r="AI39" s="1392"/>
      <c r="AJ39" s="1394"/>
      <c r="AK39" s="394"/>
      <c r="AL39" s="374"/>
      <c r="AM39" s="374"/>
      <c r="AN39" s="374"/>
      <c r="AO39" s="374"/>
      <c r="AP39" s="374"/>
      <c r="AQ39" s="374"/>
      <c r="AR39" s="374"/>
      <c r="AS39" s="374"/>
      <c r="AT39" s="374"/>
      <c r="AU39" s="374"/>
      <c r="AV39" s="394"/>
      <c r="AW39" s="394"/>
      <c r="AY39" s="396"/>
      <c r="AZ39" s="395"/>
      <c r="BA39" s="395"/>
      <c r="BB39" s="395"/>
      <c r="BC39" s="395"/>
      <c r="BD39" s="395"/>
      <c r="BE39" s="395"/>
      <c r="BF39" s="395"/>
      <c r="BG39" s="395"/>
    </row>
    <row r="40" spans="1:69" s="383" customFormat="1" ht="39.9" customHeight="1" thickTop="1" thickBot="1">
      <c r="A40" s="1386" t="str">
        <f>MID(入力シート!$AT$108,COLUMN(B$1)/2,1)</f>
        <v/>
      </c>
      <c r="B40" s="1387"/>
      <c r="C40" s="1301" t="str">
        <f>MID(入力シート!$AT$108,COLUMN(D$1)/2,1)</f>
        <v/>
      </c>
      <c r="D40" s="1301"/>
      <c r="E40" s="1301" t="str">
        <f>MID(入力シート!$AT$108,COLUMN(F$1)/2,1)</f>
        <v/>
      </c>
      <c r="F40" s="1301"/>
      <c r="G40" s="1301" t="str">
        <f>MID(入力シート!$AT$108,COLUMN(H$1)/2,1)</f>
        <v/>
      </c>
      <c r="H40" s="1301"/>
      <c r="I40" s="1301" t="str">
        <f>MID(入力シート!$AT$108,COLUMN(J$1)/2,1)</f>
        <v/>
      </c>
      <c r="J40" s="1301"/>
      <c r="K40" s="1301" t="str">
        <f>MID(入力シート!$AT$108,COLUMN(L$1)/2,1)</f>
        <v/>
      </c>
      <c r="L40" s="1301"/>
      <c r="M40" s="1301" t="str">
        <f>MID(入力シート!$AT$108,COLUMN(N$1)/2,1)</f>
        <v/>
      </c>
      <c r="N40" s="1301"/>
      <c r="O40" s="1301" t="str">
        <f>MID(入力シート!$AT$108,COLUMN(P$1)/2,1)</f>
        <v/>
      </c>
      <c r="P40" s="1301"/>
      <c r="Q40" s="1301" t="str">
        <f>MID(入力シート!$AT$108,COLUMN(R$1)/2,1)</f>
        <v/>
      </c>
      <c r="R40" s="1301"/>
      <c r="S40" s="1301" t="str">
        <f>MID(入力シート!$AT$108,COLUMN(T$1)/2,1)</f>
        <v/>
      </c>
      <c r="T40" s="1301"/>
      <c r="U40" s="1301" t="str">
        <f>MID(入力シート!$AT$108,COLUMN(V$1)/2,1)</f>
        <v/>
      </c>
      <c r="V40" s="1301"/>
      <c r="W40" s="1301" t="str">
        <f>MID(入力シート!$AT$108,COLUMN(X$1)/2,1)</f>
        <v/>
      </c>
      <c r="X40" s="1301"/>
      <c r="Y40" s="1301" t="str">
        <f>MID(入力シート!$AT$108,COLUMN(Z$1)/2,1)</f>
        <v/>
      </c>
      <c r="Z40" s="1301"/>
      <c r="AA40" s="1301" t="str">
        <f>MID(入力シート!$AT$108,COLUMN(AB$1)/2,1)</f>
        <v/>
      </c>
      <c r="AB40" s="1301"/>
      <c r="AC40" s="1301" t="str">
        <f>MID(入力シート!$AT$108,COLUMN(AD$1)/2,1)</f>
        <v/>
      </c>
      <c r="AD40" s="1301"/>
      <c r="AE40" s="1301" t="str">
        <f>MID(入力シート!$AT$108,COLUMN(AF$1)/2,1)</f>
        <v/>
      </c>
      <c r="AF40" s="1301"/>
      <c r="AG40" s="1301" t="str">
        <f>MID(入力シート!$AT$108,COLUMN(AH$1)/2,1)</f>
        <v/>
      </c>
      <c r="AH40" s="1301"/>
      <c r="AI40" s="1301" t="str">
        <f>MID(入力シート!$AT$108,COLUMN(AJ$1)/2,1)</f>
        <v/>
      </c>
      <c r="AJ40" s="1313"/>
      <c r="AK40" s="394"/>
      <c r="AL40" s="374"/>
      <c r="AM40" s="374"/>
      <c r="AN40" s="374"/>
      <c r="AO40" s="374"/>
      <c r="AP40" s="374"/>
      <c r="AQ40" s="374"/>
      <c r="AR40" s="374"/>
      <c r="AS40" s="374"/>
      <c r="AT40" s="374"/>
      <c r="AU40" s="374"/>
      <c r="AV40" s="394"/>
      <c r="AW40" s="394"/>
      <c r="AY40" s="396"/>
      <c r="AZ40" s="395"/>
      <c r="BA40" s="395"/>
      <c r="BB40" s="395"/>
      <c r="BC40" s="395"/>
      <c r="BD40" s="395"/>
      <c r="BE40" s="395"/>
      <c r="BF40" s="395"/>
      <c r="BG40" s="395"/>
    </row>
    <row r="41" spans="1:69" s="383" customFormat="1" ht="39" customHeight="1" thickTop="1">
      <c r="A41" s="391"/>
      <c r="K41" s="391"/>
      <c r="O41" s="391"/>
      <c r="Y41" s="372"/>
      <c r="AA41" s="395"/>
      <c r="AB41" s="395"/>
      <c r="AC41" s="395"/>
      <c r="AD41" s="395"/>
      <c r="AI41" s="396"/>
      <c r="AJ41" s="397"/>
      <c r="AK41" s="397"/>
      <c r="AL41" s="374"/>
      <c r="AM41" s="374"/>
      <c r="AN41" s="374"/>
      <c r="AO41" s="374"/>
      <c r="AP41" s="374"/>
      <c r="AQ41" s="374"/>
      <c r="AR41" s="374"/>
      <c r="AS41" s="374"/>
      <c r="AT41" s="374"/>
      <c r="AU41" s="374"/>
      <c r="AV41" s="409"/>
      <c r="AW41" s="398"/>
      <c r="AX41" s="398"/>
      <c r="AY41" s="398"/>
      <c r="AZ41" s="398"/>
      <c r="BA41" s="398"/>
      <c r="BB41" s="398"/>
      <c r="BC41" s="398"/>
      <c r="BD41" s="398"/>
      <c r="BE41" s="398"/>
      <c r="BF41" s="398"/>
    </row>
    <row r="42" spans="1:69" ht="35.1" customHeight="1">
      <c r="A42" s="1464" t="s">
        <v>351</v>
      </c>
      <c r="B42" s="1464"/>
      <c r="C42" s="1464"/>
      <c r="D42" s="1464"/>
      <c r="E42" s="1464"/>
      <c r="F42" s="1464"/>
      <c r="G42" s="1464"/>
      <c r="H42" s="1464"/>
      <c r="I42" s="1464"/>
      <c r="J42" s="1464"/>
      <c r="K42" s="1464"/>
      <c r="L42" s="1464"/>
      <c r="M42" s="1464"/>
      <c r="N42" s="1464"/>
      <c r="O42" s="1464"/>
      <c r="P42" s="1464"/>
      <c r="Q42" s="1464"/>
      <c r="R42" s="1464"/>
      <c r="S42" s="1464"/>
      <c r="T42" s="1464"/>
      <c r="U42" s="1464"/>
      <c r="V42" s="1464"/>
      <c r="W42" s="1464"/>
      <c r="X42" s="1464"/>
      <c r="Y42" s="1464"/>
      <c r="Z42" s="1464"/>
      <c r="AA42" s="1464"/>
      <c r="AB42" s="1464"/>
      <c r="AC42" s="1464"/>
      <c r="AD42" s="1464"/>
      <c r="AE42" s="1464"/>
      <c r="AF42" s="1464"/>
      <c r="AG42" s="1464"/>
      <c r="AH42" s="1464"/>
      <c r="AI42" s="1464"/>
      <c r="AJ42" s="1464"/>
      <c r="AK42" s="1464"/>
      <c r="AL42" s="1464"/>
      <c r="AM42" s="1464"/>
      <c r="AN42" s="1464"/>
      <c r="AO42" s="1464"/>
      <c r="AP42" s="1464"/>
      <c r="AQ42" s="1464"/>
      <c r="AR42" s="1464"/>
      <c r="AS42" s="1464"/>
      <c r="AT42" s="1464"/>
      <c r="AU42" s="1464"/>
      <c r="AV42" s="1464"/>
      <c r="AW42" s="1464"/>
      <c r="AX42" s="1464"/>
    </row>
    <row r="43" spans="1:69" ht="39.75" customHeight="1" thickBot="1">
      <c r="A43" s="1448" t="s">
        <v>310</v>
      </c>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1448"/>
    </row>
    <row r="44" spans="1:69" ht="39" customHeight="1" thickTop="1">
      <c r="A44" s="1449" t="str">
        <f>入力シート!L164</f>
        <v/>
      </c>
      <c r="B44" s="1450"/>
      <c r="C44" s="1450"/>
      <c r="D44" s="1450"/>
      <c r="E44" s="1450"/>
      <c r="F44" s="1450"/>
      <c r="G44" s="1450"/>
      <c r="H44" s="1450"/>
      <c r="I44" s="1450"/>
      <c r="J44" s="1450"/>
      <c r="K44" s="1450"/>
      <c r="L44" s="1450"/>
      <c r="M44" s="1450"/>
      <c r="N44" s="1450"/>
      <c r="O44" s="1450"/>
      <c r="P44" s="1450"/>
      <c r="Q44" s="1450"/>
      <c r="R44" s="1450"/>
      <c r="S44" s="1450"/>
      <c r="T44" s="1450"/>
      <c r="U44" s="1450"/>
      <c r="V44" s="1450"/>
      <c r="W44" s="1450"/>
      <c r="X44" s="1450"/>
      <c r="Y44" s="1450"/>
      <c r="Z44" s="1450"/>
      <c r="AA44" s="1450"/>
      <c r="AB44" s="1450"/>
      <c r="AC44" s="1450"/>
      <c r="AD44" s="1450"/>
      <c r="AE44" s="1450"/>
      <c r="AF44" s="1450"/>
      <c r="AG44" s="1450"/>
      <c r="AH44" s="1450"/>
      <c r="AI44" s="1450"/>
      <c r="AJ44" s="1450"/>
      <c r="AK44" s="1450"/>
      <c r="AL44" s="1450"/>
      <c r="AM44" s="1450"/>
      <c r="AN44" s="1450"/>
      <c r="AO44" s="1450"/>
      <c r="AP44" s="1450"/>
      <c r="AQ44" s="1450"/>
      <c r="AR44" s="1450"/>
      <c r="AS44" s="1450"/>
      <c r="AT44" s="1450"/>
      <c r="AU44" s="1450"/>
      <c r="AV44" s="1450"/>
      <c r="AW44" s="1450"/>
      <c r="AX44" s="1451"/>
      <c r="BL44" s="410"/>
      <c r="BM44" s="410"/>
      <c r="BN44" s="410"/>
    </row>
    <row r="45" spans="1:69" ht="39.75" customHeight="1" thickBot="1">
      <c r="A45" s="1452"/>
      <c r="B45" s="1453"/>
      <c r="C45" s="1453"/>
      <c r="D45" s="1453"/>
      <c r="E45" s="1453"/>
      <c r="F45" s="1453"/>
      <c r="G45" s="1453"/>
      <c r="H45" s="1453"/>
      <c r="I45" s="1453"/>
      <c r="J45" s="1453"/>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3"/>
      <c r="AP45" s="1453"/>
      <c r="AQ45" s="1453"/>
      <c r="AR45" s="1453"/>
      <c r="AS45" s="1453"/>
      <c r="AT45" s="1453"/>
      <c r="AU45" s="1453"/>
      <c r="AV45" s="1453"/>
      <c r="AW45" s="1453"/>
      <c r="AX45" s="1454"/>
      <c r="BL45" s="410"/>
      <c r="BM45" s="410"/>
      <c r="BN45" s="410"/>
    </row>
    <row r="46" spans="1:69" ht="19.95" customHeight="1" thickTop="1"/>
    <row r="47" spans="1:69" ht="19.95" customHeight="1"/>
  </sheetData>
  <sheetProtection algorithmName="SHA-512" hashValue="06y+UJzoyJkY1WczMkQ74R6Q1hPLDeTCt1FZAKdRaRNomljciTZfx/P6plJulg+sZKfB0PYhEI0FOg+IyC8oFA==" saltValue="8RtLXtPwZCsTvs1HcMDLtA==" spinCount="100000" sheet="1" objects="1" scenarios="1" selectLockedCells="1" selectUnlockedCells="1"/>
  <mergeCells count="264">
    <mergeCell ref="A26:W26"/>
    <mergeCell ref="X26:BH26"/>
    <mergeCell ref="A9:BH9"/>
    <mergeCell ref="A25:BH25"/>
    <mergeCell ref="A11:B11"/>
    <mergeCell ref="C11:D11"/>
    <mergeCell ref="E11:F11"/>
    <mergeCell ref="G11:H11"/>
    <mergeCell ref="I11:J11"/>
    <mergeCell ref="K11:L11"/>
    <mergeCell ref="M11:N11"/>
    <mergeCell ref="O11:P11"/>
    <mergeCell ref="Q11:R11"/>
    <mergeCell ref="A14:AE14"/>
    <mergeCell ref="AG14:BH14"/>
    <mergeCell ref="BA16:BB16"/>
    <mergeCell ref="BC16:BD16"/>
    <mergeCell ref="AK12:AL12"/>
    <mergeCell ref="AM12:AN12"/>
    <mergeCell ref="BE16:BF16"/>
    <mergeCell ref="BG16:BH16"/>
    <mergeCell ref="AD15:AE16"/>
    <mergeCell ref="O12:P12"/>
    <mergeCell ref="Q12:R12"/>
    <mergeCell ref="A5:O5"/>
    <mergeCell ref="A6:B6"/>
    <mergeCell ref="C6:D6"/>
    <mergeCell ref="E6:F6"/>
    <mergeCell ref="H6:I6"/>
    <mergeCell ref="J6:K6"/>
    <mergeCell ref="L6:M6"/>
    <mergeCell ref="N6:O6"/>
    <mergeCell ref="AU8:BF8"/>
    <mergeCell ref="AQ12:AR12"/>
    <mergeCell ref="AS12:AT12"/>
    <mergeCell ref="S11:T11"/>
    <mergeCell ref="U11:V11"/>
    <mergeCell ref="W11:X11"/>
    <mergeCell ref="Y11:Z11"/>
    <mergeCell ref="AA11:AB11"/>
    <mergeCell ref="AC11:AD11"/>
    <mergeCell ref="AE11:AF11"/>
    <mergeCell ref="AG11:AH11"/>
    <mergeCell ref="AI11:AJ11"/>
    <mergeCell ref="W12:X12"/>
    <mergeCell ref="Y12:Z12"/>
    <mergeCell ref="AA12:AB12"/>
    <mergeCell ref="AC12:AD12"/>
    <mergeCell ref="AE12:AF12"/>
    <mergeCell ref="AG12:AH12"/>
    <mergeCell ref="AI12:AJ12"/>
    <mergeCell ref="AO12:AP12"/>
    <mergeCell ref="BG8:BH8"/>
    <mergeCell ref="AS11:AT11"/>
    <mergeCell ref="AU11:AV11"/>
    <mergeCell ref="AW11:AX11"/>
    <mergeCell ref="AY11:AZ11"/>
    <mergeCell ref="BA11:BB11"/>
    <mergeCell ref="BC11:BD11"/>
    <mergeCell ref="A8:AT8"/>
    <mergeCell ref="BE11:BF11"/>
    <mergeCell ref="BG11:BH11"/>
    <mergeCell ref="AK11:AL11"/>
    <mergeCell ref="AM11:AN11"/>
    <mergeCell ref="AO11:AP11"/>
    <mergeCell ref="AQ11:AR11"/>
    <mergeCell ref="AU20:AV20"/>
    <mergeCell ref="AW20:AX20"/>
    <mergeCell ref="AY20:AZ20"/>
    <mergeCell ref="A19:H21"/>
    <mergeCell ref="I19:J19"/>
    <mergeCell ref="I20:J20"/>
    <mergeCell ref="AG18:BH18"/>
    <mergeCell ref="AG15:BH15"/>
    <mergeCell ref="AY16:AZ16"/>
    <mergeCell ref="AG19:BH19"/>
    <mergeCell ref="AG16:AH16"/>
    <mergeCell ref="AI16:AJ16"/>
    <mergeCell ref="AK16:AL16"/>
    <mergeCell ref="AM16:AN16"/>
    <mergeCell ref="AO16:AP16"/>
    <mergeCell ref="AQ16:AR16"/>
    <mergeCell ref="AS16:AT16"/>
    <mergeCell ref="AU16:AV16"/>
    <mergeCell ref="AW16:AX16"/>
    <mergeCell ref="AI20:AJ20"/>
    <mergeCell ref="AK20:AL20"/>
    <mergeCell ref="AQ20:AR20"/>
    <mergeCell ref="I21:J21"/>
    <mergeCell ref="A15:L16"/>
    <mergeCell ref="A12:B12"/>
    <mergeCell ref="C12:D12"/>
    <mergeCell ref="E12:F12"/>
    <mergeCell ref="G12:H12"/>
    <mergeCell ref="I12:J12"/>
    <mergeCell ref="K12:L12"/>
    <mergeCell ref="M12:N12"/>
    <mergeCell ref="S12:T12"/>
    <mergeCell ref="U12:V12"/>
    <mergeCell ref="I22:J22"/>
    <mergeCell ref="N22:O22"/>
    <mergeCell ref="AG20:AH20"/>
    <mergeCell ref="AS20:AT20"/>
    <mergeCell ref="A17:AE17"/>
    <mergeCell ref="M15:AC16"/>
    <mergeCell ref="A18:AE18"/>
    <mergeCell ref="AM20:AN20"/>
    <mergeCell ref="AO20:AP20"/>
    <mergeCell ref="K19:AE19"/>
    <mergeCell ref="S27:T27"/>
    <mergeCell ref="U27:V27"/>
    <mergeCell ref="W27:X27"/>
    <mergeCell ref="Y27:Z27"/>
    <mergeCell ref="BE20:BF20"/>
    <mergeCell ref="BG20:BH20"/>
    <mergeCell ref="K20:AE20"/>
    <mergeCell ref="AA27:AB27"/>
    <mergeCell ref="AC27:AD27"/>
    <mergeCell ref="AE27:AF27"/>
    <mergeCell ref="AG27:AH27"/>
    <mergeCell ref="AI27:AJ27"/>
    <mergeCell ref="AK27:AL27"/>
    <mergeCell ref="AM27:AN27"/>
    <mergeCell ref="AO27:AP27"/>
    <mergeCell ref="AU27:AV27"/>
    <mergeCell ref="AU24:BF24"/>
    <mergeCell ref="BG24:BH24"/>
    <mergeCell ref="A24:AT24"/>
    <mergeCell ref="AQ27:AR27"/>
    <mergeCell ref="AS27:AT27"/>
    <mergeCell ref="BA20:BB20"/>
    <mergeCell ref="BC20:BD20"/>
    <mergeCell ref="A22:H22"/>
    <mergeCell ref="AO28:AP28"/>
    <mergeCell ref="AQ28:AR28"/>
    <mergeCell ref="AS28:AT28"/>
    <mergeCell ref="AO32:AP32"/>
    <mergeCell ref="AQ32:AR32"/>
    <mergeCell ref="AS32:AT32"/>
    <mergeCell ref="A27:B27"/>
    <mergeCell ref="C27:D27"/>
    <mergeCell ref="E27:F27"/>
    <mergeCell ref="G27:H27"/>
    <mergeCell ref="A28:B28"/>
    <mergeCell ref="C28:D28"/>
    <mergeCell ref="E28:F28"/>
    <mergeCell ref="G28:H28"/>
    <mergeCell ref="I28:J28"/>
    <mergeCell ref="K28:L28"/>
    <mergeCell ref="M28:N28"/>
    <mergeCell ref="O28:P28"/>
    <mergeCell ref="Q28:R28"/>
    <mergeCell ref="I27:J27"/>
    <mergeCell ref="K27:L27"/>
    <mergeCell ref="M27:N27"/>
    <mergeCell ref="O27:P27"/>
    <mergeCell ref="Q27:R27"/>
    <mergeCell ref="S28:T28"/>
    <mergeCell ref="U28:V28"/>
    <mergeCell ref="W28:X28"/>
    <mergeCell ref="Y28:Z28"/>
    <mergeCell ref="AA28:AB28"/>
    <mergeCell ref="AC28:AD28"/>
    <mergeCell ref="AE28:AF28"/>
    <mergeCell ref="AI32:AJ32"/>
    <mergeCell ref="AK32:AL32"/>
    <mergeCell ref="AG28:AH28"/>
    <mergeCell ref="AI28:AJ28"/>
    <mergeCell ref="AK28:AL28"/>
    <mergeCell ref="A36:B36"/>
    <mergeCell ref="S40:T40"/>
    <mergeCell ref="U40:V40"/>
    <mergeCell ref="A40:B40"/>
    <mergeCell ref="C40:D40"/>
    <mergeCell ref="W40:X40"/>
    <mergeCell ref="BE32:BF32"/>
    <mergeCell ref="BG32:BH32"/>
    <mergeCell ref="AY27:AZ27"/>
    <mergeCell ref="BA27:BB27"/>
    <mergeCell ref="BC27:BD27"/>
    <mergeCell ref="BE27:BF27"/>
    <mergeCell ref="BG27:BH27"/>
    <mergeCell ref="AW27:AX27"/>
    <mergeCell ref="AU28:AV28"/>
    <mergeCell ref="AW28:AX28"/>
    <mergeCell ref="AY28:AZ28"/>
    <mergeCell ref="BA28:BB28"/>
    <mergeCell ref="BC28:BD28"/>
    <mergeCell ref="BE28:BF28"/>
    <mergeCell ref="BG28:BH28"/>
    <mergeCell ref="AU30:BF30"/>
    <mergeCell ref="BG30:BH30"/>
    <mergeCell ref="AW32:AX32"/>
    <mergeCell ref="Y40:Z40"/>
    <mergeCell ref="AA40:AB40"/>
    <mergeCell ref="AC40:AD40"/>
    <mergeCell ref="AE40:AF40"/>
    <mergeCell ref="A39:P39"/>
    <mergeCell ref="O40:P40"/>
    <mergeCell ref="Q39:AJ39"/>
    <mergeCell ref="AI34:AJ34"/>
    <mergeCell ref="A42:AX42"/>
    <mergeCell ref="W38:AH38"/>
    <mergeCell ref="C36:D36"/>
    <mergeCell ref="E36:F36"/>
    <mergeCell ref="G36:H36"/>
    <mergeCell ref="I36:J36"/>
    <mergeCell ref="K36:L36"/>
    <mergeCell ref="AG40:AH40"/>
    <mergeCell ref="AI40:AJ40"/>
    <mergeCell ref="AI38:AJ38"/>
    <mergeCell ref="A35:AJ35"/>
    <mergeCell ref="E40:F40"/>
    <mergeCell ref="G40:H40"/>
    <mergeCell ref="I40:J40"/>
    <mergeCell ref="K40:L40"/>
    <mergeCell ref="M40:N40"/>
    <mergeCell ref="A43:AX43"/>
    <mergeCell ref="A44:AX45"/>
    <mergeCell ref="Q40:R40"/>
    <mergeCell ref="M1:AV1"/>
    <mergeCell ref="A2:BH3"/>
    <mergeCell ref="K21:AE21"/>
    <mergeCell ref="A10:BH10"/>
    <mergeCell ref="S36:T36"/>
    <mergeCell ref="U36:V36"/>
    <mergeCell ref="W36:X36"/>
    <mergeCell ref="Y36:Z36"/>
    <mergeCell ref="AA36:AB36"/>
    <mergeCell ref="AC36:AD36"/>
    <mergeCell ref="AE36:AF36"/>
    <mergeCell ref="AG36:AH36"/>
    <mergeCell ref="AI36:AJ36"/>
    <mergeCell ref="M36:N36"/>
    <mergeCell ref="O36:P36"/>
    <mergeCell ref="Q36:R36"/>
    <mergeCell ref="AM28:AN28"/>
    <mergeCell ref="A30:AT30"/>
    <mergeCell ref="A34:V34"/>
    <mergeCell ref="A38:V38"/>
    <mergeCell ref="AM32:AN32"/>
    <mergeCell ref="W34:AH34"/>
    <mergeCell ref="A31:BH31"/>
    <mergeCell ref="A32:B3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Y32:AZ32"/>
    <mergeCell ref="BA32:BB32"/>
    <mergeCell ref="BC32:BD32"/>
    <mergeCell ref="AU32:AV32"/>
  </mergeCells>
  <phoneticPr fontId="3"/>
  <pageMargins left="0.51181102362204722" right="0" top="0.23622047244094491" bottom="0" header="0.23622047244094491" footer="0.19685039370078741"/>
  <pageSetup paperSize="9" scale="4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R50"/>
  <sheetViews>
    <sheetView showGridLines="0" zoomScale="60" zoomScaleNormal="60" zoomScaleSheetLayoutView="70" workbookViewId="0">
      <selection activeCell="AM22" sqref="AM22:BD25"/>
    </sheetView>
  </sheetViews>
  <sheetFormatPr defaultColWidth="9" defaultRowHeight="13.2"/>
  <cols>
    <col min="1" max="56" width="3.33203125" style="425" customWidth="1"/>
    <col min="57" max="16384" width="9" style="425"/>
  </cols>
  <sheetData>
    <row r="1" spans="1:70" s="366" customFormat="1" ht="39.9" customHeight="1" thickBot="1">
      <c r="B1" s="363"/>
      <c r="C1" s="363"/>
      <c r="D1" s="363"/>
      <c r="E1" s="363"/>
      <c r="F1" s="363"/>
      <c r="G1" s="363"/>
      <c r="H1" s="363"/>
      <c r="I1" s="363"/>
      <c r="J1" s="363"/>
      <c r="K1" s="1302" t="s">
        <v>396</v>
      </c>
      <c r="L1" s="1302"/>
      <c r="M1" s="1302"/>
      <c r="N1" s="1302"/>
      <c r="O1" s="1302"/>
      <c r="P1" s="1302"/>
      <c r="Q1" s="1302"/>
      <c r="R1" s="1302"/>
      <c r="S1" s="1302"/>
      <c r="T1" s="1302"/>
      <c r="U1" s="1302"/>
      <c r="V1" s="1302"/>
      <c r="W1" s="1302"/>
      <c r="X1" s="1302"/>
      <c r="Y1" s="1302"/>
      <c r="Z1" s="1302"/>
      <c r="AA1" s="1302"/>
      <c r="AB1" s="1302"/>
      <c r="AC1" s="1302"/>
      <c r="AD1" s="1302"/>
      <c r="AE1" s="1302"/>
      <c r="AF1" s="1302"/>
      <c r="AG1" s="1302"/>
      <c r="AH1" s="1302"/>
      <c r="AI1" s="1302"/>
      <c r="AJ1" s="1302"/>
      <c r="AK1" s="1302"/>
      <c r="AL1" s="1302"/>
      <c r="AM1" s="1302"/>
      <c r="AN1" s="1302"/>
      <c r="AO1" s="1302"/>
      <c r="AP1" s="1302"/>
      <c r="AQ1" s="1302"/>
      <c r="AR1" s="1302"/>
      <c r="AS1" s="1302"/>
      <c r="AT1" s="1302"/>
      <c r="AU1" s="363"/>
      <c r="AV1" s="363"/>
      <c r="AW1" s="363"/>
      <c r="AX1" s="363"/>
      <c r="AY1" s="363"/>
      <c r="AZ1" s="363"/>
      <c r="BA1" s="363"/>
      <c r="BB1" s="363"/>
      <c r="BC1" s="363"/>
      <c r="BD1" s="365" t="s">
        <v>331</v>
      </c>
    </row>
    <row r="2" spans="1:70" s="411" customFormat="1" ht="40.950000000000003" customHeight="1" thickBot="1">
      <c r="A2" s="1631" t="s">
        <v>739</v>
      </c>
      <c r="B2" s="1632"/>
      <c r="C2" s="1632"/>
      <c r="D2" s="1632"/>
      <c r="E2" s="1632"/>
      <c r="F2" s="1632"/>
      <c r="G2" s="1632"/>
      <c r="H2" s="1632"/>
      <c r="I2" s="1632"/>
      <c r="J2" s="1632"/>
      <c r="K2" s="1632"/>
      <c r="L2" s="1632"/>
      <c r="M2" s="1632"/>
      <c r="N2" s="1632"/>
      <c r="O2" s="1632"/>
      <c r="P2" s="1632"/>
      <c r="Q2" s="1632"/>
      <c r="R2" s="1632"/>
      <c r="S2" s="1632"/>
      <c r="T2" s="1632"/>
      <c r="U2" s="1632"/>
      <c r="V2" s="1632"/>
      <c r="W2" s="1632"/>
      <c r="X2" s="1632"/>
      <c r="Y2" s="1632"/>
      <c r="Z2" s="1632"/>
      <c r="AA2" s="1632"/>
      <c r="AB2" s="1632"/>
      <c r="AC2" s="1632"/>
      <c r="AD2" s="1632"/>
      <c r="AE2" s="1632"/>
      <c r="AF2" s="1632"/>
      <c r="AG2" s="1632"/>
      <c r="AH2" s="1632"/>
      <c r="AI2" s="1632"/>
      <c r="AJ2" s="1632"/>
      <c r="AK2" s="1632"/>
      <c r="AL2" s="1632"/>
      <c r="AM2" s="1632"/>
      <c r="AN2" s="1632"/>
      <c r="AO2" s="1632"/>
      <c r="AP2" s="1632"/>
      <c r="AQ2" s="1632"/>
      <c r="AR2" s="1632"/>
      <c r="AS2" s="1632"/>
      <c r="AT2" s="1632"/>
      <c r="AU2" s="1632"/>
      <c r="AV2" s="1632"/>
      <c r="AW2" s="1632"/>
      <c r="AX2" s="1632"/>
      <c r="AY2" s="1632"/>
      <c r="AZ2" s="1632"/>
      <c r="BA2" s="1632"/>
      <c r="BB2" s="1632"/>
      <c r="BC2" s="1632"/>
      <c r="BD2" s="1633"/>
    </row>
    <row r="3" spans="1:70" s="411" customFormat="1" ht="16.95" customHeight="1">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6"/>
      <c r="BD3" s="466"/>
    </row>
    <row r="4" spans="1:70" s="366" customFormat="1" ht="11.4" customHeight="1" thickBot="1">
      <c r="A4" s="372"/>
      <c r="I4" s="372"/>
      <c r="K4" s="372"/>
      <c r="M4" s="374"/>
      <c r="AA4" s="412"/>
      <c r="AB4" s="412"/>
      <c r="AC4" s="396"/>
      <c r="AD4" s="412"/>
      <c r="AE4" s="412"/>
      <c r="AF4" s="412"/>
    </row>
    <row r="5" spans="1:70" s="413" customFormat="1" ht="30" customHeight="1">
      <c r="A5" s="1521" t="s">
        <v>319</v>
      </c>
      <c r="B5" s="1522"/>
      <c r="C5" s="1522"/>
      <c r="D5" s="1522"/>
      <c r="E5" s="1522"/>
      <c r="F5" s="1522"/>
      <c r="G5" s="1522"/>
      <c r="H5" s="1522"/>
      <c r="I5" s="1522"/>
      <c r="J5" s="1522"/>
      <c r="K5" s="1522"/>
      <c r="L5" s="1522"/>
      <c r="M5" s="1522"/>
      <c r="N5" s="1522"/>
      <c r="O5" s="1522"/>
      <c r="P5" s="1522"/>
      <c r="Q5" s="1522"/>
      <c r="R5" s="1522"/>
      <c r="S5" s="1522"/>
      <c r="T5" s="1522"/>
      <c r="U5" s="1522"/>
      <c r="V5" s="1522"/>
      <c r="X5" s="1518" t="s">
        <v>386</v>
      </c>
      <c r="Y5" s="1519"/>
      <c r="Z5" s="1519"/>
      <c r="AA5" s="1519"/>
      <c r="AB5" s="1519"/>
      <c r="AC5" s="1519"/>
      <c r="AD5" s="1519"/>
      <c r="AE5" s="1520"/>
      <c r="AF5" s="1515" t="s">
        <v>311</v>
      </c>
      <c r="AG5" s="1516"/>
      <c r="AH5" s="1516"/>
      <c r="AI5" s="1516"/>
      <c r="AJ5" s="1516"/>
      <c r="AK5" s="1516"/>
      <c r="AL5" s="1516"/>
      <c r="AM5" s="1516"/>
      <c r="AN5" s="1516"/>
      <c r="AO5" s="1516"/>
      <c r="AP5" s="1516"/>
      <c r="AQ5" s="1516"/>
      <c r="AR5" s="1516"/>
      <c r="AS5" s="1516"/>
      <c r="AT5" s="1516"/>
      <c r="AU5" s="1516"/>
      <c r="AV5" s="1516"/>
      <c r="AW5" s="1516"/>
      <c r="AX5" s="1516"/>
      <c r="AY5" s="1516"/>
      <c r="AZ5" s="1516"/>
      <c r="BA5" s="1516"/>
      <c r="BB5" s="1516"/>
      <c r="BC5" s="1516"/>
      <c r="BD5" s="1517"/>
    </row>
    <row r="6" spans="1:70" s="369" customFormat="1" ht="57" customHeight="1" thickBot="1">
      <c r="A6" s="1523" t="s">
        <v>823</v>
      </c>
      <c r="B6" s="1524"/>
      <c r="C6" s="1524"/>
      <c r="D6" s="1524"/>
      <c r="E6" s="1524"/>
      <c r="F6" s="1524"/>
      <c r="G6" s="1524"/>
      <c r="H6" s="1524"/>
      <c r="I6" s="1524"/>
      <c r="J6" s="1524"/>
      <c r="K6" s="1524"/>
      <c r="L6" s="1524"/>
      <c r="M6" s="1524"/>
      <c r="N6" s="1524"/>
      <c r="O6" s="1525"/>
      <c r="P6" s="1525"/>
      <c r="Q6" s="1525"/>
      <c r="R6" s="1525"/>
      <c r="S6" s="1525"/>
      <c r="T6" s="1525"/>
      <c r="U6" s="1525"/>
      <c r="V6" s="1526"/>
      <c r="X6" s="1511" t="s">
        <v>744</v>
      </c>
      <c r="Y6" s="1512"/>
      <c r="Z6" s="1513"/>
      <c r="AA6" s="1513"/>
      <c r="AB6" s="1513"/>
      <c r="AC6" s="1513"/>
      <c r="AD6" s="1513"/>
      <c r="AE6" s="1513"/>
      <c r="AF6" s="1513"/>
      <c r="AG6" s="1513"/>
      <c r="AH6" s="1513"/>
      <c r="AI6" s="1513"/>
      <c r="AJ6" s="1513"/>
      <c r="AK6" s="1513"/>
      <c r="AL6" s="1513"/>
      <c r="AM6" s="1513"/>
      <c r="AN6" s="1513"/>
      <c r="AO6" s="1513"/>
      <c r="AP6" s="1513"/>
      <c r="AQ6" s="1513"/>
      <c r="AR6" s="1513"/>
      <c r="AS6" s="1513"/>
      <c r="AT6" s="1513"/>
      <c r="AU6" s="1513"/>
      <c r="AV6" s="1513"/>
      <c r="AW6" s="1513"/>
      <c r="AX6" s="1513"/>
      <c r="AY6" s="1513"/>
      <c r="AZ6" s="1513"/>
      <c r="BA6" s="1513"/>
      <c r="BB6" s="1513"/>
      <c r="BC6" s="1513"/>
      <c r="BD6" s="1514"/>
    </row>
    <row r="7" spans="1:70" s="369" customFormat="1" ht="39.75" customHeight="1" thickTop="1" thickBot="1">
      <c r="A7" s="1534" t="str">
        <f>IF(入力シート!M172="","",入力シート!M172)</f>
        <v>令和</v>
      </c>
      <c r="B7" s="1535"/>
      <c r="C7" s="1536" t="str">
        <f>IF(入力シート!Q172="","",IF(入力シート!Q172=1,"元",入力シート!Q172))</f>
        <v/>
      </c>
      <c r="D7" s="1536"/>
      <c r="E7" s="1537" t="s">
        <v>11</v>
      </c>
      <c r="F7" s="1537"/>
      <c r="G7" s="1536" t="str">
        <f>IF(入力シート!T172="","",入力シート!T172)</f>
        <v/>
      </c>
      <c r="H7" s="1536"/>
      <c r="I7" s="1537" t="s">
        <v>15</v>
      </c>
      <c r="J7" s="1537"/>
      <c r="K7" s="1536" t="str">
        <f>IF(入力シート!W172="","",入力シート!W172)</f>
        <v/>
      </c>
      <c r="L7" s="1536"/>
      <c r="M7" s="1537" t="s">
        <v>13</v>
      </c>
      <c r="N7" s="1538"/>
      <c r="O7" s="366"/>
      <c r="X7" s="1541" t="str">
        <f>IF(入力シート!L176="","",入力シート!L176)</f>
        <v/>
      </c>
      <c r="Y7" s="1542"/>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row>
    <row r="8" spans="1:70" s="366" customFormat="1" ht="11.4" customHeight="1" thickTop="1" thickBot="1"/>
    <row r="9" spans="1:70" s="369" customFormat="1" ht="30" customHeight="1">
      <c r="A9" s="1521" t="s">
        <v>384</v>
      </c>
      <c r="B9" s="1522"/>
      <c r="C9" s="1522"/>
      <c r="D9" s="1522"/>
      <c r="E9" s="1522"/>
      <c r="F9" s="1522"/>
      <c r="G9" s="1522"/>
      <c r="H9" s="1522"/>
      <c r="I9" s="1522"/>
      <c r="J9" s="1522"/>
      <c r="K9" s="1522"/>
      <c r="L9" s="1522"/>
      <c r="M9" s="1522"/>
      <c r="N9" s="1522"/>
      <c r="O9" s="1522"/>
      <c r="P9" s="1522"/>
      <c r="Q9" s="1522"/>
      <c r="R9" s="1522"/>
      <c r="S9" s="1522"/>
      <c r="T9" s="1522"/>
      <c r="U9" s="1522"/>
      <c r="V9" s="1522"/>
      <c r="X9" s="1543" t="s">
        <v>385</v>
      </c>
      <c r="Y9" s="1544"/>
      <c r="Z9" s="1544"/>
      <c r="AA9" s="1544"/>
      <c r="AB9" s="1544"/>
      <c r="AC9" s="1544"/>
      <c r="AD9" s="1544"/>
      <c r="AE9" s="1544"/>
      <c r="AF9" s="1544"/>
      <c r="AG9" s="1544"/>
      <c r="AH9" s="1544"/>
      <c r="AI9" s="1544"/>
      <c r="AJ9" s="1544"/>
      <c r="AK9" s="1544"/>
      <c r="AL9" s="1544"/>
      <c r="AM9" s="1544"/>
      <c r="AN9" s="1544"/>
      <c r="AO9" s="1544"/>
      <c r="AP9" s="1544"/>
      <c r="AQ9" s="1544"/>
      <c r="AR9" s="1544"/>
      <c r="AS9" s="1544"/>
      <c r="AT9" s="414"/>
      <c r="AU9" s="1518" t="s">
        <v>387</v>
      </c>
      <c r="AV9" s="1519"/>
      <c r="AW9" s="1519"/>
      <c r="AX9" s="1519"/>
      <c r="AY9" s="1519"/>
      <c r="AZ9" s="1519"/>
      <c r="BA9" s="1519"/>
      <c r="BB9" s="1519"/>
      <c r="BC9" s="1519"/>
      <c r="BD9" s="1587"/>
    </row>
    <row r="10" spans="1:70" s="413" customFormat="1" ht="82.5" customHeight="1" thickBot="1">
      <c r="A10" s="1429" t="s">
        <v>393</v>
      </c>
      <c r="B10" s="1433"/>
      <c r="C10" s="1433"/>
      <c r="D10" s="1433"/>
      <c r="E10" s="1433"/>
      <c r="F10" s="1433"/>
      <c r="G10" s="1433"/>
      <c r="H10" s="1433"/>
      <c r="I10" s="1433"/>
      <c r="J10" s="1433"/>
      <c r="K10" s="1433"/>
      <c r="L10" s="1433"/>
      <c r="M10" s="1545"/>
      <c r="N10" s="1545"/>
      <c r="O10" s="1545"/>
      <c r="P10" s="1545"/>
      <c r="Q10" s="1545"/>
      <c r="R10" s="1545"/>
      <c r="S10" s="1545"/>
      <c r="T10" s="1545"/>
      <c r="U10" s="1545"/>
      <c r="V10" s="1546"/>
      <c r="X10" s="1552" t="s">
        <v>733</v>
      </c>
      <c r="Y10" s="1553"/>
      <c r="Z10" s="1553"/>
      <c r="AA10" s="1553"/>
      <c r="AB10" s="1553"/>
      <c r="AC10" s="1553"/>
      <c r="AD10" s="1553"/>
      <c r="AE10" s="1553"/>
      <c r="AF10" s="1553"/>
      <c r="AG10" s="1553"/>
      <c r="AH10" s="1553"/>
      <c r="AI10" s="1553"/>
      <c r="AJ10" s="1553"/>
      <c r="AK10" s="1553"/>
      <c r="AL10" s="1553"/>
      <c r="AM10" s="1553"/>
      <c r="AN10" s="1553"/>
      <c r="AO10" s="1553"/>
      <c r="AP10" s="1553"/>
      <c r="AQ10" s="1553"/>
      <c r="AR10" s="1553"/>
      <c r="AS10" s="1554"/>
      <c r="AT10" s="415"/>
      <c r="AU10" s="1592" t="s">
        <v>394</v>
      </c>
      <c r="AV10" s="1593"/>
      <c r="AW10" s="1593"/>
      <c r="AX10" s="1593"/>
      <c r="AY10" s="1593"/>
      <c r="AZ10" s="1593"/>
      <c r="BA10" s="1593"/>
      <c r="BB10" s="1593"/>
      <c r="BC10" s="1593"/>
      <c r="BD10" s="1594"/>
      <c r="BE10" s="369"/>
      <c r="BF10" s="369"/>
      <c r="BG10" s="369"/>
      <c r="BH10" s="369"/>
      <c r="BI10" s="369"/>
      <c r="BJ10" s="369"/>
      <c r="BK10" s="369"/>
      <c r="BL10" s="369"/>
      <c r="BM10" s="369"/>
      <c r="BN10" s="369"/>
      <c r="BO10" s="369"/>
      <c r="BP10" s="369"/>
      <c r="BQ10" s="369"/>
      <c r="BR10" s="369"/>
    </row>
    <row r="11" spans="1:70" s="369" customFormat="1" ht="39.75" customHeight="1" thickTop="1" thickBot="1">
      <c r="A11" s="1328" t="str">
        <f>MID(TEXT(入力シート!$L$180,"??????"),COLUMN(B$1)/2,1)</f>
        <v xml:space="preserve"> </v>
      </c>
      <c r="B11" s="1312"/>
      <c r="C11" s="1311" t="str">
        <f>MID(TEXT(入力シート!$L$180,"??????"),COLUMN(D$1)/2,1)</f>
        <v xml:space="preserve"> </v>
      </c>
      <c r="D11" s="1312"/>
      <c r="E11" s="1311" t="str">
        <f>MID(TEXT(入力シート!$L$180,"??????"),COLUMN(F$1)/2,1)</f>
        <v xml:space="preserve"> </v>
      </c>
      <c r="F11" s="1551"/>
      <c r="G11" s="1550" t="str">
        <f>MID(TEXT(入力シート!$L$180,"??????"),COLUMN(H$1)/2,1)</f>
        <v xml:space="preserve"> </v>
      </c>
      <c r="H11" s="1312"/>
      <c r="I11" s="1311" t="str">
        <f>MID(TEXT(入力シート!$L$180,"??????"),COLUMN(J$1)/2,1)</f>
        <v xml:space="preserve"> </v>
      </c>
      <c r="J11" s="1312"/>
      <c r="K11" s="1311" t="str">
        <f>MID(TEXT(入力シート!$L$180,"??????"),COLUMN(L$1)/2,1)</f>
        <v xml:space="preserve"> </v>
      </c>
      <c r="L11" s="1329"/>
      <c r="M11" s="1527" t="s">
        <v>308</v>
      </c>
      <c r="N11" s="1527"/>
      <c r="O11" s="1488" t="s">
        <v>325</v>
      </c>
      <c r="P11" s="1488"/>
      <c r="X11" s="1579" t="str">
        <f>入力シート!AT182</f>
        <v/>
      </c>
      <c r="Y11" s="1580"/>
      <c r="Z11" s="1581" t="s">
        <v>676</v>
      </c>
      <c r="AA11" s="1582"/>
      <c r="AB11" s="1446" t="str">
        <f>IF(入力シート!$Q$182="","",IF(入力シート!$Q$182="元","0",MID(TEXT(入力シート!$Q$182,"00"),COLUMN(B$1)/2,1)))</f>
        <v/>
      </c>
      <c r="AC11" s="1447"/>
      <c r="AD11" s="1301" t="str">
        <f>IF(入力シート!$Q$182="","",IF(入力シート!$Q$182="元","1",MID(TEXT(入力シート!$Q$182,"00"),COLUMN(D$1)/2,1)))</f>
        <v/>
      </c>
      <c r="AE11" s="1313"/>
      <c r="AF11" s="1486" t="s">
        <v>677</v>
      </c>
      <c r="AG11" s="1564"/>
      <c r="AH11" s="1386" t="str">
        <f>IF(入力シート!$T$182="","",MID(TEXT(入力シート!$T$182,"00"),COLUMN(B$1)/2,1))</f>
        <v/>
      </c>
      <c r="AI11" s="1387"/>
      <c r="AJ11" s="1347" t="str">
        <f>IF(入力シート!$T$182="","",MID(TEXT(入力シート!$T$182,"00"),COLUMN(D$1)/2,1))</f>
        <v/>
      </c>
      <c r="AK11" s="1348"/>
      <c r="AL11" s="1486" t="s">
        <v>678</v>
      </c>
      <c r="AM11" s="1564"/>
      <c r="AN11" s="1386" t="str">
        <f>IF(入力シート!$W$182="","",MID(TEXT(入力シート!$W$182,"00"),COLUMN(B$1)/2,1))</f>
        <v/>
      </c>
      <c r="AO11" s="1387"/>
      <c r="AP11" s="1347" t="str">
        <f>IF(入力シート!$W$182="","",MID(TEXT(入力シート!$W$182,"00"),COLUMN(D$1)/2,1))</f>
        <v/>
      </c>
      <c r="AQ11" s="1348"/>
      <c r="AR11" s="1486" t="s">
        <v>679</v>
      </c>
      <c r="AS11" s="1487"/>
      <c r="AT11" s="397"/>
      <c r="AU11" s="1328" t="str">
        <f>IF(入力シート!$L$185="","",IF(入力シート!L185=0,0,MID(TEXT(入力シート!$L$185,"?00"),COLUMN(B$1)/2,1)))</f>
        <v/>
      </c>
      <c r="AV11" s="1312"/>
      <c r="AW11" s="1311" t="str">
        <f>IF(入力シート!$L$185="","",IF(入力シート!L185=0,0,MID(TEXT(入力シート!$L$185,"??0"),COLUMN(D$1)/2,1)))</f>
        <v/>
      </c>
      <c r="AX11" s="1312"/>
      <c r="AY11" s="1311" t="str">
        <f>IF(入力シート!$L$185="","",MID(TEXT(入力シート!$L$185,"??0"),COLUMN(F$1)/2,1))</f>
        <v/>
      </c>
      <c r="AZ11" s="1329"/>
      <c r="BA11" s="1486" t="s">
        <v>12</v>
      </c>
      <c r="BB11" s="1487"/>
      <c r="BC11" s="1488" t="s">
        <v>325</v>
      </c>
      <c r="BD11" s="1488"/>
    </row>
    <row r="12" spans="1:70" s="369" customFormat="1" ht="20.100000000000001" customHeight="1" thickTop="1">
      <c r="A12" s="416"/>
      <c r="I12" s="416"/>
      <c r="K12" s="416"/>
      <c r="M12" s="370"/>
      <c r="T12" s="412"/>
      <c r="U12" s="412"/>
      <c r="V12" s="412"/>
      <c r="W12" s="412"/>
      <c r="X12" s="412"/>
      <c r="Y12" s="412"/>
      <c r="Z12" s="412"/>
      <c r="AA12" s="412"/>
      <c r="AB12" s="396"/>
      <c r="AC12" s="412"/>
      <c r="AD12" s="412"/>
      <c r="AE12" s="412"/>
    </row>
    <row r="13" spans="1:70" s="369" customFormat="1" ht="30" customHeight="1">
      <c r="A13" s="1547" t="s">
        <v>304</v>
      </c>
      <c r="B13" s="1548"/>
      <c r="C13" s="1548"/>
      <c r="D13" s="1548"/>
      <c r="E13" s="1548"/>
      <c r="F13" s="1548"/>
      <c r="G13" s="1548"/>
      <c r="H13" s="1548"/>
      <c r="I13" s="1548"/>
      <c r="J13" s="1548"/>
      <c r="K13" s="1548"/>
      <c r="L13" s="1548"/>
      <c r="M13" s="1548"/>
      <c r="N13" s="1548"/>
      <c r="O13" s="1548"/>
      <c r="P13" s="1548"/>
      <c r="Q13" s="1548"/>
      <c r="R13" s="1548"/>
      <c r="S13" s="1548"/>
      <c r="T13" s="1548"/>
      <c r="U13" s="1548"/>
      <c r="V13" s="1549"/>
      <c r="X13" s="1555" t="s">
        <v>305</v>
      </c>
      <c r="Y13" s="1556"/>
      <c r="Z13" s="1556"/>
      <c r="AA13" s="1556"/>
      <c r="AB13" s="1556"/>
      <c r="AC13" s="1556"/>
      <c r="AD13" s="1556"/>
      <c r="AE13" s="1556"/>
      <c r="AF13" s="1556"/>
      <c r="AG13" s="1556"/>
      <c r="AH13" s="1556"/>
      <c r="AI13" s="1556"/>
      <c r="AJ13" s="1556"/>
      <c r="AK13" s="1556"/>
      <c r="AL13" s="1556"/>
      <c r="AM13" s="1556"/>
      <c r="AN13" s="1556"/>
      <c r="AO13" s="1556"/>
      <c r="AP13" s="1556"/>
      <c r="AQ13" s="1556"/>
      <c r="AR13" s="1556"/>
      <c r="AS13" s="1557"/>
      <c r="AU13" s="1539" t="s">
        <v>121</v>
      </c>
      <c r="AV13" s="1540"/>
      <c r="AW13" s="1540"/>
      <c r="AX13" s="1540"/>
      <c r="AY13" s="1540"/>
      <c r="AZ13" s="1540"/>
      <c r="BA13" s="1540"/>
      <c r="BB13" s="1540"/>
      <c r="BC13" s="1540"/>
      <c r="BD13" s="1540"/>
    </row>
    <row r="14" spans="1:70" s="369" customFormat="1" ht="74.25" customHeight="1" thickBot="1">
      <c r="A14" s="1552" t="s">
        <v>312</v>
      </c>
      <c r="B14" s="1553"/>
      <c r="C14" s="1553"/>
      <c r="D14" s="1553"/>
      <c r="E14" s="1553"/>
      <c r="F14" s="1553"/>
      <c r="G14" s="1553"/>
      <c r="H14" s="1553"/>
      <c r="I14" s="1553"/>
      <c r="J14" s="1553"/>
      <c r="K14" s="1553"/>
      <c r="L14" s="1553"/>
      <c r="M14" s="1553"/>
      <c r="N14" s="1553"/>
      <c r="O14" s="1553"/>
      <c r="P14" s="1553"/>
      <c r="Q14" s="1553"/>
      <c r="R14" s="1553"/>
      <c r="S14" s="1553"/>
      <c r="T14" s="1553"/>
      <c r="U14" s="1553"/>
      <c r="V14" s="1554"/>
      <c r="X14" s="1552" t="s">
        <v>313</v>
      </c>
      <c r="Y14" s="1553"/>
      <c r="Z14" s="1553"/>
      <c r="AA14" s="1553"/>
      <c r="AB14" s="1553"/>
      <c r="AC14" s="1553"/>
      <c r="AD14" s="1553"/>
      <c r="AE14" s="1553"/>
      <c r="AF14" s="1553"/>
      <c r="AG14" s="1553"/>
      <c r="AH14" s="1553"/>
      <c r="AI14" s="1553"/>
      <c r="AJ14" s="1553"/>
      <c r="AK14" s="1553"/>
      <c r="AL14" s="1553"/>
      <c r="AM14" s="1553"/>
      <c r="AN14" s="1553"/>
      <c r="AO14" s="1553"/>
      <c r="AP14" s="1553"/>
      <c r="AQ14" s="1553"/>
      <c r="AR14" s="1553"/>
      <c r="AS14" s="1554"/>
      <c r="AU14" s="1588" t="s">
        <v>824</v>
      </c>
      <c r="AV14" s="1589"/>
      <c r="AW14" s="1589"/>
      <c r="AX14" s="1589"/>
      <c r="AY14" s="1589"/>
      <c r="AZ14" s="1589"/>
      <c r="BA14" s="1590"/>
      <c r="BB14" s="1590"/>
      <c r="BC14" s="1590"/>
      <c r="BD14" s="1591"/>
    </row>
    <row r="15" spans="1:70" s="369" customFormat="1" ht="39.6" customHeight="1" thickTop="1" thickBot="1">
      <c r="A15" s="1328" t="str">
        <f>IF(入力シート!$L$188="","",MID(TEXT(入力シート!$L$188,"?????????0"),COLUMN(B$1)/2,1))</f>
        <v/>
      </c>
      <c r="B15" s="1482"/>
      <c r="C15" s="1529" t="str">
        <f>IF(入力シート!$L$188="","",MID(TEXT(入力シート!$L$188,"?????????0"),COLUMN(D$1)/2,1))</f>
        <v/>
      </c>
      <c r="D15" s="1312"/>
      <c r="E15" s="1311" t="str">
        <f>IF(入力シート!$L$188="","",MID(TEXT(入力シート!$L$188,"?????????0"),COLUMN(F$1)/2,1))</f>
        <v/>
      </c>
      <c r="F15" s="1312"/>
      <c r="G15" s="1311" t="str">
        <f>IF(入力シート!$L$188="","",MID(TEXT(入力シート!$L$188,"?????????0"),COLUMN(H$1)/2,1))</f>
        <v/>
      </c>
      <c r="H15" s="1482"/>
      <c r="I15" s="1529" t="str">
        <f>IF(入力シート!$L$188="","",MID(TEXT(入力シート!$L$188,"?????????0"),COLUMN(J$1)/2,1))</f>
        <v/>
      </c>
      <c r="J15" s="1312"/>
      <c r="K15" s="1311" t="str">
        <f>IF(入力シート!$L$188="","",MID(TEXT(入力シート!$L$188,"?????????0"),COLUMN(L$1)/2,1))</f>
        <v/>
      </c>
      <c r="L15" s="1312"/>
      <c r="M15" s="1311" t="str">
        <f>IF(入力シート!$L$188="","",MID(TEXT(入力シート!$L$188,"?????????0"),COLUMN(N$1)/2,1))</f>
        <v/>
      </c>
      <c r="N15" s="1482"/>
      <c r="O15" s="1529" t="str">
        <f>IF(入力シート!$L$188="","",MID(TEXT(入力シート!$L$188,"?????????0"),COLUMN(P$1)/2,1))</f>
        <v/>
      </c>
      <c r="P15" s="1312"/>
      <c r="Q15" s="1311" t="str">
        <f>IF(入力シート!$L$188="","",MID(TEXT(入力シート!$L$188,"?????????0"),COLUMN(R$1)/2,1))</f>
        <v/>
      </c>
      <c r="R15" s="1312"/>
      <c r="S15" s="1311" t="str">
        <f>IF(入力シート!$L$188="","",MID(TEXT(入力シート!$L$188,"?????????0"),COLUMN(T$1)/2,1))</f>
        <v/>
      </c>
      <c r="T15" s="1329"/>
      <c r="U15" s="1486" t="s">
        <v>17</v>
      </c>
      <c r="V15" s="1487"/>
      <c r="X15" s="1328" t="str">
        <f>入力シート!AT192</f>
        <v/>
      </c>
      <c r="Y15" s="1482"/>
      <c r="Z15" s="1529" t="str">
        <f>入力シート!AU192</f>
        <v/>
      </c>
      <c r="AA15" s="1312"/>
      <c r="AB15" s="1311" t="str">
        <f>入力シート!AV192</f>
        <v/>
      </c>
      <c r="AC15" s="1312"/>
      <c r="AD15" s="1311" t="str">
        <f>入力シート!AW192</f>
        <v/>
      </c>
      <c r="AE15" s="1482"/>
      <c r="AF15" s="1529" t="str">
        <f>入力シート!AX192</f>
        <v/>
      </c>
      <c r="AG15" s="1312"/>
      <c r="AH15" s="1311" t="str">
        <f>入力シート!AY192</f>
        <v/>
      </c>
      <c r="AI15" s="1312"/>
      <c r="AJ15" s="1311" t="str">
        <f>入力シート!AZ192</f>
        <v/>
      </c>
      <c r="AK15" s="1482"/>
      <c r="AL15" s="1529" t="str">
        <f>入力シート!BA192</f>
        <v/>
      </c>
      <c r="AM15" s="1312"/>
      <c r="AN15" s="1311" t="str">
        <f>入力シート!BB192</f>
        <v/>
      </c>
      <c r="AO15" s="1312"/>
      <c r="AP15" s="1311" t="str">
        <f>入力シート!BC192</f>
        <v/>
      </c>
      <c r="AQ15" s="1329"/>
      <c r="AR15" s="1486" t="s">
        <v>17</v>
      </c>
      <c r="AS15" s="1487"/>
      <c r="AU15" s="1328" t="str">
        <f>IF(入力シート!$L$196="","",MID(TEXT(入力シート!$L$196,"??0"),COLUMN(B$1)/2,1))</f>
        <v xml:space="preserve"> </v>
      </c>
      <c r="AV15" s="1312"/>
      <c r="AW15" s="1311" t="str">
        <f>IF(入力シート!$L$196="","",MID(TEXT(入力シート!$L$196,"??0"),COLUMN(D$1)/2,1))</f>
        <v xml:space="preserve"> </v>
      </c>
      <c r="AX15" s="1312"/>
      <c r="AY15" s="1311" t="str">
        <f>IF(入力シート!$L$196="","",MID(TEXT(入力シート!$L$196,"??0"),COLUMN(F$1)/2,1))</f>
        <v>0</v>
      </c>
      <c r="AZ15" s="1329"/>
      <c r="BA15" s="1527" t="s">
        <v>11</v>
      </c>
      <c r="BB15" s="1527"/>
      <c r="BC15" s="1488" t="s">
        <v>325</v>
      </c>
      <c r="BD15" s="1488"/>
    </row>
    <row r="16" spans="1:70" s="369" customFormat="1" ht="20.100000000000001" customHeight="1" thickTop="1">
      <c r="A16" s="18"/>
      <c r="B16" s="18"/>
      <c r="C16" s="18"/>
      <c r="D16" s="18"/>
      <c r="E16" s="18"/>
      <c r="F16" s="18"/>
      <c r="G16" s="18"/>
      <c r="H16" s="18"/>
      <c r="I16" s="18"/>
      <c r="J16" s="18"/>
      <c r="K16" s="18"/>
      <c r="L16" s="18"/>
      <c r="M16" s="18"/>
      <c r="N16" s="18"/>
      <c r="O16" s="18"/>
      <c r="P16" s="18"/>
      <c r="Q16" s="18"/>
      <c r="R16" s="18"/>
      <c r="S16" s="18"/>
      <c r="T16" s="18"/>
      <c r="U16" s="1485" t="s">
        <v>325</v>
      </c>
      <c r="V16" s="1485"/>
      <c r="X16" s="18"/>
      <c r="Y16" s="18"/>
      <c r="Z16" s="18"/>
      <c r="AA16" s="18"/>
      <c r="AB16" s="18"/>
      <c r="AC16" s="18"/>
      <c r="AD16" s="18"/>
      <c r="AE16" s="18"/>
      <c r="AF16" s="18"/>
      <c r="AG16" s="18"/>
      <c r="AH16" s="18"/>
      <c r="AI16" s="18"/>
      <c r="AJ16" s="18"/>
      <c r="AK16" s="18"/>
      <c r="AL16" s="18"/>
      <c r="AM16" s="18"/>
      <c r="AN16" s="18"/>
      <c r="AO16" s="18"/>
      <c r="AP16" s="18"/>
      <c r="AQ16" s="18"/>
      <c r="AR16" s="1485" t="s">
        <v>325</v>
      </c>
      <c r="AS16" s="1485"/>
    </row>
    <row r="17" spans="1:61" s="369" customFormat="1" ht="30" customHeight="1">
      <c r="A17" s="1565" t="s">
        <v>306</v>
      </c>
      <c r="B17" s="1566"/>
      <c r="C17" s="1566"/>
      <c r="D17" s="1566"/>
      <c r="E17" s="1566"/>
      <c r="F17" s="1566"/>
      <c r="G17" s="1566"/>
      <c r="H17" s="1566"/>
      <c r="I17" s="1566"/>
      <c r="J17" s="1566"/>
      <c r="K17" s="1566"/>
      <c r="L17" s="1566"/>
      <c r="M17" s="1566"/>
      <c r="N17" s="1566"/>
      <c r="O17" s="1566"/>
      <c r="P17" s="1566"/>
      <c r="Q17" s="1566"/>
      <c r="R17" s="1566"/>
      <c r="S17" s="1566"/>
      <c r="T17" s="1566"/>
      <c r="U17" s="1566"/>
      <c r="V17" s="1567"/>
      <c r="X17" s="1565" t="s">
        <v>307</v>
      </c>
      <c r="Y17" s="1566"/>
      <c r="Z17" s="1566"/>
      <c r="AA17" s="1566"/>
      <c r="AB17" s="1566"/>
      <c r="AC17" s="1566"/>
      <c r="AD17" s="1566"/>
      <c r="AE17" s="1566"/>
      <c r="AF17" s="1566"/>
      <c r="AG17" s="1566"/>
      <c r="AH17" s="1566"/>
      <c r="AI17" s="1566"/>
      <c r="AJ17" s="1566"/>
      <c r="AK17" s="1566"/>
      <c r="AL17" s="1566"/>
      <c r="AM17" s="1566"/>
      <c r="AN17" s="1566"/>
      <c r="AO17" s="1566"/>
      <c r="AP17" s="1566"/>
      <c r="AQ17" s="1566"/>
      <c r="AR17" s="1566"/>
      <c r="AS17" s="1567"/>
    </row>
    <row r="18" spans="1:61" s="369" customFormat="1" ht="30" customHeight="1" thickBot="1">
      <c r="A18" s="1530" t="s">
        <v>314</v>
      </c>
      <c r="B18" s="1531"/>
      <c r="C18" s="1531"/>
      <c r="D18" s="1531"/>
      <c r="E18" s="1531"/>
      <c r="F18" s="1531"/>
      <c r="G18" s="1531"/>
      <c r="H18" s="1531"/>
      <c r="I18" s="1531"/>
      <c r="J18" s="1531"/>
      <c r="K18" s="1531"/>
      <c r="L18" s="1531"/>
      <c r="M18" s="1531"/>
      <c r="N18" s="1531"/>
      <c r="O18" s="1531"/>
      <c r="P18" s="1531"/>
      <c r="Q18" s="1531"/>
      <c r="R18" s="1531"/>
      <c r="S18" s="1531"/>
      <c r="T18" s="1531"/>
      <c r="U18" s="1532"/>
      <c r="V18" s="1533"/>
      <c r="X18" s="1530" t="s">
        <v>314</v>
      </c>
      <c r="Y18" s="1531"/>
      <c r="Z18" s="1531"/>
      <c r="AA18" s="1531"/>
      <c r="AB18" s="1531"/>
      <c r="AC18" s="1531"/>
      <c r="AD18" s="1531"/>
      <c r="AE18" s="1531"/>
      <c r="AF18" s="1531"/>
      <c r="AG18" s="1531"/>
      <c r="AH18" s="1531"/>
      <c r="AI18" s="1531"/>
      <c r="AJ18" s="1531"/>
      <c r="AK18" s="1531"/>
      <c r="AL18" s="1531"/>
      <c r="AM18" s="1531"/>
      <c r="AN18" s="1531"/>
      <c r="AO18" s="1531"/>
      <c r="AP18" s="1531"/>
      <c r="AQ18" s="1531"/>
      <c r="AR18" s="1532"/>
      <c r="AS18" s="1533"/>
    </row>
    <row r="19" spans="1:61" s="369" customFormat="1" ht="39.75" customHeight="1" thickTop="1" thickBot="1">
      <c r="A19" s="1328" t="str">
        <f>IF(入力シート!$L$199="","",MID(TEXT(入力シート!$L$199,"?????????0"),COLUMN(B$1)/2,1))</f>
        <v/>
      </c>
      <c r="B19" s="1528"/>
      <c r="C19" s="1529" t="str">
        <f>IF(入力シート!$L$199="","",MID(TEXT(入力シート!$L$199,"?????????0"),COLUMN(D$1)/2,1))</f>
        <v/>
      </c>
      <c r="D19" s="1312"/>
      <c r="E19" s="1311" t="str">
        <f>IF(入力シート!$L$199="","",MID(TEXT(入力シート!$L$199,"?????????0"),COLUMN(F$1)/2,1))</f>
        <v/>
      </c>
      <c r="F19" s="1312"/>
      <c r="G19" s="1311" t="str">
        <f>IF(入力シート!$L$199="","",MID(TEXT(入力シート!$L$199,"?????????0"),COLUMN(H$1)/2,1))</f>
        <v/>
      </c>
      <c r="H19" s="1482"/>
      <c r="I19" s="1529" t="str">
        <f>IF(入力シート!$L$199="","",MID(TEXT(入力シート!$L$199,"?????????0"),COLUMN(J$1)/2,1))</f>
        <v/>
      </c>
      <c r="J19" s="1312"/>
      <c r="K19" s="1311" t="str">
        <f>IF(入力シート!$L$199="","",MID(TEXT(入力シート!$L$199,"?????????0"),COLUMN(L$1)/2,1))</f>
        <v/>
      </c>
      <c r="L19" s="1312"/>
      <c r="M19" s="1311" t="str">
        <f>IF(入力シート!$L$199="","",MID(TEXT(入力シート!$L$199,"?????????0"),COLUMN(N$1)/2,1))</f>
        <v/>
      </c>
      <c r="N19" s="1482"/>
      <c r="O19" s="1529" t="str">
        <f>IF(入力シート!$L$199="","",MID(TEXT(入力シート!$L$199,"?????????0"),COLUMN(P$1)/2,1))</f>
        <v/>
      </c>
      <c r="P19" s="1312"/>
      <c r="Q19" s="1311" t="str">
        <f>IF(入力シート!$L$199="","",MID(TEXT(入力シート!$L$199,"?????????0"),COLUMN(R$1)/2,1))</f>
        <v/>
      </c>
      <c r="R19" s="1312"/>
      <c r="S19" s="1311" t="str">
        <f>IF(入力シート!$L$199="","",MID(TEXT(入力シート!$L$199,"?????????0"),COLUMN(T$1)/2,1))</f>
        <v/>
      </c>
      <c r="T19" s="1329"/>
      <c r="U19" s="1527" t="s">
        <v>17</v>
      </c>
      <c r="V19" s="1527"/>
      <c r="X19" s="1328" t="str">
        <f>IF(入力シート!$L$202="","",MID(TEXT(入力シート!$L$202,"?????????0"),COLUMN(B$1)/2,1))</f>
        <v/>
      </c>
      <c r="Y19" s="1528"/>
      <c r="Z19" s="1529" t="str">
        <f>IF(入力シート!$L$202="","",MID(TEXT(入力シート!$L$202,"?????????0"),COLUMN(D$1)/2,1))</f>
        <v/>
      </c>
      <c r="AA19" s="1312"/>
      <c r="AB19" s="1311" t="str">
        <f>IF(入力シート!$L$202="","",MID(TEXT(入力シート!$L$202,"?????????0"),COLUMN(F$1)/2,1))</f>
        <v/>
      </c>
      <c r="AC19" s="1312"/>
      <c r="AD19" s="1311" t="str">
        <f>IF(入力シート!$L$202="","",MID(TEXT(入力シート!$L$202,"?????????0"),COLUMN(H$1)/2,1))</f>
        <v/>
      </c>
      <c r="AE19" s="1482"/>
      <c r="AF19" s="1529" t="str">
        <f>IF(入力シート!$L$202="","",MID(TEXT(入力シート!$L$202,"?????????0"),COLUMN(J$1)/2,1))</f>
        <v/>
      </c>
      <c r="AG19" s="1312"/>
      <c r="AH19" s="1311" t="str">
        <f>IF(入力シート!$L$202="","",MID(TEXT(入力シート!$L$202,"?????????0"),COLUMN(L$1)/2,1))</f>
        <v/>
      </c>
      <c r="AI19" s="1312"/>
      <c r="AJ19" s="1311" t="str">
        <f>IF(入力シート!$L$202="","",MID(TEXT(入力シート!$L$202,"?????????0"),COLUMN(N$1)/2,1))</f>
        <v/>
      </c>
      <c r="AK19" s="1482"/>
      <c r="AL19" s="1529" t="str">
        <f>IF(入力シート!$L$202="","",MID(TEXT(入力シート!$L$202,"?????????0"),COLUMN(P$1)/2,1))</f>
        <v/>
      </c>
      <c r="AM19" s="1312"/>
      <c r="AN19" s="1311" t="str">
        <f>IF(入力シート!$L$202="","",MID(TEXT(入力シート!$L$202,"?????????0"),COLUMN(R$1)/2,1))</f>
        <v/>
      </c>
      <c r="AO19" s="1312"/>
      <c r="AP19" s="1311" t="str">
        <f>IF(入力シート!$L$202="","",MID(TEXT(入力シート!$L$202,"?????????0"),COLUMN(T$1)/2,1))</f>
        <v/>
      </c>
      <c r="AQ19" s="1329"/>
      <c r="AR19" s="1527" t="s">
        <v>17</v>
      </c>
      <c r="AS19" s="1527"/>
    </row>
    <row r="20" spans="1:61" s="366" customFormat="1" ht="20.100000000000001" customHeight="1" thickTop="1" thickBot="1">
      <c r="U20" s="1485" t="s">
        <v>325</v>
      </c>
      <c r="V20" s="1485"/>
      <c r="AR20" s="1485" t="s">
        <v>325</v>
      </c>
      <c r="AS20" s="1485"/>
    </row>
    <row r="21" spans="1:61" s="366" customFormat="1" ht="24.9" customHeight="1">
      <c r="A21" s="1568" t="s">
        <v>388</v>
      </c>
      <c r="B21" s="1569"/>
      <c r="C21" s="1569"/>
      <c r="D21" s="1569"/>
      <c r="E21" s="1569"/>
      <c r="F21" s="1569"/>
      <c r="G21" s="1604" t="s">
        <v>825</v>
      </c>
      <c r="H21" s="1605"/>
      <c r="I21" s="1605"/>
      <c r="J21" s="1605"/>
      <c r="K21" s="1605"/>
      <c r="L21" s="1605"/>
      <c r="M21" s="1605"/>
      <c r="N21" s="1605"/>
      <c r="O21" s="1605"/>
      <c r="P21" s="1605"/>
      <c r="Q21" s="1605"/>
      <c r="R21" s="1605"/>
      <c r="S21" s="1605"/>
      <c r="T21" s="1605"/>
      <c r="U21" s="1605"/>
      <c r="V21" s="1573" t="s">
        <v>297</v>
      </c>
      <c r="W21" s="1574"/>
      <c r="X21" s="1574"/>
      <c r="Y21" s="1574"/>
      <c r="Z21" s="1574"/>
      <c r="AA21" s="1574"/>
      <c r="AB21" s="1574"/>
      <c r="AC21" s="1574"/>
      <c r="AD21" s="1574"/>
      <c r="AE21" s="1574"/>
      <c r="AF21" s="1574"/>
      <c r="AG21" s="1574"/>
      <c r="AH21" s="1574"/>
      <c r="AI21" s="1574"/>
      <c r="AJ21" s="1574"/>
      <c r="AK21" s="1575"/>
      <c r="AL21" s="369"/>
      <c r="AM21" s="1561" t="s">
        <v>389</v>
      </c>
      <c r="AN21" s="1562"/>
      <c r="AO21" s="1562"/>
      <c r="AP21" s="1562"/>
      <c r="AQ21" s="1562"/>
      <c r="AR21" s="1562"/>
      <c r="AS21" s="1562"/>
      <c r="AT21" s="1562"/>
      <c r="AU21" s="1562"/>
      <c r="AV21" s="1562"/>
      <c r="AW21" s="1562"/>
      <c r="AX21" s="1562"/>
      <c r="AY21" s="1562"/>
      <c r="AZ21" s="1562"/>
      <c r="BA21" s="1562"/>
      <c r="BB21" s="1562"/>
      <c r="BC21" s="1562"/>
      <c r="BD21" s="1563"/>
    </row>
    <row r="22" spans="1:61" s="366" customFormat="1" ht="19.5" customHeight="1">
      <c r="A22" s="1570"/>
      <c r="B22" s="1571"/>
      <c r="C22" s="1571"/>
      <c r="D22" s="1571"/>
      <c r="E22" s="1571"/>
      <c r="F22" s="1571"/>
      <c r="G22" s="1606"/>
      <c r="H22" s="1607"/>
      <c r="I22" s="1607"/>
      <c r="J22" s="1607"/>
      <c r="K22" s="1607"/>
      <c r="L22" s="1607"/>
      <c r="M22" s="1607"/>
      <c r="N22" s="1607"/>
      <c r="O22" s="1607"/>
      <c r="P22" s="1607"/>
      <c r="Q22" s="1607"/>
      <c r="R22" s="1607"/>
      <c r="S22" s="1607"/>
      <c r="T22" s="1607"/>
      <c r="U22" s="1607"/>
      <c r="V22" s="1576"/>
      <c r="W22" s="1577"/>
      <c r="X22" s="1577"/>
      <c r="Y22" s="1577"/>
      <c r="Z22" s="1577"/>
      <c r="AA22" s="1577"/>
      <c r="AB22" s="1577"/>
      <c r="AC22" s="1577"/>
      <c r="AD22" s="1577"/>
      <c r="AE22" s="1577"/>
      <c r="AF22" s="1577"/>
      <c r="AG22" s="1577"/>
      <c r="AH22" s="1577"/>
      <c r="AI22" s="1577"/>
      <c r="AJ22" s="1577"/>
      <c r="AK22" s="1578"/>
      <c r="AL22" s="369"/>
      <c r="AM22" s="1558" t="s">
        <v>826</v>
      </c>
      <c r="AN22" s="1559"/>
      <c r="AO22" s="1559"/>
      <c r="AP22" s="1559"/>
      <c r="AQ22" s="1559"/>
      <c r="AR22" s="1559"/>
      <c r="AS22" s="1559"/>
      <c r="AT22" s="1559"/>
      <c r="AU22" s="1559"/>
      <c r="AV22" s="1559"/>
      <c r="AW22" s="1559"/>
      <c r="AX22" s="1559"/>
      <c r="AY22" s="1559"/>
      <c r="AZ22" s="1559"/>
      <c r="BA22" s="1559"/>
      <c r="BB22" s="1559"/>
      <c r="BC22" s="1559"/>
      <c r="BD22" s="1560"/>
    </row>
    <row r="23" spans="1:61" s="366" customFormat="1" ht="19.5" customHeight="1">
      <c r="A23" s="1570"/>
      <c r="B23" s="1571"/>
      <c r="C23" s="1571"/>
      <c r="D23" s="1571"/>
      <c r="E23" s="1571"/>
      <c r="F23" s="1571"/>
      <c r="G23" s="1608"/>
      <c r="H23" s="1609"/>
      <c r="I23" s="1609"/>
      <c r="J23" s="1609"/>
      <c r="K23" s="1609"/>
      <c r="L23" s="1609"/>
      <c r="M23" s="1609"/>
      <c r="N23" s="1609"/>
      <c r="O23" s="1609"/>
      <c r="P23" s="1609"/>
      <c r="Q23" s="1609"/>
      <c r="R23" s="1609"/>
      <c r="S23" s="1609"/>
      <c r="T23" s="1609"/>
      <c r="U23" s="1609"/>
      <c r="V23" s="1576"/>
      <c r="W23" s="1577"/>
      <c r="X23" s="1577"/>
      <c r="Y23" s="1577"/>
      <c r="Z23" s="1577"/>
      <c r="AA23" s="1577"/>
      <c r="AB23" s="1577"/>
      <c r="AC23" s="1577"/>
      <c r="AD23" s="1577"/>
      <c r="AE23" s="1577"/>
      <c r="AF23" s="1577"/>
      <c r="AG23" s="1577"/>
      <c r="AH23" s="1577"/>
      <c r="AI23" s="1577"/>
      <c r="AJ23" s="1577"/>
      <c r="AK23" s="1578"/>
      <c r="AL23" s="369"/>
      <c r="AM23" s="1558"/>
      <c r="AN23" s="1559"/>
      <c r="AO23" s="1559"/>
      <c r="AP23" s="1559"/>
      <c r="AQ23" s="1559"/>
      <c r="AR23" s="1559"/>
      <c r="AS23" s="1559"/>
      <c r="AT23" s="1559"/>
      <c r="AU23" s="1559"/>
      <c r="AV23" s="1559"/>
      <c r="AW23" s="1559"/>
      <c r="AX23" s="1559"/>
      <c r="AY23" s="1559"/>
      <c r="AZ23" s="1559"/>
      <c r="BA23" s="1559"/>
      <c r="BB23" s="1559"/>
      <c r="BC23" s="1559"/>
      <c r="BD23" s="1560"/>
    </row>
    <row r="24" spans="1:61" s="366" customFormat="1" ht="49.95" customHeight="1" thickBot="1">
      <c r="A24" s="1600" t="s">
        <v>108</v>
      </c>
      <c r="B24" s="1601"/>
      <c r="C24" s="1601"/>
      <c r="D24" s="1572" t="s">
        <v>309</v>
      </c>
      <c r="E24" s="1572"/>
      <c r="F24" s="1572"/>
      <c r="G24" s="1572"/>
      <c r="H24" s="1572"/>
      <c r="I24" s="1572"/>
      <c r="J24" s="1572"/>
      <c r="K24" s="1572"/>
      <c r="L24" s="1610" t="s">
        <v>109</v>
      </c>
      <c r="M24" s="1610"/>
      <c r="N24" s="1610"/>
      <c r="O24" s="1610"/>
      <c r="P24" s="1610"/>
      <c r="Q24" s="1610"/>
      <c r="R24" s="1610"/>
      <c r="S24" s="1610"/>
      <c r="T24" s="1610"/>
      <c r="U24" s="1611"/>
      <c r="V24" s="1576"/>
      <c r="W24" s="1577"/>
      <c r="X24" s="1577"/>
      <c r="Y24" s="1577"/>
      <c r="Z24" s="1577"/>
      <c r="AA24" s="1577"/>
      <c r="AB24" s="1577"/>
      <c r="AC24" s="1577"/>
      <c r="AD24" s="1577"/>
      <c r="AE24" s="1577"/>
      <c r="AF24" s="1577"/>
      <c r="AG24" s="1577"/>
      <c r="AH24" s="1577"/>
      <c r="AI24" s="1577"/>
      <c r="AJ24" s="1577"/>
      <c r="AK24" s="1578"/>
      <c r="AL24" s="369"/>
      <c r="AM24" s="1558"/>
      <c r="AN24" s="1559"/>
      <c r="AO24" s="1559"/>
      <c r="AP24" s="1559"/>
      <c r="AQ24" s="1559"/>
      <c r="AR24" s="1559"/>
      <c r="AS24" s="1559"/>
      <c r="AT24" s="1559"/>
      <c r="AU24" s="1559"/>
      <c r="AV24" s="1559"/>
      <c r="AW24" s="1559"/>
      <c r="AX24" s="1559"/>
      <c r="AY24" s="1559"/>
      <c r="AZ24" s="1559"/>
      <c r="BA24" s="1559"/>
      <c r="BB24" s="1559"/>
      <c r="BC24" s="1559"/>
      <c r="BD24" s="1560"/>
    </row>
    <row r="25" spans="1:61" s="366" customFormat="1" ht="41.4" customHeight="1" thickTop="1" thickBot="1">
      <c r="A25" s="1602">
        <v>1</v>
      </c>
      <c r="B25" s="1603"/>
      <c r="C25" s="417"/>
      <c r="D25" s="1479" t="str">
        <f>IF(入力シート!$E213="","",MID(TEXT(入力シート!$E213,"0000"),COLUMN(B$1)/2,1))</f>
        <v/>
      </c>
      <c r="E25" s="1480"/>
      <c r="F25" s="1481" t="str">
        <f>IF(入力シート!$E213="","",MID(TEXT(入力シート!$E213,"0000"),COLUMN(D$1)/2,1))</f>
        <v/>
      </c>
      <c r="G25" s="1480"/>
      <c r="H25" s="1481" t="str">
        <f>IF(入力シート!$E213="","",MID(TEXT(入力シート!$E213,"0000"),COLUMN(F$1)/2,1))</f>
        <v/>
      </c>
      <c r="I25" s="1480"/>
      <c r="J25" s="1481" t="str">
        <f>IF(入力シート!$E213="","",MID(TEXT(入力シート!$E213,"0000"),COLUMN(H$1)/2,1))</f>
        <v/>
      </c>
      <c r="K25" s="1501"/>
      <c r="L25" s="1489" t="str">
        <f>入力シート!H213</f>
        <v/>
      </c>
      <c r="M25" s="1490"/>
      <c r="N25" s="1490"/>
      <c r="O25" s="1490"/>
      <c r="P25" s="1490"/>
      <c r="Q25" s="1490"/>
      <c r="R25" s="1490"/>
      <c r="S25" s="1490"/>
      <c r="T25" s="1490"/>
      <c r="U25" s="1491"/>
      <c r="V25" s="1492"/>
      <c r="W25" s="1493"/>
      <c r="X25" s="1494" t="str">
        <f>入力シート!Q213</f>
        <v/>
      </c>
      <c r="Y25" s="1495"/>
      <c r="Z25" s="1495"/>
      <c r="AA25" s="1495"/>
      <c r="AB25" s="1495"/>
      <c r="AC25" s="1495"/>
      <c r="AD25" s="1495"/>
      <c r="AE25" s="1495"/>
      <c r="AF25" s="1495"/>
      <c r="AG25" s="1495"/>
      <c r="AH25" s="1495"/>
      <c r="AI25" s="1495"/>
      <c r="AJ25" s="1495"/>
      <c r="AK25" s="1496"/>
      <c r="AL25" s="369"/>
      <c r="AM25" s="1558"/>
      <c r="AN25" s="1559"/>
      <c r="AO25" s="1559"/>
      <c r="AP25" s="1559"/>
      <c r="AQ25" s="1559"/>
      <c r="AR25" s="1559"/>
      <c r="AS25" s="1559"/>
      <c r="AT25" s="1559"/>
      <c r="AU25" s="1559"/>
      <c r="AV25" s="1559"/>
      <c r="AW25" s="1559"/>
      <c r="AX25" s="1559"/>
      <c r="AY25" s="1559"/>
      <c r="AZ25" s="1559"/>
      <c r="BA25" s="1559"/>
      <c r="BB25" s="1559"/>
      <c r="BC25" s="1559"/>
      <c r="BD25" s="1560"/>
    </row>
    <row r="26" spans="1:61" s="366" customFormat="1" ht="41.4" customHeight="1" thickTop="1" thickBot="1">
      <c r="A26" s="1483">
        <v>2</v>
      </c>
      <c r="B26" s="1484"/>
      <c r="C26" s="1484"/>
      <c r="D26" s="1479" t="str">
        <f>IF(入力シート!$E214="","",MID(TEXT(入力シート!$E214,"0000"),COLUMN(B$1)/2,1))</f>
        <v/>
      </c>
      <c r="E26" s="1480"/>
      <c r="F26" s="1481" t="str">
        <f>IF(入力シート!$E214="","",MID(TEXT(入力シート!$E214,"0000"),COLUMN(D$1)/2,1))</f>
        <v/>
      </c>
      <c r="G26" s="1480"/>
      <c r="H26" s="1481" t="str">
        <f>IF(入力シート!$E214="","",MID(TEXT(入力シート!$E214,"0000"),COLUMN(F$1)/2,1))</f>
        <v/>
      </c>
      <c r="I26" s="1480"/>
      <c r="J26" s="1481" t="str">
        <f>IF(入力シート!$E214="","",MID(TEXT(入力シート!$E214,"0000"),COLUMN(H$1)/2,1))</f>
        <v/>
      </c>
      <c r="K26" s="1501"/>
      <c r="L26" s="1489" t="str">
        <f>入力シート!H214</f>
        <v/>
      </c>
      <c r="M26" s="1490"/>
      <c r="N26" s="1490"/>
      <c r="O26" s="1490"/>
      <c r="P26" s="1490"/>
      <c r="Q26" s="1490"/>
      <c r="R26" s="1490"/>
      <c r="S26" s="1490"/>
      <c r="T26" s="1490"/>
      <c r="U26" s="1491"/>
      <c r="V26" s="1492"/>
      <c r="W26" s="1493"/>
      <c r="X26" s="1494" t="str">
        <f>入力シート!Q214</f>
        <v/>
      </c>
      <c r="Y26" s="1495"/>
      <c r="Z26" s="1495"/>
      <c r="AA26" s="1495"/>
      <c r="AB26" s="1495"/>
      <c r="AC26" s="1495"/>
      <c r="AD26" s="1495"/>
      <c r="AE26" s="1495"/>
      <c r="AF26" s="1495"/>
      <c r="AG26" s="1495"/>
      <c r="AH26" s="1495"/>
      <c r="AI26" s="1495"/>
      <c r="AJ26" s="1495"/>
      <c r="AK26" s="1496"/>
      <c r="AL26" s="369"/>
      <c r="AM26" s="1502" t="s">
        <v>18</v>
      </c>
      <c r="AN26" s="1503"/>
      <c r="AO26" s="1503"/>
      <c r="AP26" s="1503"/>
      <c r="AQ26" s="1503"/>
      <c r="AR26" s="1503"/>
      <c r="AS26" s="1503"/>
      <c r="AT26" s="1503"/>
      <c r="AU26" s="1503"/>
      <c r="AV26" s="1504"/>
      <c r="AW26" s="1503"/>
      <c r="AX26" s="1503"/>
      <c r="AY26" s="1503"/>
      <c r="AZ26" s="1503"/>
      <c r="BA26" s="1503"/>
      <c r="BB26" s="1503"/>
      <c r="BC26" s="1503"/>
      <c r="BD26" s="1505"/>
      <c r="BE26" s="418"/>
      <c r="BF26" s="418"/>
      <c r="BG26" s="418"/>
      <c r="BH26" s="418"/>
      <c r="BI26" s="418"/>
    </row>
    <row r="27" spans="1:61" s="366" customFormat="1" ht="41.4" customHeight="1" thickTop="1" thickBot="1">
      <c r="A27" s="1483">
        <v>3</v>
      </c>
      <c r="B27" s="1484"/>
      <c r="C27" s="1484"/>
      <c r="D27" s="1479" t="str">
        <f>IF(入力シート!$E215="","",MID(TEXT(入力シート!$E215,"0000"),COLUMN(B$1)/2,1))</f>
        <v/>
      </c>
      <c r="E27" s="1480"/>
      <c r="F27" s="1481" t="str">
        <f>IF(入力シート!$E215="","",MID(TEXT(入力シート!$E215,"0000"),COLUMN(D$1)/2,1))</f>
        <v/>
      </c>
      <c r="G27" s="1480"/>
      <c r="H27" s="1481" t="str">
        <f>IF(入力シート!$E215="","",MID(TEXT(入力シート!$E215,"0000"),COLUMN(F$1)/2,1))</f>
        <v/>
      </c>
      <c r="I27" s="1480"/>
      <c r="J27" s="1481" t="str">
        <f>IF(入力シート!$E215="","",MID(TEXT(入力シート!$E215,"0000"),COLUMN(H$1)/2,1))</f>
        <v/>
      </c>
      <c r="K27" s="1501"/>
      <c r="L27" s="1489" t="str">
        <f>入力シート!H215</f>
        <v/>
      </c>
      <c r="M27" s="1490"/>
      <c r="N27" s="1490"/>
      <c r="O27" s="1490"/>
      <c r="P27" s="1490"/>
      <c r="Q27" s="1490"/>
      <c r="R27" s="1490"/>
      <c r="S27" s="1490"/>
      <c r="T27" s="1490"/>
      <c r="U27" s="1491"/>
      <c r="V27" s="1492"/>
      <c r="W27" s="1493"/>
      <c r="X27" s="1494" t="str">
        <f>入力シート!Q215</f>
        <v/>
      </c>
      <c r="Y27" s="1495"/>
      <c r="Z27" s="1495"/>
      <c r="AA27" s="1495"/>
      <c r="AB27" s="1495"/>
      <c r="AC27" s="1495"/>
      <c r="AD27" s="1495"/>
      <c r="AE27" s="1495"/>
      <c r="AF27" s="1495"/>
      <c r="AG27" s="1495"/>
      <c r="AH27" s="1495"/>
      <c r="AI27" s="1495"/>
      <c r="AJ27" s="1495"/>
      <c r="AK27" s="1496"/>
      <c r="AL27" s="369"/>
      <c r="AM27" s="419">
        <v>1</v>
      </c>
      <c r="AN27" s="1497" t="str">
        <f>IF(入力シート!$C231="","",MID(SUBSTITUTE(入力シート!$C231,,),COLUMN(B$1)/2,1))</f>
        <v/>
      </c>
      <c r="AO27" s="1498"/>
      <c r="AP27" s="1499" t="str">
        <f>IF(入力シート!$C231="","",MID(SUBSTITUTE(入力シート!$C231,,),COLUMN(D$1)/2,1))</f>
        <v/>
      </c>
      <c r="AQ27" s="1498"/>
      <c r="AR27" s="1499" t="str">
        <f>IF(入力シート!$C231="","",MID(SUBSTITUTE(入力シート!$C231,,),COLUMN(F$1)/2,1))</f>
        <v/>
      </c>
      <c r="AS27" s="1498"/>
      <c r="AT27" s="1499" t="str">
        <f>IF(入力シート!$C231="","",MID(SUBSTITUTE(入力シート!$C231,,),COLUMN(H$1)/2,1))</f>
        <v/>
      </c>
      <c r="AU27" s="1500"/>
      <c r="AV27" s="420">
        <v>5</v>
      </c>
      <c r="AW27" s="1497" t="str">
        <f>IF(入力シート!$C235="","",MID(SUBSTITUTE(入力シート!$C235,,),COLUMN(B$1)/2,1))</f>
        <v/>
      </c>
      <c r="AX27" s="1498"/>
      <c r="AY27" s="1499" t="str">
        <f>IF(入力シート!$C235="","",MID(SUBSTITUTE(入力シート!$C235,,),COLUMN(D$1)/2,1))</f>
        <v/>
      </c>
      <c r="AZ27" s="1498"/>
      <c r="BA27" s="1499" t="str">
        <f>IF(入力シート!$C235="","",MID(SUBSTITUTE(入力シート!$C235,,),COLUMN(F$1)/2,1))</f>
        <v/>
      </c>
      <c r="BB27" s="1498"/>
      <c r="BC27" s="1499" t="str">
        <f>IF(入力シート!$C235="","",MID(SUBSTITUTE(入力シート!$C235,,),COLUMN(H$1)/2,1))</f>
        <v/>
      </c>
      <c r="BD27" s="1500"/>
    </row>
    <row r="28" spans="1:61" s="366" customFormat="1" ht="41.4" customHeight="1" thickTop="1" thickBot="1">
      <c r="A28" s="1483">
        <v>4</v>
      </c>
      <c r="B28" s="1484"/>
      <c r="C28" s="1484"/>
      <c r="D28" s="1479" t="str">
        <f>IF(入力シート!$E216="","",MID(TEXT(入力シート!$E216,"0000"),COLUMN(B$1)/2,1))</f>
        <v/>
      </c>
      <c r="E28" s="1480"/>
      <c r="F28" s="1481" t="str">
        <f>IF(入力シート!$E216="","",MID(TEXT(入力シート!$E216,"0000"),COLUMN(D$1)/2,1))</f>
        <v/>
      </c>
      <c r="G28" s="1480"/>
      <c r="H28" s="1481" t="str">
        <f>IF(入力シート!$E216="","",MID(TEXT(入力シート!$E216,"0000"),COLUMN(F$1)/2,1))</f>
        <v/>
      </c>
      <c r="I28" s="1480"/>
      <c r="J28" s="1481" t="str">
        <f>IF(入力シート!$E216="","",MID(TEXT(入力シート!$E216,"0000"),COLUMN(H$1)/2,1))</f>
        <v/>
      </c>
      <c r="K28" s="1501"/>
      <c r="L28" s="1489" t="str">
        <f>入力シート!H216</f>
        <v/>
      </c>
      <c r="M28" s="1490"/>
      <c r="N28" s="1490"/>
      <c r="O28" s="1490"/>
      <c r="P28" s="1490"/>
      <c r="Q28" s="1490"/>
      <c r="R28" s="1490"/>
      <c r="S28" s="1490"/>
      <c r="T28" s="1490"/>
      <c r="U28" s="1491"/>
      <c r="V28" s="1492"/>
      <c r="W28" s="1493"/>
      <c r="X28" s="1494" t="str">
        <f>入力シート!Q216</f>
        <v/>
      </c>
      <c r="Y28" s="1495"/>
      <c r="Z28" s="1495"/>
      <c r="AA28" s="1495"/>
      <c r="AB28" s="1495"/>
      <c r="AC28" s="1495"/>
      <c r="AD28" s="1495"/>
      <c r="AE28" s="1495"/>
      <c r="AF28" s="1495"/>
      <c r="AG28" s="1495"/>
      <c r="AH28" s="1495"/>
      <c r="AI28" s="1495"/>
      <c r="AJ28" s="1495"/>
      <c r="AK28" s="1496"/>
      <c r="AL28" s="369"/>
      <c r="AM28" s="419">
        <v>2</v>
      </c>
      <c r="AN28" s="1497" t="str">
        <f>IF(入力シート!$C232="","",MID(SUBSTITUTE(入力シート!$C232,,),COLUMN(B$1)/2,1))</f>
        <v/>
      </c>
      <c r="AO28" s="1498"/>
      <c r="AP28" s="1499" t="str">
        <f>IF(入力シート!$C232="","",MID(SUBSTITUTE(入力シート!$C232,,),COLUMN(D$1)/2,1))</f>
        <v/>
      </c>
      <c r="AQ28" s="1498"/>
      <c r="AR28" s="1499" t="str">
        <f>IF(入力シート!$C232="","",MID(SUBSTITUTE(入力シート!$C232,,),COLUMN(F$1)/2,1))</f>
        <v/>
      </c>
      <c r="AS28" s="1498"/>
      <c r="AT28" s="1499" t="str">
        <f>IF(入力シート!$C232="","",MID(SUBSTITUTE(入力シート!$C232,,),COLUMN(H$1)/2,1))</f>
        <v/>
      </c>
      <c r="AU28" s="1500"/>
      <c r="AV28" s="420">
        <v>6</v>
      </c>
      <c r="AW28" s="1497" t="str">
        <f>IF(入力シート!$C236="","",MID(SUBSTITUTE(入力シート!$C236,,),COLUMN(B$1)/2,1))</f>
        <v/>
      </c>
      <c r="AX28" s="1498"/>
      <c r="AY28" s="1499" t="str">
        <f>IF(入力シート!$C236="","",MID(SUBSTITUTE(入力シート!$C236,,),COLUMN(D$1)/2,1))</f>
        <v/>
      </c>
      <c r="AZ28" s="1498"/>
      <c r="BA28" s="1499" t="str">
        <f>IF(入力シート!$C236="","",MID(SUBSTITUTE(入力シート!$C236,,),COLUMN(F$1)/2,1))</f>
        <v/>
      </c>
      <c r="BB28" s="1498"/>
      <c r="BC28" s="1499" t="str">
        <f>IF(入力シート!$C236="","",MID(SUBSTITUTE(入力シート!$C236,,),COLUMN(H$1)/2,1))</f>
        <v/>
      </c>
      <c r="BD28" s="1500"/>
    </row>
    <row r="29" spans="1:61" s="366" customFormat="1" ht="41.4" customHeight="1" thickTop="1" thickBot="1">
      <c r="A29" s="1483">
        <v>5</v>
      </c>
      <c r="B29" s="1484"/>
      <c r="C29" s="1484"/>
      <c r="D29" s="1479" t="str">
        <f>IF(入力シート!$E217="","",MID(TEXT(入力シート!$E217,"0000"),COLUMN(B$1)/2,1))</f>
        <v/>
      </c>
      <c r="E29" s="1480"/>
      <c r="F29" s="1481" t="str">
        <f>IF(入力シート!$E217="","",MID(TEXT(入力シート!$E217,"0000"),COLUMN(D$1)/2,1))</f>
        <v/>
      </c>
      <c r="G29" s="1480"/>
      <c r="H29" s="1481" t="str">
        <f>IF(入力シート!$E217="","",MID(TEXT(入力シート!$E217,"0000"),COLUMN(F$1)/2,1))</f>
        <v/>
      </c>
      <c r="I29" s="1480"/>
      <c r="J29" s="1481" t="str">
        <f>IF(入力シート!$E217="","",MID(TEXT(入力シート!$E217,"0000"),COLUMN(H$1)/2,1))</f>
        <v/>
      </c>
      <c r="K29" s="1501"/>
      <c r="L29" s="1489" t="str">
        <f>入力シート!H217</f>
        <v/>
      </c>
      <c r="M29" s="1490"/>
      <c r="N29" s="1490"/>
      <c r="O29" s="1490"/>
      <c r="P29" s="1490"/>
      <c r="Q29" s="1490"/>
      <c r="R29" s="1490"/>
      <c r="S29" s="1490"/>
      <c r="T29" s="1490"/>
      <c r="U29" s="1491"/>
      <c r="V29" s="1492"/>
      <c r="W29" s="1493"/>
      <c r="X29" s="1494" t="str">
        <f>入力シート!Q217</f>
        <v/>
      </c>
      <c r="Y29" s="1495"/>
      <c r="Z29" s="1495"/>
      <c r="AA29" s="1495"/>
      <c r="AB29" s="1495"/>
      <c r="AC29" s="1495"/>
      <c r="AD29" s="1495"/>
      <c r="AE29" s="1495"/>
      <c r="AF29" s="1495"/>
      <c r="AG29" s="1495"/>
      <c r="AH29" s="1495"/>
      <c r="AI29" s="1495"/>
      <c r="AJ29" s="1495"/>
      <c r="AK29" s="1496"/>
      <c r="AL29" s="369"/>
      <c r="AM29" s="419">
        <v>3</v>
      </c>
      <c r="AN29" s="1497" t="str">
        <f>IF(入力シート!$C233="","",MID(SUBSTITUTE(入力シート!$C233,,),COLUMN(B$1)/2,1))</f>
        <v/>
      </c>
      <c r="AO29" s="1498"/>
      <c r="AP29" s="1499" t="str">
        <f>IF(入力シート!$C233="","",MID(SUBSTITUTE(入力シート!$C233,,),COLUMN(D$1)/2,1))</f>
        <v/>
      </c>
      <c r="AQ29" s="1498"/>
      <c r="AR29" s="1499" t="str">
        <f>IF(入力シート!$C233="","",MID(SUBSTITUTE(入力シート!$C233,,),COLUMN(F$1)/2,1))</f>
        <v/>
      </c>
      <c r="AS29" s="1498"/>
      <c r="AT29" s="1499" t="str">
        <f>IF(入力シート!$C233="","",MID(SUBSTITUTE(入力シート!$C233,,),COLUMN(H$1)/2,1))</f>
        <v/>
      </c>
      <c r="AU29" s="1500"/>
      <c r="AV29" s="420">
        <v>7</v>
      </c>
      <c r="AW29" s="1497" t="str">
        <f>IF(入力シート!$C237="","",MID(SUBSTITUTE(入力シート!$C237,,),COLUMN(B$1)/2,1))</f>
        <v/>
      </c>
      <c r="AX29" s="1498"/>
      <c r="AY29" s="1499" t="str">
        <f>IF(入力シート!$C237="","",MID(SUBSTITUTE(入力シート!$C237,,),COLUMN(D$1)/2,1))</f>
        <v/>
      </c>
      <c r="AZ29" s="1498"/>
      <c r="BA29" s="1499" t="str">
        <f>IF(入力シート!$C237="","",MID(SUBSTITUTE(入力シート!$C237,,),COLUMN(F$1)/2,1))</f>
        <v/>
      </c>
      <c r="BB29" s="1498"/>
      <c r="BC29" s="1499" t="str">
        <f>IF(入力シート!$C237="","",MID(SUBSTITUTE(入力シート!$C237,,),COLUMN(H$1)/2,1))</f>
        <v/>
      </c>
      <c r="BD29" s="1500"/>
    </row>
    <row r="30" spans="1:61" s="366" customFormat="1" ht="41.4" customHeight="1" thickTop="1" thickBot="1">
      <c r="A30" s="1483">
        <v>6</v>
      </c>
      <c r="B30" s="1484"/>
      <c r="C30" s="1484"/>
      <c r="D30" s="1479" t="str">
        <f>IF(入力シート!$E218="","",MID(TEXT(入力シート!$E218,"0000"),COLUMN(B$1)/2,1))</f>
        <v/>
      </c>
      <c r="E30" s="1480"/>
      <c r="F30" s="1481" t="str">
        <f>IF(入力シート!$E218="","",MID(TEXT(入力シート!$E218,"0000"),COLUMN(D$1)/2,1))</f>
        <v/>
      </c>
      <c r="G30" s="1480"/>
      <c r="H30" s="1481" t="str">
        <f>IF(入力シート!$E218="","",MID(TEXT(入力シート!$E218,"0000"),COLUMN(F$1)/2,1))</f>
        <v/>
      </c>
      <c r="I30" s="1480"/>
      <c r="J30" s="1481" t="str">
        <f>IF(入力シート!$E218="","",MID(TEXT(入力シート!$E218,"0000"),COLUMN(H$1)/2,1))</f>
        <v/>
      </c>
      <c r="K30" s="1501"/>
      <c r="L30" s="1489" t="str">
        <f>入力シート!H218</f>
        <v/>
      </c>
      <c r="M30" s="1490"/>
      <c r="N30" s="1490"/>
      <c r="O30" s="1490"/>
      <c r="P30" s="1490"/>
      <c r="Q30" s="1490"/>
      <c r="R30" s="1490"/>
      <c r="S30" s="1490"/>
      <c r="T30" s="1490"/>
      <c r="U30" s="1491"/>
      <c r="V30" s="1492"/>
      <c r="W30" s="1493"/>
      <c r="X30" s="1494" t="str">
        <f>入力シート!Q218</f>
        <v/>
      </c>
      <c r="Y30" s="1495"/>
      <c r="Z30" s="1495"/>
      <c r="AA30" s="1495"/>
      <c r="AB30" s="1495"/>
      <c r="AC30" s="1495"/>
      <c r="AD30" s="1495"/>
      <c r="AE30" s="1495"/>
      <c r="AF30" s="1495"/>
      <c r="AG30" s="1495"/>
      <c r="AH30" s="1495"/>
      <c r="AI30" s="1495"/>
      <c r="AJ30" s="1495"/>
      <c r="AK30" s="1496"/>
      <c r="AL30" s="369"/>
      <c r="AM30" s="419">
        <v>4</v>
      </c>
      <c r="AN30" s="1497" t="str">
        <f>IF(入力シート!$C234="","",MID(SUBSTITUTE(入力シート!$C234,,),COLUMN(B$1)/2,1))</f>
        <v/>
      </c>
      <c r="AO30" s="1498"/>
      <c r="AP30" s="1499" t="str">
        <f>IF(入力シート!$C234="","",MID(SUBSTITUTE(入力シート!$C234,,),COLUMN(D$1)/2,1))</f>
        <v/>
      </c>
      <c r="AQ30" s="1498"/>
      <c r="AR30" s="1499" t="str">
        <f>IF(入力シート!$C234="","",MID(SUBSTITUTE(入力シート!$C234,,),COLUMN(F$1)/2,1))</f>
        <v/>
      </c>
      <c r="AS30" s="1498"/>
      <c r="AT30" s="1499" t="str">
        <f>IF(入力シート!$C234="","",MID(SUBSTITUTE(入力シート!$C234,,),COLUMN(H$1)/2,1))</f>
        <v/>
      </c>
      <c r="AU30" s="1500"/>
      <c r="AV30" s="420">
        <v>8</v>
      </c>
      <c r="AW30" s="1497" t="str">
        <f>IF(入力シート!$C238="","",MID(SUBSTITUTE(入力シート!$C238,,),COLUMN(B$1)/2,1))</f>
        <v/>
      </c>
      <c r="AX30" s="1498"/>
      <c r="AY30" s="1499" t="str">
        <f>IF(入力シート!$C238="","",MID(SUBSTITUTE(入力シート!$C238,,),COLUMN(D$1)/2,1))</f>
        <v/>
      </c>
      <c r="AZ30" s="1498"/>
      <c r="BA30" s="1499" t="str">
        <f>IF(入力シート!$C238="","",MID(SUBSTITUTE(入力シート!$C238,,),COLUMN(F$1)/2,1))</f>
        <v/>
      </c>
      <c r="BB30" s="1498"/>
      <c r="BC30" s="1499" t="str">
        <f>IF(入力シート!$C238="","",MID(SUBSTITUTE(入力シート!$C238,,),COLUMN(H$1)/2,1))</f>
        <v/>
      </c>
      <c r="BD30" s="1500"/>
    </row>
    <row r="31" spans="1:61" s="366" customFormat="1" ht="41.4" customHeight="1" thickTop="1" thickBot="1">
      <c r="A31" s="1483">
        <v>7</v>
      </c>
      <c r="B31" s="1484"/>
      <c r="C31" s="1484"/>
      <c r="D31" s="1479" t="str">
        <f>IF(入力シート!$E219="","",MID(TEXT(入力シート!$E219,"0000"),COLUMN(B$1)/2,1))</f>
        <v/>
      </c>
      <c r="E31" s="1480"/>
      <c r="F31" s="1481" t="str">
        <f>IF(入力シート!$E219="","",MID(TEXT(入力シート!$E219,"0000"),COLUMN(D$1)/2,1))</f>
        <v/>
      </c>
      <c r="G31" s="1480"/>
      <c r="H31" s="1481" t="str">
        <f>IF(入力シート!$E219="","",MID(TEXT(入力シート!$E219,"0000"),COLUMN(F$1)/2,1))</f>
        <v/>
      </c>
      <c r="I31" s="1480"/>
      <c r="J31" s="1481" t="str">
        <f>IF(入力シート!$E219="","",MID(TEXT(入力シート!$E219,"0000"),COLUMN(H$1)/2,1))</f>
        <v/>
      </c>
      <c r="K31" s="1501"/>
      <c r="L31" s="1489" t="str">
        <f>入力シート!H219</f>
        <v/>
      </c>
      <c r="M31" s="1490"/>
      <c r="N31" s="1490"/>
      <c r="O31" s="1490"/>
      <c r="P31" s="1490"/>
      <c r="Q31" s="1490"/>
      <c r="R31" s="1490"/>
      <c r="S31" s="1490"/>
      <c r="T31" s="1490"/>
      <c r="U31" s="1491"/>
      <c r="V31" s="1492"/>
      <c r="W31" s="1493"/>
      <c r="X31" s="1494" t="str">
        <f>入力シート!Q219</f>
        <v/>
      </c>
      <c r="Y31" s="1495"/>
      <c r="Z31" s="1495"/>
      <c r="AA31" s="1495"/>
      <c r="AB31" s="1495"/>
      <c r="AC31" s="1495"/>
      <c r="AD31" s="1495"/>
      <c r="AE31" s="1495"/>
      <c r="AF31" s="1495"/>
      <c r="AG31" s="1495"/>
      <c r="AH31" s="1495"/>
      <c r="AI31" s="1495"/>
      <c r="AJ31" s="1495"/>
      <c r="AK31" s="1496"/>
      <c r="AL31" s="369"/>
      <c r="AM31" s="1588" t="s">
        <v>264</v>
      </c>
      <c r="AN31" s="1626"/>
      <c r="AO31" s="1626"/>
      <c r="AP31" s="1626"/>
      <c r="AQ31" s="1626"/>
      <c r="AR31" s="1626"/>
      <c r="AS31" s="1626"/>
      <c r="AT31" s="1626"/>
      <c r="AU31" s="1626"/>
      <c r="AV31" s="1589"/>
      <c r="AW31" s="1626"/>
      <c r="AX31" s="1626"/>
      <c r="AY31" s="1626"/>
      <c r="AZ31" s="1626"/>
      <c r="BA31" s="1626"/>
      <c r="BB31" s="1626"/>
      <c r="BC31" s="1626"/>
      <c r="BD31" s="1627"/>
    </row>
    <row r="32" spans="1:61" s="366" customFormat="1" ht="41.4" customHeight="1" thickTop="1" thickBot="1">
      <c r="A32" s="1483">
        <v>8</v>
      </c>
      <c r="B32" s="1484"/>
      <c r="C32" s="1484"/>
      <c r="D32" s="1479" t="str">
        <f>IF(入力シート!$E220="","",MID(TEXT(入力シート!$E220,"0000"),COLUMN(B$1)/2,1))</f>
        <v/>
      </c>
      <c r="E32" s="1480"/>
      <c r="F32" s="1481" t="str">
        <f>IF(入力シート!$E220="","",MID(TEXT(入力シート!$E220,"0000"),COLUMN(D$1)/2,1))</f>
        <v/>
      </c>
      <c r="G32" s="1480"/>
      <c r="H32" s="1481" t="str">
        <f>IF(入力シート!$E220="","",MID(TEXT(入力シート!$E220,"0000"),COLUMN(F$1)/2,1))</f>
        <v/>
      </c>
      <c r="I32" s="1480"/>
      <c r="J32" s="1481" t="str">
        <f>IF(入力シート!$E220="","",MID(TEXT(入力シート!$E220,"0000"),COLUMN(H$1)/2,1))</f>
        <v/>
      </c>
      <c r="K32" s="1501"/>
      <c r="L32" s="1489" t="str">
        <f>入力シート!H220</f>
        <v/>
      </c>
      <c r="M32" s="1490"/>
      <c r="N32" s="1490"/>
      <c r="O32" s="1490"/>
      <c r="P32" s="1490"/>
      <c r="Q32" s="1490"/>
      <c r="R32" s="1490"/>
      <c r="S32" s="1490"/>
      <c r="T32" s="1490"/>
      <c r="U32" s="1491"/>
      <c r="V32" s="1492"/>
      <c r="W32" s="1493"/>
      <c r="X32" s="1494" t="str">
        <f>入力シート!Q220</f>
        <v/>
      </c>
      <c r="Y32" s="1495"/>
      <c r="Z32" s="1495"/>
      <c r="AA32" s="1495"/>
      <c r="AB32" s="1495"/>
      <c r="AC32" s="1495"/>
      <c r="AD32" s="1495"/>
      <c r="AE32" s="1495"/>
      <c r="AF32" s="1495"/>
      <c r="AG32" s="1495"/>
      <c r="AH32" s="1495"/>
      <c r="AI32" s="1495"/>
      <c r="AJ32" s="1495"/>
      <c r="AK32" s="1496"/>
      <c r="AL32" s="369"/>
      <c r="AM32" s="1630" t="str">
        <f>MID(入力シート!$AT$242,COLUMN(B$1)/2,1)</f>
        <v/>
      </c>
      <c r="AN32" s="1628"/>
      <c r="AO32" s="1628" t="str">
        <f>MID(入力シート!$AT$242,COLUMN(D$1)/2,1)</f>
        <v/>
      </c>
      <c r="AP32" s="1628"/>
      <c r="AQ32" s="1628" t="str">
        <f>MID(入力シート!$AT$242,COLUMN(F$1)/2,1)</f>
        <v/>
      </c>
      <c r="AR32" s="1628"/>
      <c r="AS32" s="1628" t="str">
        <f>MID(入力シート!$AT$242,COLUMN(H$1)/2,1)</f>
        <v/>
      </c>
      <c r="AT32" s="1628"/>
      <c r="AU32" s="1628" t="str">
        <f>MID(入力シート!$AT$242,COLUMN(J$1)/2,1)</f>
        <v/>
      </c>
      <c r="AV32" s="1628"/>
      <c r="AW32" s="1628" t="str">
        <f>MID(入力シート!$AT$242,COLUMN(L$1)/2,1)</f>
        <v/>
      </c>
      <c r="AX32" s="1628"/>
      <c r="AY32" s="1628" t="str">
        <f>MID(入力シート!$AT$242,COLUMN(N$1)/2,1)</f>
        <v/>
      </c>
      <c r="AZ32" s="1628"/>
      <c r="BA32" s="1628" t="str">
        <f>MID(入力シート!$AT$242,COLUMN(P$1)/2,1)</f>
        <v/>
      </c>
      <c r="BB32" s="1628"/>
      <c r="BC32" s="1628" t="str">
        <f>MID(入力シート!$AT$242,COLUMN(R$1)/2,1)</f>
        <v/>
      </c>
      <c r="BD32" s="1629"/>
    </row>
    <row r="33" spans="1:61" s="366" customFormat="1" ht="41.4" customHeight="1" thickTop="1" thickBot="1">
      <c r="A33" s="1483">
        <v>9</v>
      </c>
      <c r="B33" s="1484"/>
      <c r="C33" s="1484"/>
      <c r="D33" s="1479" t="str">
        <f>IF(入力シート!$E221="","",MID(TEXT(入力シート!$E221,"0000"),COLUMN(B$1)/2,1))</f>
        <v/>
      </c>
      <c r="E33" s="1480"/>
      <c r="F33" s="1481" t="str">
        <f>IF(入力シート!$E221="","",MID(TEXT(入力シート!$E221,"0000"),COLUMN(D$1)/2,1))</f>
        <v/>
      </c>
      <c r="G33" s="1480"/>
      <c r="H33" s="1481" t="str">
        <f>IF(入力シート!$E221="","",MID(TEXT(入力シート!$E221,"0000"),COLUMN(F$1)/2,1))</f>
        <v/>
      </c>
      <c r="I33" s="1480"/>
      <c r="J33" s="1481" t="str">
        <f>IF(入力シート!$E221="","",MID(TEXT(入力シート!$E221,"0000"),COLUMN(H$1)/2,1))</f>
        <v/>
      </c>
      <c r="K33" s="1501"/>
      <c r="L33" s="1489" t="str">
        <f>入力シート!H221</f>
        <v/>
      </c>
      <c r="M33" s="1490"/>
      <c r="N33" s="1490"/>
      <c r="O33" s="1490"/>
      <c r="P33" s="1490"/>
      <c r="Q33" s="1490"/>
      <c r="R33" s="1490"/>
      <c r="S33" s="1490"/>
      <c r="T33" s="1490"/>
      <c r="U33" s="1491"/>
      <c r="V33" s="1492"/>
      <c r="W33" s="1493"/>
      <c r="X33" s="1494" t="str">
        <f>入力シート!Q221</f>
        <v/>
      </c>
      <c r="Y33" s="1495"/>
      <c r="Z33" s="1495"/>
      <c r="AA33" s="1495"/>
      <c r="AB33" s="1495"/>
      <c r="AC33" s="1495"/>
      <c r="AD33" s="1495"/>
      <c r="AE33" s="1495"/>
      <c r="AF33" s="1495"/>
      <c r="AG33" s="1495"/>
      <c r="AH33" s="1495"/>
      <c r="AI33" s="1495"/>
      <c r="AJ33" s="1495"/>
      <c r="AK33" s="1496"/>
      <c r="AL33" s="369"/>
      <c r="AM33" s="1620" t="str">
        <f>MID(入力シート!$AT$242,COLUMN(B$1)/2+9,1)</f>
        <v/>
      </c>
      <c r="AN33" s="1621"/>
      <c r="AO33" s="1621" t="str">
        <f>MID(入力シート!$AT$242,COLUMN(D$1)/2+9,1)</f>
        <v/>
      </c>
      <c r="AP33" s="1621"/>
      <c r="AQ33" s="1621" t="str">
        <f>MID(入力シート!$AT$242,COLUMN(F$1)/2+9,1)</f>
        <v/>
      </c>
      <c r="AR33" s="1621"/>
      <c r="AS33" s="1621" t="str">
        <f>MID(入力シート!$AT$242,COLUMN(H$1)/2+9,1)</f>
        <v/>
      </c>
      <c r="AT33" s="1621"/>
      <c r="AU33" s="1621" t="str">
        <f>MID(入力シート!$AT$242,COLUMN(J$1)/2+9,1)</f>
        <v/>
      </c>
      <c r="AV33" s="1621"/>
      <c r="AW33" s="1621" t="str">
        <f>MID(入力シート!$AT$242,COLUMN(L$1)/2+9,1)</f>
        <v/>
      </c>
      <c r="AX33" s="1621"/>
      <c r="AY33" s="1621" t="str">
        <f>MID(入力シート!$AT$242,COLUMN(N$1)/2+9,1)</f>
        <v/>
      </c>
      <c r="AZ33" s="1621"/>
      <c r="BA33" s="1621" t="str">
        <f>MID(入力シート!$AT$242,COLUMN(P$1)/2+9,1)</f>
        <v/>
      </c>
      <c r="BB33" s="1621"/>
      <c r="BC33" s="1621" t="str">
        <f>MID(入力シート!$AT$242,COLUMN(R$1)/2+9,1)</f>
        <v/>
      </c>
      <c r="BD33" s="1634"/>
    </row>
    <row r="34" spans="1:61" s="366" customFormat="1" ht="41.4" customHeight="1" thickTop="1" thickBot="1">
      <c r="A34" s="1483">
        <v>10</v>
      </c>
      <c r="B34" s="1619"/>
      <c r="C34" s="1619"/>
      <c r="D34" s="1479" t="str">
        <f>IF(入力シート!$E222="","",MID(TEXT(入力シート!$E222,"0000"),COLUMN(B$1)/2,1))</f>
        <v/>
      </c>
      <c r="E34" s="1480"/>
      <c r="F34" s="1481" t="str">
        <f>IF(入力シート!$E222="","",MID(TEXT(入力シート!$E222,"0000"),COLUMN(D$1)/2,1))</f>
        <v/>
      </c>
      <c r="G34" s="1480"/>
      <c r="H34" s="1481" t="str">
        <f>IF(入力シート!$E222="","",MID(TEXT(入力シート!$E222,"0000"),COLUMN(F$1)/2,1))</f>
        <v/>
      </c>
      <c r="I34" s="1480"/>
      <c r="J34" s="1481" t="str">
        <f>IF(入力シート!$E222="","",MID(TEXT(入力シート!$E222,"0000"),COLUMN(H$1)/2,1))</f>
        <v/>
      </c>
      <c r="K34" s="1501"/>
      <c r="L34" s="1489" t="str">
        <f>入力シート!H222</f>
        <v/>
      </c>
      <c r="M34" s="1490"/>
      <c r="N34" s="1490"/>
      <c r="O34" s="1490"/>
      <c r="P34" s="1490"/>
      <c r="Q34" s="1490"/>
      <c r="R34" s="1490"/>
      <c r="S34" s="1490"/>
      <c r="T34" s="1490"/>
      <c r="U34" s="1491"/>
      <c r="V34" s="1492"/>
      <c r="W34" s="1493"/>
      <c r="X34" s="1494" t="str">
        <f>入力シート!Q222</f>
        <v/>
      </c>
      <c r="Y34" s="1495"/>
      <c r="Z34" s="1495"/>
      <c r="AA34" s="1495"/>
      <c r="AB34" s="1495"/>
      <c r="AC34" s="1495"/>
      <c r="AD34" s="1495"/>
      <c r="AE34" s="1495"/>
      <c r="AF34" s="1495"/>
      <c r="AG34" s="1495"/>
      <c r="AH34" s="1495"/>
      <c r="AI34" s="1495"/>
      <c r="AJ34" s="1495"/>
      <c r="AK34" s="1496"/>
      <c r="AL34" s="369"/>
      <c r="AM34" s="1585" t="str">
        <f>MID(入力シート!$AT$242,COLUMN(B$1)/2+18,1)</f>
        <v/>
      </c>
      <c r="AN34" s="1586"/>
      <c r="AO34" s="1586" t="str">
        <f>MID(入力シート!$AT$242,COLUMN(D$1)/2+18,1)</f>
        <v/>
      </c>
      <c r="AP34" s="1586"/>
      <c r="AQ34" s="1586" t="str">
        <f>MID(入力シート!$AT$242,COLUMN(F$1)/2+18,1)</f>
        <v/>
      </c>
      <c r="AR34" s="1586"/>
      <c r="AS34" s="1586" t="str">
        <f>MID(入力シート!$AT$242,COLUMN(H$1)/2+18,1)</f>
        <v/>
      </c>
      <c r="AT34" s="1586"/>
      <c r="AU34" s="1586" t="str">
        <f>MID(入力シート!$AT$242,COLUMN(J$1)/2+18,1)</f>
        <v/>
      </c>
      <c r="AV34" s="1586"/>
      <c r="AW34" s="1586" t="str">
        <f>MID(入力シート!$AT$242,COLUMN(L$1)/2+18,1)</f>
        <v/>
      </c>
      <c r="AX34" s="1586"/>
      <c r="AY34" s="1586" t="str">
        <f>MID(入力シート!$AT$242,COLUMN(N$1)/2+18,1)</f>
        <v/>
      </c>
      <c r="AZ34" s="1586"/>
      <c r="BA34" s="1586" t="str">
        <f>MID(入力シート!$AT$242,COLUMN(P$1)/2+18,1)</f>
        <v/>
      </c>
      <c r="BB34" s="1586"/>
      <c r="BC34" s="1586" t="str">
        <f>MID(入力シート!$AT$242,COLUMN(R$1)/2+18,1)</f>
        <v/>
      </c>
      <c r="BD34" s="1623"/>
      <c r="BE34" s="421"/>
      <c r="BF34" s="421"/>
      <c r="BG34" s="421"/>
      <c r="BH34" s="421"/>
      <c r="BI34" s="421"/>
    </row>
    <row r="35" spans="1:61" s="366" customFormat="1" ht="11.4" customHeight="1" thickTop="1">
      <c r="A35" s="372"/>
      <c r="I35" s="372"/>
      <c r="K35" s="372"/>
      <c r="L35" s="372"/>
      <c r="W35" s="412"/>
      <c r="X35" s="412"/>
      <c r="Y35" s="412"/>
      <c r="Z35" s="412"/>
      <c r="AA35" s="412"/>
      <c r="AB35" s="412"/>
      <c r="AC35" s="396"/>
      <c r="AD35" s="412"/>
      <c r="AE35" s="412"/>
      <c r="AF35" s="412"/>
    </row>
    <row r="36" spans="1:61" s="366" customFormat="1" ht="70.95" customHeight="1" thickBot="1">
      <c r="A36" s="1411" t="s">
        <v>390</v>
      </c>
      <c r="B36" s="1412"/>
      <c r="C36" s="1412"/>
      <c r="D36" s="1412"/>
      <c r="E36" s="1412"/>
      <c r="F36" s="1412"/>
      <c r="G36" s="1412"/>
      <c r="H36" s="1413"/>
      <c r="I36" s="1615" t="s">
        <v>395</v>
      </c>
      <c r="J36" s="1616"/>
      <c r="K36" s="1616"/>
      <c r="L36" s="1616"/>
      <c r="M36" s="1616"/>
      <c r="N36" s="1616"/>
      <c r="O36" s="1616"/>
      <c r="P36" s="1616"/>
      <c r="Q36" s="1616"/>
      <c r="R36" s="1616"/>
      <c r="S36" s="1616"/>
      <c r="T36" s="1616"/>
      <c r="U36" s="1616"/>
      <c r="V36" s="1616"/>
      <c r="W36" s="1616"/>
      <c r="X36" s="1616"/>
      <c r="Y36" s="1616"/>
      <c r="Z36" s="1616"/>
      <c r="AA36" s="1616"/>
      <c r="AB36" s="1616"/>
      <c r="AC36" s="1616"/>
      <c r="AD36" s="1616"/>
      <c r="AE36" s="1616"/>
      <c r="AF36" s="1616"/>
      <c r="AG36" s="1616"/>
      <c r="AH36" s="1616"/>
      <c r="AI36" s="1616"/>
      <c r="AJ36" s="1616"/>
      <c r="AK36" s="1616"/>
      <c r="AL36" s="1616"/>
      <c r="AM36" s="1616"/>
      <c r="AN36" s="1616"/>
      <c r="AO36" s="1616"/>
      <c r="AP36" s="1616"/>
      <c r="AQ36" s="1616"/>
      <c r="AR36" s="1616"/>
      <c r="AS36" s="1616"/>
      <c r="AT36" s="1616"/>
      <c r="AU36" s="1616"/>
      <c r="AV36" s="1616"/>
      <c r="AW36" s="1616"/>
      <c r="AX36" s="1616"/>
      <c r="AY36" s="1616"/>
      <c r="AZ36" s="1616"/>
      <c r="BA36" s="1616"/>
      <c r="BB36" s="1616"/>
      <c r="BC36" s="1616"/>
      <c r="BD36" s="1617"/>
    </row>
    <row r="37" spans="1:61" s="366" customFormat="1" ht="40.200000000000003" customHeight="1" thickTop="1">
      <c r="A37" s="1612" t="str">
        <f>MID(入力シート!$AT$248,COLUMN(B$1)/2,1)</f>
        <v/>
      </c>
      <c r="B37" s="1613"/>
      <c r="C37" s="1614" t="str">
        <f>MID(入力シート!$AT$248,COLUMN(D$1)/2,1)</f>
        <v/>
      </c>
      <c r="D37" s="1613"/>
      <c r="E37" s="1614" t="str">
        <f>MID(入力シート!$AT$248,COLUMN(F$1)/2,1)</f>
        <v/>
      </c>
      <c r="F37" s="1613"/>
      <c r="G37" s="1614" t="str">
        <f>MID(入力シート!$AT$248,COLUMN(H$1)/2,1)</f>
        <v/>
      </c>
      <c r="H37" s="1613"/>
      <c r="I37" s="1614" t="str">
        <f>MID(入力シート!$AT$248,COLUMN(J$1)/2,1)</f>
        <v/>
      </c>
      <c r="J37" s="1613"/>
      <c r="K37" s="1614" t="str">
        <f>MID(入力シート!$AT$248,COLUMN(L$1)/2,1)</f>
        <v/>
      </c>
      <c r="L37" s="1613"/>
      <c r="M37" s="1614" t="str">
        <f>MID(入力シート!$AT$248,COLUMN(N$1)/2,1)</f>
        <v/>
      </c>
      <c r="N37" s="1613"/>
      <c r="O37" s="1614" t="str">
        <f>MID(入力シート!$AT$248,COLUMN(P$1)/2,1)</f>
        <v/>
      </c>
      <c r="P37" s="1613"/>
      <c r="Q37" s="1614" t="str">
        <f>MID(入力シート!$AT$248,COLUMN(R$1)/2,1)</f>
        <v/>
      </c>
      <c r="R37" s="1613"/>
      <c r="S37" s="1614" t="str">
        <f>MID(入力シート!$AT$248,COLUMN(T$1)/2,1)</f>
        <v/>
      </c>
      <c r="T37" s="1613"/>
      <c r="U37" s="1614" t="str">
        <f>MID(入力シート!$AT$248,COLUMN(V$1)/2,1)</f>
        <v/>
      </c>
      <c r="V37" s="1613"/>
      <c r="W37" s="1614" t="str">
        <f>MID(入力シート!$AT$248,COLUMN(X$1)/2,1)</f>
        <v/>
      </c>
      <c r="X37" s="1613"/>
      <c r="Y37" s="1614" t="str">
        <f>MID(入力シート!$AT$248,COLUMN(Z$1)/2,1)</f>
        <v/>
      </c>
      <c r="Z37" s="1613"/>
      <c r="AA37" s="1614" t="str">
        <f>MID(入力シート!$AT$248,COLUMN(AB$1)/2,1)</f>
        <v/>
      </c>
      <c r="AB37" s="1613"/>
      <c r="AC37" s="1614" t="str">
        <f>MID(入力シート!$AT$248,COLUMN(AD$1)/2,1)</f>
        <v/>
      </c>
      <c r="AD37" s="1613"/>
      <c r="AE37" s="1614" t="str">
        <f>MID(入力シート!$AT$248,COLUMN(AF$1)/2,1)</f>
        <v/>
      </c>
      <c r="AF37" s="1613"/>
      <c r="AG37" s="1614" t="str">
        <f>MID(入力シート!$AT$248,COLUMN(AH$1)/2,1)</f>
        <v/>
      </c>
      <c r="AH37" s="1613"/>
      <c r="AI37" s="1614" t="str">
        <f>MID(入力シート!$AT$248,COLUMN(AJ$1)/2,1)</f>
        <v/>
      </c>
      <c r="AJ37" s="1613"/>
      <c r="AK37" s="1614" t="str">
        <f>MID(入力シート!$AT$248,COLUMN(AL$1)/2,1)</f>
        <v/>
      </c>
      <c r="AL37" s="1613"/>
      <c r="AM37" s="1614" t="str">
        <f>MID(入力シート!$AT$248,COLUMN(AN$1)/2,1)</f>
        <v/>
      </c>
      <c r="AN37" s="1613"/>
      <c r="AO37" s="1614" t="str">
        <f>MID(入力シート!$AT$248,COLUMN(AP$1)/2,1)</f>
        <v/>
      </c>
      <c r="AP37" s="1613"/>
      <c r="AQ37" s="1614" t="str">
        <f>MID(入力シート!$AT$248,COLUMN(AR$1)/2,1)</f>
        <v/>
      </c>
      <c r="AR37" s="1613"/>
      <c r="AS37" s="1614" t="str">
        <f>MID(入力シート!$AT$248,COLUMN(AT$1)/2,1)</f>
        <v/>
      </c>
      <c r="AT37" s="1613"/>
      <c r="AU37" s="1614" t="str">
        <f>MID(入力シート!$AT$248,COLUMN(AV$1)/2,1)</f>
        <v/>
      </c>
      <c r="AV37" s="1613"/>
      <c r="AW37" s="1614" t="str">
        <f>MID(入力シート!$AT$248,COLUMN(AX$1)/2,1)</f>
        <v/>
      </c>
      <c r="AX37" s="1613"/>
      <c r="AY37" s="1614" t="str">
        <f>MID(入力シート!$AT$248,COLUMN(AZ$1)/2,1)</f>
        <v/>
      </c>
      <c r="AZ37" s="1613"/>
      <c r="BA37" s="1614" t="str">
        <f>MID(入力シート!$AT$248,COLUMN(BB$1)/2,1)</f>
        <v/>
      </c>
      <c r="BB37" s="1613"/>
      <c r="BC37" s="1614" t="str">
        <f>MID(入力シート!$AT$248,COLUMN(BD$1)/2,1)</f>
        <v/>
      </c>
      <c r="BD37" s="1618"/>
    </row>
    <row r="38" spans="1:61" s="366" customFormat="1" ht="40.200000000000003" customHeight="1">
      <c r="A38" s="1622" t="str">
        <f>MID(入力シート!$AT$248,COLUMN(B$1)/2+28,1)</f>
        <v/>
      </c>
      <c r="B38" s="1584"/>
      <c r="C38" s="1583" t="str">
        <f>MID(入力シート!$AT$248,COLUMN(D$1)/2+28,1)</f>
        <v/>
      </c>
      <c r="D38" s="1584"/>
      <c r="E38" s="1583" t="str">
        <f>MID(入力シート!$AT$248,COLUMN(F$1)/2+28,1)</f>
        <v/>
      </c>
      <c r="F38" s="1584"/>
      <c r="G38" s="1583" t="str">
        <f>MID(入力シート!$AT$248,COLUMN(H$1)/2+28,1)</f>
        <v/>
      </c>
      <c r="H38" s="1584"/>
      <c r="I38" s="1583" t="str">
        <f>MID(入力シート!$AT$248,COLUMN(J$1)/2+28,1)</f>
        <v/>
      </c>
      <c r="J38" s="1584"/>
      <c r="K38" s="1583" t="str">
        <f>MID(入力シート!$AT$248,COLUMN(L$1)/2+28,1)</f>
        <v/>
      </c>
      <c r="L38" s="1584"/>
      <c r="M38" s="1583" t="str">
        <f>MID(入力シート!$AT$248,COLUMN(N$1)/2+28,1)</f>
        <v/>
      </c>
      <c r="N38" s="1584"/>
      <c r="O38" s="1583" t="str">
        <f>MID(入力シート!$AT$248,COLUMN(P$1)/2+28,1)</f>
        <v/>
      </c>
      <c r="P38" s="1584"/>
      <c r="Q38" s="1583" t="str">
        <f>MID(入力シート!$AT$248,COLUMN(R$1)/2+28,1)</f>
        <v/>
      </c>
      <c r="R38" s="1584"/>
      <c r="S38" s="1583" t="str">
        <f>MID(入力シート!$AT$248,COLUMN(T$1)/2+28,1)</f>
        <v/>
      </c>
      <c r="T38" s="1584"/>
      <c r="U38" s="1583" t="str">
        <f>MID(入力シート!$AT$248,COLUMN(V$1)/2+28,1)</f>
        <v/>
      </c>
      <c r="V38" s="1584"/>
      <c r="W38" s="1583" t="str">
        <f>MID(入力シート!$AT$248,COLUMN(X$1)/2+28,1)</f>
        <v/>
      </c>
      <c r="X38" s="1584"/>
      <c r="Y38" s="1583" t="str">
        <f>MID(入力シート!$AT$248,COLUMN(Z$1)/2+28,1)</f>
        <v/>
      </c>
      <c r="Z38" s="1584"/>
      <c r="AA38" s="1583" t="str">
        <f>MID(入力シート!$AT$248,COLUMN(AB$1)/2+28,1)</f>
        <v/>
      </c>
      <c r="AB38" s="1584"/>
      <c r="AC38" s="1583" t="str">
        <f>MID(入力シート!$AT$248,COLUMN(AD$1)/2+28,1)</f>
        <v/>
      </c>
      <c r="AD38" s="1584"/>
      <c r="AE38" s="1583" t="str">
        <f>MID(入力シート!$AT$248,COLUMN(AF$1)/2+28,1)</f>
        <v/>
      </c>
      <c r="AF38" s="1584"/>
      <c r="AG38" s="1583" t="str">
        <f>MID(入力シート!$AT$248,COLUMN(AH$1)/2+28,1)</f>
        <v/>
      </c>
      <c r="AH38" s="1584"/>
      <c r="AI38" s="1583" t="str">
        <f>MID(入力シート!$AT$248,COLUMN(AJ$1)/2+28,1)</f>
        <v/>
      </c>
      <c r="AJ38" s="1584"/>
      <c r="AK38" s="1583" t="str">
        <f>MID(入力シート!$AT$248,COLUMN(AL$1)/2+28,1)</f>
        <v/>
      </c>
      <c r="AL38" s="1584"/>
      <c r="AM38" s="1583" t="str">
        <f>MID(入力シート!$AT$248,COLUMN(AN$1)/2+28,1)</f>
        <v/>
      </c>
      <c r="AN38" s="1584"/>
      <c r="AO38" s="1583" t="str">
        <f>MID(入力シート!$AT$248,COLUMN(AP$1)/2+28,1)</f>
        <v/>
      </c>
      <c r="AP38" s="1584"/>
      <c r="AQ38" s="1583" t="str">
        <f>MID(入力シート!$AT$248,COLUMN(AR$1)/2+28,1)</f>
        <v/>
      </c>
      <c r="AR38" s="1584"/>
      <c r="AS38" s="1583" t="str">
        <f>MID(入力シート!$AT$248,COLUMN(AT$1)/2+28,1)</f>
        <v/>
      </c>
      <c r="AT38" s="1584"/>
      <c r="AU38" s="1583" t="str">
        <f>MID(入力シート!$AT$248,COLUMN(AV$1)/2+28,1)</f>
        <v/>
      </c>
      <c r="AV38" s="1584"/>
      <c r="AW38" s="1583" t="str">
        <f>MID(入力シート!$AT$248,COLUMN(AX$1)/2+28,1)</f>
        <v/>
      </c>
      <c r="AX38" s="1584"/>
      <c r="AY38" s="1583" t="str">
        <f>MID(入力シート!$AT$248,COLUMN(AZ$1)/2+28,1)</f>
        <v/>
      </c>
      <c r="AZ38" s="1584"/>
      <c r="BA38" s="1583" t="str">
        <f>MID(入力シート!$AT$248,COLUMN(BB$1)/2+28,1)</f>
        <v/>
      </c>
      <c r="BB38" s="1584"/>
      <c r="BC38" s="1583" t="str">
        <f>MID(入力シート!$AT$248,COLUMN(BD$1)/2+28,1)</f>
        <v/>
      </c>
      <c r="BD38" s="1624"/>
    </row>
    <row r="39" spans="1:61" s="366" customFormat="1" ht="40.200000000000003" customHeight="1" thickBot="1">
      <c r="A39" s="1620" t="str">
        <f>MID(入力シート!$AT$248,COLUMN(B$1)/2+56,1)</f>
        <v/>
      </c>
      <c r="B39" s="1621"/>
      <c r="C39" s="1621" t="str">
        <f>MID(入力シート!$AT$248,COLUMN(D$1)/2+56,1)</f>
        <v/>
      </c>
      <c r="D39" s="1621"/>
      <c r="E39" s="1621" t="str">
        <f>MID(入力シート!$AT$248,COLUMN(F$1)/2+56,1)</f>
        <v/>
      </c>
      <c r="F39" s="1621"/>
      <c r="G39" s="1621" t="str">
        <f>MID(入力シート!$AT$248,COLUMN(H$1)/2+56,1)</f>
        <v/>
      </c>
      <c r="H39" s="1621"/>
      <c r="I39" s="1621" t="str">
        <f>MID(入力シート!$AT$248,COLUMN(J$1)/2+56,1)</f>
        <v/>
      </c>
      <c r="J39" s="1621"/>
      <c r="K39" s="1621" t="str">
        <f>MID(入力シート!$AT$248,COLUMN(L$1)/2+56,1)</f>
        <v/>
      </c>
      <c r="L39" s="1621"/>
      <c r="M39" s="1621" t="str">
        <f>MID(入力シート!$AT$248,COLUMN(N$1)/2+56,1)</f>
        <v/>
      </c>
      <c r="N39" s="1621"/>
      <c r="O39" s="1621" t="str">
        <f>MID(入力シート!$AT$248,COLUMN(P$1)/2+56,1)</f>
        <v/>
      </c>
      <c r="P39" s="1621"/>
      <c r="Q39" s="1621" t="str">
        <f>MID(入力シート!$AT$248,COLUMN(R$1)/2+56,1)</f>
        <v/>
      </c>
      <c r="R39" s="1621"/>
      <c r="S39" s="1621" t="str">
        <f>MID(入力シート!$AT$248,COLUMN(T$1)/2+56,1)</f>
        <v/>
      </c>
      <c r="T39" s="1621"/>
      <c r="U39" s="1621" t="str">
        <f>MID(入力シート!$AT$248,COLUMN(V$1)/2+56,1)</f>
        <v/>
      </c>
      <c r="V39" s="1621"/>
      <c r="W39" s="1621" t="str">
        <f>MID(入力シート!$AT$248,COLUMN(X$1)/2+56,1)</f>
        <v/>
      </c>
      <c r="X39" s="1621"/>
      <c r="Y39" s="1621" t="str">
        <f>MID(入力シート!$AT$248,COLUMN(Z$1)/2+56,1)</f>
        <v/>
      </c>
      <c r="Z39" s="1621"/>
      <c r="AA39" s="1621" t="str">
        <f>MID(入力シート!$AT$248,COLUMN(AB$1)/2+56,1)</f>
        <v/>
      </c>
      <c r="AB39" s="1621"/>
      <c r="AC39" s="1621" t="str">
        <f>MID(入力シート!$AT$248,COLUMN(AD$1)/2+56,1)</f>
        <v/>
      </c>
      <c r="AD39" s="1621"/>
      <c r="AE39" s="1586" t="str">
        <f>MID(入力シート!$AT$248,COLUMN(AF$1)/2+56,1)</f>
        <v/>
      </c>
      <c r="AF39" s="1586"/>
      <c r="AG39" s="1586" t="str">
        <f>MID(入力シート!$AT$248,COLUMN(AH$1)/2+56,1)</f>
        <v/>
      </c>
      <c r="AH39" s="1586"/>
      <c r="AI39" s="1586" t="str">
        <f>MID(入力シート!$AT$248,COLUMN(AJ$1)/2+56,1)</f>
        <v/>
      </c>
      <c r="AJ39" s="1586"/>
      <c r="AK39" s="1586" t="str">
        <f>MID(入力シート!$AT$248,COLUMN(AL$1)/2+56,1)</f>
        <v/>
      </c>
      <c r="AL39" s="1586"/>
      <c r="AM39" s="1586" t="str">
        <f>MID(入力シート!$AT$248,COLUMN(AN$1)/2+56,1)</f>
        <v/>
      </c>
      <c r="AN39" s="1586"/>
      <c r="AO39" s="1586" t="str">
        <f>MID(入力シート!$AT$248,COLUMN(AP$1)/2+56,1)</f>
        <v/>
      </c>
      <c r="AP39" s="1586"/>
      <c r="AQ39" s="1586" t="str">
        <f>MID(入力シート!$AT$248,COLUMN(AR$1)/2+56,1)</f>
        <v/>
      </c>
      <c r="AR39" s="1586"/>
      <c r="AS39" s="1586" t="str">
        <f>MID(入力シート!$AT$248,COLUMN(AT$1)/2+56,1)</f>
        <v/>
      </c>
      <c r="AT39" s="1586"/>
      <c r="AU39" s="1586" t="str">
        <f>MID(入力シート!$AT$248,COLUMN(AV$1)/2+56,1)</f>
        <v/>
      </c>
      <c r="AV39" s="1586"/>
      <c r="AW39" s="1586" t="str">
        <f>MID(入力シート!$AT$248,COLUMN(AX$1)/2+56,1)</f>
        <v/>
      </c>
      <c r="AX39" s="1586"/>
      <c r="AY39" s="1586" t="str">
        <f>MID(入力シート!$AT$248,COLUMN(AZ$1)/2+56,1)</f>
        <v/>
      </c>
      <c r="AZ39" s="1586"/>
      <c r="BA39" s="1586" t="str">
        <f>MID(入力シート!$AT$248,COLUMN(BB$1)/2+56,1)</f>
        <v/>
      </c>
      <c r="BB39" s="1586"/>
      <c r="BC39" s="1586" t="str">
        <f>MID(入力シート!$AT$248,COLUMN(BD$1)/2+56,1)</f>
        <v/>
      </c>
      <c r="BD39" s="1623"/>
    </row>
    <row r="40" spans="1:61" s="366" customFormat="1" ht="40.200000000000003" customHeight="1" thickTop="1" thickBot="1">
      <c r="A40" s="1585" t="str">
        <f>MID(入力シート!$AT$248,COLUMN(B$1)/2+84,1)</f>
        <v/>
      </c>
      <c r="B40" s="1586"/>
      <c r="C40" s="1586" t="str">
        <f>MID(入力シート!$AT$248,COLUMN(D$1)/2+84,1)</f>
        <v/>
      </c>
      <c r="D40" s="1586"/>
      <c r="E40" s="1586" t="str">
        <f>MID(入力シート!$AT$248,COLUMN(F$1)/2+84,1)</f>
        <v/>
      </c>
      <c r="F40" s="1586"/>
      <c r="G40" s="1586" t="str">
        <f>MID(入力シート!$AT$248,COLUMN(H$1)/2+84,1)</f>
        <v/>
      </c>
      <c r="H40" s="1586"/>
      <c r="I40" s="1586" t="str">
        <f>MID(入力シート!$AT$248,COLUMN(J$1)/2+84,1)</f>
        <v/>
      </c>
      <c r="J40" s="1586"/>
      <c r="K40" s="1586" t="str">
        <f>MID(入力シート!$AT$248,COLUMN(L$1)/2+84,1)</f>
        <v/>
      </c>
      <c r="L40" s="1586"/>
      <c r="M40" s="1586" t="str">
        <f>MID(入力シート!$AT$248,COLUMN(N$1)/2+84,1)</f>
        <v/>
      </c>
      <c r="N40" s="1586"/>
      <c r="O40" s="1586" t="str">
        <f>MID(入力シート!$AT$248,COLUMN(P$1)/2+84,1)</f>
        <v/>
      </c>
      <c r="P40" s="1586"/>
      <c r="Q40" s="1586" t="str">
        <f>MID(入力シート!$AT$248,COLUMN(R$1)/2+84,1)</f>
        <v/>
      </c>
      <c r="R40" s="1586"/>
      <c r="S40" s="1586" t="str">
        <f>MID(入力シート!$AT$248,COLUMN(T$1)/2+84,1)</f>
        <v/>
      </c>
      <c r="T40" s="1586"/>
      <c r="U40" s="1586" t="str">
        <f>MID(入力シート!$AT$248,COLUMN(V$1)/2+84,1)</f>
        <v/>
      </c>
      <c r="V40" s="1586"/>
      <c r="W40" s="1586" t="str">
        <f>MID(入力シート!$AT$248,COLUMN(X$1)/2+84,1)</f>
        <v/>
      </c>
      <c r="X40" s="1586"/>
      <c r="Y40" s="1586" t="str">
        <f>MID(入力シート!$AT$248,COLUMN(Z$1)/2+84,1)</f>
        <v/>
      </c>
      <c r="Z40" s="1586"/>
      <c r="AA40" s="1586" t="str">
        <f>MID(入力シート!$AT$248,COLUMN(AB$1)/2+84,1)</f>
        <v/>
      </c>
      <c r="AB40" s="1586"/>
      <c r="AC40" s="1586" t="str">
        <f>MID(入力シート!$AT$248,COLUMN(AD$1)/2+84,1)</f>
        <v/>
      </c>
      <c r="AD40" s="1625"/>
      <c r="AE40" s="308"/>
      <c r="AF40" s="308"/>
      <c r="AG40" s="308"/>
      <c r="AH40" s="308"/>
      <c r="AI40" s="308"/>
      <c r="AJ40" s="308"/>
      <c r="AK40" s="308"/>
      <c r="AL40" s="308"/>
      <c r="AM40" s="308"/>
      <c r="AN40" s="308"/>
      <c r="AO40" s="308"/>
      <c r="AP40" s="308"/>
      <c r="AQ40" s="391"/>
      <c r="AR40" s="536"/>
      <c r="AS40" s="536"/>
      <c r="AT40" s="536"/>
      <c r="AU40" s="536"/>
      <c r="AV40" s="536"/>
      <c r="AW40" s="536"/>
      <c r="AX40" s="536"/>
      <c r="AY40" s="536"/>
      <c r="AZ40" s="536"/>
      <c r="BA40" s="536"/>
      <c r="BB40" s="536"/>
      <c r="BC40" s="536"/>
      <c r="BD40" s="536"/>
    </row>
    <row r="41" spans="1:61" s="366" customFormat="1" ht="11.4" customHeight="1" thickTop="1">
      <c r="A41" s="308"/>
      <c r="B41" s="308"/>
      <c r="C41" s="308"/>
      <c r="D41" s="308"/>
      <c r="E41" s="308"/>
      <c r="F41" s="308"/>
      <c r="G41" s="308"/>
      <c r="H41" s="308"/>
      <c r="I41" s="308"/>
      <c r="J41" s="308"/>
      <c r="K41" s="308"/>
      <c r="L41" s="423"/>
      <c r="M41" s="424"/>
      <c r="U41" s="412"/>
      <c r="V41" s="412"/>
      <c r="W41" s="412"/>
      <c r="X41" s="412"/>
      <c r="Y41" s="412"/>
      <c r="Z41" s="412"/>
      <c r="AA41" s="396"/>
      <c r="AB41" s="412"/>
      <c r="AC41" s="412"/>
      <c r="AD41" s="412"/>
      <c r="AE41" s="360"/>
      <c r="AF41" s="360"/>
      <c r="AO41" s="360"/>
      <c r="AP41" s="360"/>
      <c r="AQ41" s="360"/>
      <c r="AR41" s="422"/>
      <c r="AS41" s="422"/>
      <c r="AT41" s="422"/>
      <c r="AU41" s="422"/>
      <c r="AV41" s="422"/>
      <c r="AW41" s="422"/>
      <c r="AX41" s="422"/>
      <c r="AY41" s="422"/>
      <c r="AZ41" s="422"/>
      <c r="BA41" s="422"/>
      <c r="BB41" s="422"/>
      <c r="BC41" s="422"/>
      <c r="BD41" s="422"/>
    </row>
    <row r="42" spans="1:61" s="369" customFormat="1" ht="30.6" customHeight="1">
      <c r="A42" s="1506" t="s">
        <v>392</v>
      </c>
      <c r="B42" s="1507"/>
      <c r="C42" s="1507"/>
      <c r="D42" s="1507"/>
      <c r="E42" s="1507"/>
      <c r="F42" s="1507"/>
      <c r="G42" s="1507"/>
      <c r="H42" s="1507"/>
      <c r="I42" s="1507"/>
      <c r="J42" s="1507"/>
      <c r="K42" s="1507"/>
      <c r="L42" s="1507"/>
      <c r="M42" s="1507"/>
      <c r="N42" s="1507"/>
      <c r="O42" s="1507"/>
      <c r="P42" s="1507"/>
      <c r="Q42" s="1507"/>
      <c r="R42" s="1507"/>
      <c r="S42" s="1507"/>
      <c r="T42" s="1507"/>
      <c r="U42" s="1507"/>
      <c r="V42" s="1507"/>
      <c r="W42" s="1507"/>
      <c r="X42" s="1507"/>
      <c r="Y42" s="1507"/>
      <c r="Z42" s="1507"/>
      <c r="AA42" s="1507"/>
      <c r="AB42" s="1507"/>
      <c r="AR42" s="422"/>
      <c r="AS42" s="422"/>
      <c r="AT42" s="422"/>
      <c r="AU42" s="422"/>
      <c r="AV42" s="422"/>
      <c r="AW42" s="422"/>
      <c r="AX42" s="422"/>
      <c r="AY42" s="422"/>
      <c r="AZ42" s="422"/>
      <c r="BA42" s="422"/>
      <c r="BB42" s="422"/>
      <c r="BC42" s="422"/>
      <c r="BD42" s="422"/>
    </row>
    <row r="43" spans="1:61" s="369" customFormat="1" ht="43.95" customHeight="1" thickBot="1">
      <c r="A43" s="1508" t="s">
        <v>315</v>
      </c>
      <c r="B43" s="1509"/>
      <c r="C43" s="1509"/>
      <c r="D43" s="1509"/>
      <c r="E43" s="1509"/>
      <c r="F43" s="1509"/>
      <c r="G43" s="1509"/>
      <c r="H43" s="1509"/>
      <c r="I43" s="1509"/>
      <c r="J43" s="1509"/>
      <c r="K43" s="1509"/>
      <c r="L43" s="1509"/>
      <c r="M43" s="1509"/>
      <c r="N43" s="1509"/>
      <c r="O43" s="1509"/>
      <c r="P43" s="1509"/>
      <c r="Q43" s="1509"/>
      <c r="R43" s="1509"/>
      <c r="S43" s="1509"/>
      <c r="T43" s="1509"/>
      <c r="U43" s="1509"/>
      <c r="V43" s="1509"/>
      <c r="W43" s="1509"/>
      <c r="X43" s="1509"/>
      <c r="Y43" s="1509"/>
      <c r="Z43" s="1509"/>
      <c r="AA43" s="1509"/>
      <c r="AB43" s="1510"/>
      <c r="AC43" s="426"/>
      <c r="AD43" s="412"/>
      <c r="AR43" s="422"/>
      <c r="AS43" s="422"/>
      <c r="AT43" s="422"/>
      <c r="AU43" s="422"/>
      <c r="AV43" s="422"/>
      <c r="AW43" s="422"/>
      <c r="AX43" s="422"/>
      <c r="AY43" s="422"/>
      <c r="AZ43" s="422"/>
      <c r="BA43" s="422"/>
      <c r="BB43" s="422"/>
      <c r="BC43" s="422"/>
      <c r="BD43" s="422"/>
    </row>
    <row r="44" spans="1:61" s="369" customFormat="1" ht="39.75" customHeight="1" thickTop="1" thickBot="1">
      <c r="A44" s="1328" t="str">
        <f>IF(入力シート!$L$252="","",MID(TEXT(入力シート!$L$252,"??0"),COLUMN(B$1)/2,1))</f>
        <v/>
      </c>
      <c r="B44" s="1312"/>
      <c r="C44" s="1311" t="str">
        <f>IF(入力シート!$L$252="","",MID(TEXT(入力シート!$L$252,"??0"),COLUMN(D$1)/2,1))</f>
        <v/>
      </c>
      <c r="D44" s="1312"/>
      <c r="E44" s="1311" t="str">
        <f>IF(入力シート!$L$252="","",MID(TEXT(入力シート!$L$252,"??0"),COLUMN(F$1)/2,1))</f>
        <v/>
      </c>
      <c r="F44" s="1329"/>
      <c r="G44" s="1486" t="s">
        <v>327</v>
      </c>
      <c r="H44" s="1487"/>
      <c r="I44" s="1488" t="s">
        <v>325</v>
      </c>
      <c r="J44" s="1488"/>
      <c r="K44" s="427"/>
      <c r="L44" s="427"/>
      <c r="M44" s="427"/>
      <c r="N44" s="427"/>
      <c r="O44" s="427"/>
      <c r="P44" s="427"/>
      <c r="Q44" s="427"/>
      <c r="R44" s="427"/>
      <c r="S44" s="427"/>
      <c r="T44" s="427"/>
      <c r="U44" s="427"/>
      <c r="V44" s="427"/>
      <c r="W44" s="427"/>
      <c r="X44" s="428"/>
      <c r="Y44" s="428"/>
      <c r="Z44" s="428"/>
      <c r="AA44" s="428"/>
      <c r="AB44" s="427"/>
      <c r="AR44" s="422"/>
      <c r="AS44" s="422"/>
      <c r="AT44" s="422"/>
      <c r="AU44" s="422"/>
      <c r="AV44" s="422"/>
      <c r="AW44" s="422"/>
      <c r="AX44" s="422"/>
      <c r="AY44" s="422"/>
      <c r="AZ44" s="422"/>
      <c r="BA44" s="422"/>
      <c r="BB44" s="422"/>
      <c r="BC44" s="422"/>
      <c r="BD44" s="422"/>
    </row>
    <row r="45" spans="1:61" s="366" customFormat="1" ht="11.4" customHeight="1" thickTop="1">
      <c r="A45" s="369"/>
      <c r="B45" s="369"/>
      <c r="C45" s="369"/>
      <c r="D45" s="369"/>
      <c r="E45" s="369"/>
      <c r="F45" s="429"/>
      <c r="G45" s="429"/>
      <c r="H45" s="429"/>
      <c r="I45" s="429"/>
      <c r="J45" s="429"/>
      <c r="K45" s="429"/>
      <c r="L45" s="429"/>
      <c r="M45" s="429"/>
      <c r="N45" s="429"/>
      <c r="O45" s="429"/>
      <c r="AR45" s="422"/>
      <c r="AS45" s="422"/>
      <c r="AT45" s="422"/>
      <c r="AU45" s="422"/>
      <c r="AV45" s="422"/>
      <c r="AW45" s="422"/>
      <c r="AX45" s="422"/>
      <c r="AY45" s="422"/>
      <c r="AZ45" s="422"/>
      <c r="BA45" s="422"/>
      <c r="BB45" s="422"/>
      <c r="BC45" s="422"/>
      <c r="BD45" s="422"/>
    </row>
    <row r="46" spans="1:61" s="366" customFormat="1" ht="30" customHeight="1">
      <c r="A46" s="1595" t="s">
        <v>391</v>
      </c>
      <c r="B46" s="1596"/>
      <c r="C46" s="1596"/>
      <c r="D46" s="1596"/>
      <c r="E46" s="1596"/>
      <c r="F46" s="1596"/>
      <c r="G46" s="1596"/>
      <c r="H46" s="1596"/>
      <c r="I46" s="1596"/>
      <c r="J46" s="1596"/>
      <c r="K46" s="1596"/>
      <c r="L46" s="1596"/>
      <c r="M46" s="1596"/>
      <c r="N46" s="1596"/>
      <c r="O46" s="1596"/>
      <c r="P46" s="1596"/>
      <c r="Q46" s="1596"/>
      <c r="R46" s="1596"/>
      <c r="S46" s="1596"/>
      <c r="T46" s="1596"/>
      <c r="U46" s="1596"/>
      <c r="V46" s="1596"/>
      <c r="W46" s="1596"/>
      <c r="X46" s="1596"/>
      <c r="Y46" s="1596"/>
      <c r="Z46" s="1596"/>
      <c r="AA46" s="1596"/>
      <c r="AB46" s="1596"/>
      <c r="AC46" s="1596"/>
      <c r="AD46" s="1596"/>
      <c r="AE46" s="1596"/>
      <c r="AF46" s="1596"/>
      <c r="AG46" s="1596"/>
      <c r="AH46" s="1596"/>
      <c r="AI46" s="1596"/>
      <c r="AJ46" s="1596"/>
      <c r="AK46" s="1596"/>
      <c r="AL46" s="1596"/>
      <c r="AM46" s="1596"/>
      <c r="AN46" s="1596"/>
      <c r="AO46" s="1596"/>
      <c r="AP46" s="1596"/>
      <c r="AQ46" s="1596"/>
      <c r="AR46" s="1596"/>
      <c r="AS46" s="1596"/>
      <c r="AT46" s="1596"/>
      <c r="AU46" s="425"/>
      <c r="AV46" s="422"/>
      <c r="AW46" s="422"/>
      <c r="AX46" s="422"/>
      <c r="AY46" s="422"/>
      <c r="AZ46" s="422"/>
      <c r="BA46" s="422"/>
      <c r="BB46" s="422"/>
      <c r="BC46" s="422"/>
      <c r="BD46" s="422"/>
    </row>
    <row r="47" spans="1:61" s="366" customFormat="1" ht="30" customHeight="1" thickBot="1">
      <c r="A47" s="1597" t="s">
        <v>316</v>
      </c>
      <c r="B47" s="1598"/>
      <c r="C47" s="1598"/>
      <c r="D47" s="1598"/>
      <c r="E47" s="1598"/>
      <c r="F47" s="1598"/>
      <c r="G47" s="1598"/>
      <c r="H47" s="1598"/>
      <c r="I47" s="1598"/>
      <c r="J47" s="1598"/>
      <c r="K47" s="1598"/>
      <c r="L47" s="1598"/>
      <c r="M47" s="1598"/>
      <c r="N47" s="1598"/>
      <c r="O47" s="1598"/>
      <c r="P47" s="1598"/>
      <c r="Q47" s="1598"/>
      <c r="R47" s="1598"/>
      <c r="S47" s="1598"/>
      <c r="T47" s="1598"/>
      <c r="U47" s="1598"/>
      <c r="V47" s="1598"/>
      <c r="W47" s="1598"/>
      <c r="X47" s="1598"/>
      <c r="Y47" s="1598"/>
      <c r="Z47" s="1598"/>
      <c r="AA47" s="1598"/>
      <c r="AB47" s="1598"/>
      <c r="AC47" s="1598"/>
      <c r="AD47" s="1598"/>
      <c r="AE47" s="1598"/>
      <c r="AF47" s="1598"/>
      <c r="AG47" s="1598"/>
      <c r="AH47" s="1598"/>
      <c r="AI47" s="1598"/>
      <c r="AJ47" s="1598"/>
      <c r="AK47" s="1598"/>
      <c r="AL47" s="1598"/>
      <c r="AM47" s="1598"/>
      <c r="AN47" s="1598"/>
      <c r="AO47" s="1598"/>
      <c r="AP47" s="1598"/>
      <c r="AQ47" s="1598"/>
      <c r="AR47" s="1598"/>
      <c r="AS47" s="1598"/>
      <c r="AT47" s="1599"/>
      <c r="AU47" s="425"/>
      <c r="AV47" s="422"/>
      <c r="AW47" s="422"/>
      <c r="AX47" s="422"/>
      <c r="AY47" s="422"/>
      <c r="AZ47" s="422"/>
      <c r="BA47" s="422"/>
      <c r="BB47" s="422"/>
      <c r="BC47" s="422"/>
      <c r="BD47" s="422"/>
    </row>
    <row r="48" spans="1:61" s="366" customFormat="1" ht="11.25" customHeight="1" thickTop="1">
      <c r="A48" s="1417" t="str">
        <f>IF(入力シート!L255="","",入力シート!L255)</f>
        <v/>
      </c>
      <c r="B48" s="1418"/>
      <c r="C48" s="1418"/>
      <c r="D48" s="1418"/>
      <c r="E48" s="1418"/>
      <c r="F48" s="1418"/>
      <c r="G48" s="1418"/>
      <c r="H48" s="1418"/>
      <c r="I48" s="1418"/>
      <c r="J48" s="1418"/>
      <c r="K48" s="1418"/>
      <c r="L48" s="1418"/>
      <c r="M48" s="1418"/>
      <c r="N48" s="1418"/>
      <c r="O48" s="1418"/>
      <c r="P48" s="1418"/>
      <c r="Q48" s="1418"/>
      <c r="R48" s="1418"/>
      <c r="S48" s="1418"/>
      <c r="T48" s="1418"/>
      <c r="U48" s="1418"/>
      <c r="V48" s="1418"/>
      <c r="W48" s="1418"/>
      <c r="X48" s="1418"/>
      <c r="Y48" s="1418"/>
      <c r="Z48" s="1418"/>
      <c r="AA48" s="1418"/>
      <c r="AB48" s="1418"/>
      <c r="AC48" s="1418"/>
      <c r="AD48" s="1418"/>
      <c r="AE48" s="1418"/>
      <c r="AF48" s="1418"/>
      <c r="AG48" s="1418"/>
      <c r="AH48" s="1418"/>
      <c r="AI48" s="1418"/>
      <c r="AJ48" s="1418"/>
      <c r="AK48" s="1418"/>
      <c r="AL48" s="1418"/>
      <c r="AM48" s="1418"/>
      <c r="AN48" s="1418"/>
      <c r="AO48" s="1418"/>
      <c r="AP48" s="1418"/>
      <c r="AQ48" s="1418"/>
      <c r="AR48" s="1418"/>
      <c r="AS48" s="1418"/>
      <c r="AT48" s="1419"/>
      <c r="AU48" s="425"/>
      <c r="AV48" s="422"/>
      <c r="AW48" s="422"/>
      <c r="AX48" s="422"/>
      <c r="AY48" s="422"/>
      <c r="AZ48" s="422"/>
      <c r="BA48" s="422"/>
      <c r="BB48" s="422"/>
      <c r="BC48" s="422"/>
      <c r="BD48" s="422"/>
    </row>
    <row r="49" spans="1:56" s="366" customFormat="1" ht="39.75" customHeight="1" thickBot="1">
      <c r="A49" s="1420"/>
      <c r="B49" s="1421"/>
      <c r="C49" s="1421"/>
      <c r="D49" s="1421"/>
      <c r="E49" s="1421"/>
      <c r="F49" s="1421"/>
      <c r="G49" s="1421"/>
      <c r="H49" s="1421"/>
      <c r="I49" s="1421"/>
      <c r="J49" s="1421"/>
      <c r="K49" s="1421"/>
      <c r="L49" s="1421"/>
      <c r="M49" s="1421"/>
      <c r="N49" s="1421"/>
      <c r="O49" s="1421"/>
      <c r="P49" s="1421"/>
      <c r="Q49" s="1421"/>
      <c r="R49" s="1421"/>
      <c r="S49" s="1421"/>
      <c r="T49" s="1421"/>
      <c r="U49" s="1421"/>
      <c r="V49" s="1421"/>
      <c r="W49" s="1421"/>
      <c r="X49" s="1421"/>
      <c r="Y49" s="1421"/>
      <c r="Z49" s="1421"/>
      <c r="AA49" s="1421"/>
      <c r="AB49" s="1421"/>
      <c r="AC49" s="1421"/>
      <c r="AD49" s="1421"/>
      <c r="AE49" s="1421"/>
      <c r="AF49" s="1421"/>
      <c r="AG49" s="1421"/>
      <c r="AH49" s="1421"/>
      <c r="AI49" s="1421"/>
      <c r="AJ49" s="1421"/>
      <c r="AK49" s="1421"/>
      <c r="AL49" s="1421"/>
      <c r="AM49" s="1421"/>
      <c r="AN49" s="1421"/>
      <c r="AO49" s="1421"/>
      <c r="AP49" s="1421"/>
      <c r="AQ49" s="1421"/>
      <c r="AR49" s="1421"/>
      <c r="AS49" s="1421"/>
      <c r="AT49" s="1422"/>
      <c r="AU49" s="425"/>
      <c r="AV49" s="422"/>
      <c r="AW49" s="422"/>
      <c r="AX49" s="422"/>
      <c r="AY49" s="422"/>
      <c r="AZ49" s="422"/>
      <c r="BA49" s="422"/>
      <c r="BB49" s="422"/>
      <c r="BC49" s="422"/>
      <c r="BD49" s="422"/>
    </row>
    <row r="50" spans="1:56" ht="13.8" thickTop="1"/>
  </sheetData>
  <sheetProtection algorithmName="SHA-512" hashValue="ld0TkJdNpztXR+1EjtYHVqvSJIykOjYVmkGHPp/T4J9qpVg/SxrUVvjhex35Y8cRteFydX/c8bXVXU4W0dMCOw==" saltValue="7krfvNruWhyYQne2WCgbsQ==" spinCount="100000" sheet="1" objects="1" scenarios="1" selectLockedCells="1" selectUnlockedCells="1"/>
  <mergeCells count="368">
    <mergeCell ref="A2:BD2"/>
    <mergeCell ref="AO34:AP34"/>
    <mergeCell ref="AQ34:AR34"/>
    <mergeCell ref="AS34:AT34"/>
    <mergeCell ref="AU34:AV34"/>
    <mergeCell ref="AR27:AS27"/>
    <mergeCell ref="AT27:AU27"/>
    <mergeCell ref="AN28:AO28"/>
    <mergeCell ref="AP28:AQ28"/>
    <mergeCell ref="AR28:AS28"/>
    <mergeCell ref="AT28:AU28"/>
    <mergeCell ref="AN29:AO29"/>
    <mergeCell ref="AP29:AQ29"/>
    <mergeCell ref="AR29:AS29"/>
    <mergeCell ref="AT29:AU29"/>
    <mergeCell ref="AO32:AP32"/>
    <mergeCell ref="AQ32:AR32"/>
    <mergeCell ref="AS32:AT32"/>
    <mergeCell ref="BC33:BD33"/>
    <mergeCell ref="AY30:AZ30"/>
    <mergeCell ref="BA30:BB30"/>
    <mergeCell ref="AW32:AX32"/>
    <mergeCell ref="AY32:AZ32"/>
    <mergeCell ref="BA32:BB32"/>
    <mergeCell ref="J29:K29"/>
    <mergeCell ref="AM31:BD31"/>
    <mergeCell ref="BC32:BD32"/>
    <mergeCell ref="AW33:AX33"/>
    <mergeCell ref="AN30:AO30"/>
    <mergeCell ref="AU32:AV32"/>
    <mergeCell ref="AO33:AP33"/>
    <mergeCell ref="AQ33:AR33"/>
    <mergeCell ref="AS33:AT33"/>
    <mergeCell ref="AU33:AV33"/>
    <mergeCell ref="AY33:AZ33"/>
    <mergeCell ref="BA33:BB33"/>
    <mergeCell ref="AM33:AN33"/>
    <mergeCell ref="BC30:BD30"/>
    <mergeCell ref="AR30:AS30"/>
    <mergeCell ref="AT30:AU30"/>
    <mergeCell ref="AW30:AX30"/>
    <mergeCell ref="AP30:AQ30"/>
    <mergeCell ref="AM32:AN32"/>
    <mergeCell ref="AA40:AB40"/>
    <mergeCell ref="AC40:AD40"/>
    <mergeCell ref="O40:P40"/>
    <mergeCell ref="Q40:R40"/>
    <mergeCell ref="S40:T40"/>
    <mergeCell ref="U40:V40"/>
    <mergeCell ref="W40:X40"/>
    <mergeCell ref="Y40:Z40"/>
    <mergeCell ref="S39:T39"/>
    <mergeCell ref="U39:V39"/>
    <mergeCell ref="Y39:Z39"/>
    <mergeCell ref="AO39:AP39"/>
    <mergeCell ref="AO38:AP38"/>
    <mergeCell ref="BA37:BB37"/>
    <mergeCell ref="AY37:AZ37"/>
    <mergeCell ref="AQ37:AR37"/>
    <mergeCell ref="AS37:AT37"/>
    <mergeCell ref="AU37:AV37"/>
    <mergeCell ref="W39:X39"/>
    <mergeCell ref="O39:P39"/>
    <mergeCell ref="Q39:R39"/>
    <mergeCell ref="Q37:R37"/>
    <mergeCell ref="S37:T37"/>
    <mergeCell ref="W38:X38"/>
    <mergeCell ref="Y38:Z38"/>
    <mergeCell ref="S38:T38"/>
    <mergeCell ref="U38:V38"/>
    <mergeCell ref="AY39:AZ39"/>
    <mergeCell ref="BA39:BB39"/>
    <mergeCell ref="AA39:AB39"/>
    <mergeCell ref="AC39:AD39"/>
    <mergeCell ref="AE39:AF39"/>
    <mergeCell ref="AG39:AH39"/>
    <mergeCell ref="AI39:AJ39"/>
    <mergeCell ref="AK39:AL39"/>
    <mergeCell ref="BC39:BD39"/>
    <mergeCell ref="AQ39:AR39"/>
    <mergeCell ref="AY38:AZ38"/>
    <mergeCell ref="AU39:AV39"/>
    <mergeCell ref="AW39:AX39"/>
    <mergeCell ref="AS39:AT39"/>
    <mergeCell ref="BC34:BD34"/>
    <mergeCell ref="BA38:BB38"/>
    <mergeCell ref="BC38:BD38"/>
    <mergeCell ref="AQ38:AR38"/>
    <mergeCell ref="AS38:AT38"/>
    <mergeCell ref="AU38:AV38"/>
    <mergeCell ref="AW38:AX38"/>
    <mergeCell ref="AW34:AX34"/>
    <mergeCell ref="AY34:AZ34"/>
    <mergeCell ref="BA34:BB34"/>
    <mergeCell ref="AW37:AX37"/>
    <mergeCell ref="K38:L38"/>
    <mergeCell ref="M38:N38"/>
    <mergeCell ref="O38:P38"/>
    <mergeCell ref="Q38:R38"/>
    <mergeCell ref="A40:B40"/>
    <mergeCell ref="C40:D40"/>
    <mergeCell ref="E40:F40"/>
    <mergeCell ref="G40:H40"/>
    <mergeCell ref="I40:J40"/>
    <mergeCell ref="K40:L40"/>
    <mergeCell ref="M40:N40"/>
    <mergeCell ref="A39:B39"/>
    <mergeCell ref="C39:D39"/>
    <mergeCell ref="E39:F39"/>
    <mergeCell ref="G39:H39"/>
    <mergeCell ref="I39:J39"/>
    <mergeCell ref="K39:L39"/>
    <mergeCell ref="M39:N39"/>
    <mergeCell ref="C38:D38"/>
    <mergeCell ref="E38:F38"/>
    <mergeCell ref="G38:H38"/>
    <mergeCell ref="I38:J38"/>
    <mergeCell ref="A38:B38"/>
    <mergeCell ref="A34:C34"/>
    <mergeCell ref="L34:U34"/>
    <mergeCell ref="V34:W34"/>
    <mergeCell ref="A33:C33"/>
    <mergeCell ref="L33:U33"/>
    <mergeCell ref="V33:W33"/>
    <mergeCell ref="D34:E34"/>
    <mergeCell ref="F34:G34"/>
    <mergeCell ref="H34:I34"/>
    <mergeCell ref="J34:K34"/>
    <mergeCell ref="J33:K33"/>
    <mergeCell ref="D33:E33"/>
    <mergeCell ref="F33:G33"/>
    <mergeCell ref="H33:I33"/>
    <mergeCell ref="A36:H36"/>
    <mergeCell ref="A37:B37"/>
    <mergeCell ref="C37:D37"/>
    <mergeCell ref="E37:F37"/>
    <mergeCell ref="G37:H37"/>
    <mergeCell ref="I37:J37"/>
    <mergeCell ref="K37:L37"/>
    <mergeCell ref="M37:N37"/>
    <mergeCell ref="I36:BD36"/>
    <mergeCell ref="BC37:BD37"/>
    <mergeCell ref="AO37:AP37"/>
    <mergeCell ref="AA37:AB37"/>
    <mergeCell ref="AC37:AD37"/>
    <mergeCell ref="AE37:AF37"/>
    <mergeCell ref="AG37:AH37"/>
    <mergeCell ref="AI37:AJ37"/>
    <mergeCell ref="AK37:AL37"/>
    <mergeCell ref="O37:P37"/>
    <mergeCell ref="U37:V37"/>
    <mergeCell ref="W37:X37"/>
    <mergeCell ref="Y37:Z37"/>
    <mergeCell ref="AM37:AN37"/>
    <mergeCell ref="A46:AT46"/>
    <mergeCell ref="A47:AT47"/>
    <mergeCell ref="A19:B19"/>
    <mergeCell ref="C19:D19"/>
    <mergeCell ref="E19:F19"/>
    <mergeCell ref="G19:H19"/>
    <mergeCell ref="I19:J19"/>
    <mergeCell ref="K19:L19"/>
    <mergeCell ref="M19:N19"/>
    <mergeCell ref="O19:P19"/>
    <mergeCell ref="Q19:R19"/>
    <mergeCell ref="AL19:AM19"/>
    <mergeCell ref="AN19:AO19"/>
    <mergeCell ref="A24:C24"/>
    <mergeCell ref="A25:B25"/>
    <mergeCell ref="L25:U25"/>
    <mergeCell ref="V25:W25"/>
    <mergeCell ref="AP19:AQ19"/>
    <mergeCell ref="G21:U23"/>
    <mergeCell ref="L24:U24"/>
    <mergeCell ref="AJ19:AK19"/>
    <mergeCell ref="AM39:AN39"/>
    <mergeCell ref="J32:K32"/>
    <mergeCell ref="D25:E25"/>
    <mergeCell ref="BA15:BB15"/>
    <mergeCell ref="BC15:BD15"/>
    <mergeCell ref="A14:V14"/>
    <mergeCell ref="AU9:BD9"/>
    <mergeCell ref="C15:D15"/>
    <mergeCell ref="E15:F15"/>
    <mergeCell ref="G15:H15"/>
    <mergeCell ref="I15:J15"/>
    <mergeCell ref="AP15:AQ15"/>
    <mergeCell ref="AD15:AE15"/>
    <mergeCell ref="AF15:AG15"/>
    <mergeCell ref="AH15:AI15"/>
    <mergeCell ref="AU15:AV15"/>
    <mergeCell ref="AB15:AC15"/>
    <mergeCell ref="AJ15:AK15"/>
    <mergeCell ref="AL15:AM15"/>
    <mergeCell ref="AU14:BD14"/>
    <mergeCell ref="AU10:BD10"/>
    <mergeCell ref="AB11:AC11"/>
    <mergeCell ref="AD11:AE11"/>
    <mergeCell ref="AW11:AX11"/>
    <mergeCell ref="AY11:AZ11"/>
    <mergeCell ref="AU11:AV11"/>
    <mergeCell ref="A9:V9"/>
    <mergeCell ref="X34:AK34"/>
    <mergeCell ref="AI38:AJ38"/>
    <mergeCell ref="AK38:AL38"/>
    <mergeCell ref="AM38:AN38"/>
    <mergeCell ref="AA38:AB38"/>
    <mergeCell ref="AC38:AD38"/>
    <mergeCell ref="AE38:AF38"/>
    <mergeCell ref="AG38:AH38"/>
    <mergeCell ref="AM34:AN34"/>
    <mergeCell ref="X17:AS17"/>
    <mergeCell ref="V21:AK24"/>
    <mergeCell ref="AD19:AE19"/>
    <mergeCell ref="AF19:AG19"/>
    <mergeCell ref="AF11:AG11"/>
    <mergeCell ref="A18:V18"/>
    <mergeCell ref="AR15:AS15"/>
    <mergeCell ref="AW15:AX15"/>
    <mergeCell ref="AY15:AZ15"/>
    <mergeCell ref="K11:L11"/>
    <mergeCell ref="M11:N11"/>
    <mergeCell ref="O11:P11"/>
    <mergeCell ref="X11:Y11"/>
    <mergeCell ref="Z11:AA11"/>
    <mergeCell ref="AR19:AS19"/>
    <mergeCell ref="A26:C26"/>
    <mergeCell ref="A17:V17"/>
    <mergeCell ref="U15:V15"/>
    <mergeCell ref="X30:AK30"/>
    <mergeCell ref="X31:AK31"/>
    <mergeCell ref="X32:AK32"/>
    <mergeCell ref="A21:F23"/>
    <mergeCell ref="H26:I26"/>
    <mergeCell ref="J26:K26"/>
    <mergeCell ref="X25:AK25"/>
    <mergeCell ref="X26:AK26"/>
    <mergeCell ref="D27:E27"/>
    <mergeCell ref="F27:G27"/>
    <mergeCell ref="A27:C27"/>
    <mergeCell ref="A30:C30"/>
    <mergeCell ref="D28:E28"/>
    <mergeCell ref="H28:I28"/>
    <mergeCell ref="J28:K28"/>
    <mergeCell ref="H27:I27"/>
    <mergeCell ref="F32:G32"/>
    <mergeCell ref="H32:I32"/>
    <mergeCell ref="L32:U32"/>
    <mergeCell ref="A28:C28"/>
    <mergeCell ref="D24:K24"/>
    <mergeCell ref="C7:D7"/>
    <mergeCell ref="E7:F7"/>
    <mergeCell ref="G7:H7"/>
    <mergeCell ref="C11:D11"/>
    <mergeCell ref="E11:F11"/>
    <mergeCell ref="X10:AS10"/>
    <mergeCell ref="X13:AS13"/>
    <mergeCell ref="I7:J7"/>
    <mergeCell ref="F25:G25"/>
    <mergeCell ref="H25:I25"/>
    <mergeCell ref="J25:K25"/>
    <mergeCell ref="X14:AS14"/>
    <mergeCell ref="K15:L15"/>
    <mergeCell ref="M15:N15"/>
    <mergeCell ref="O15:P15"/>
    <mergeCell ref="Q15:R15"/>
    <mergeCell ref="S15:T15"/>
    <mergeCell ref="X15:Y15"/>
    <mergeCell ref="Z15:AA15"/>
    <mergeCell ref="AM22:BD25"/>
    <mergeCell ref="AM21:BD21"/>
    <mergeCell ref="AH11:AI11"/>
    <mergeCell ref="AJ11:AK11"/>
    <mergeCell ref="AL11:AM11"/>
    <mergeCell ref="X9:AS9"/>
    <mergeCell ref="A10:V10"/>
    <mergeCell ref="A13:V13"/>
    <mergeCell ref="G11:H11"/>
    <mergeCell ref="I11:J11"/>
    <mergeCell ref="A11:B11"/>
    <mergeCell ref="AN11:AO11"/>
    <mergeCell ref="AP11:AQ11"/>
    <mergeCell ref="AR11:AS11"/>
    <mergeCell ref="K1:AT1"/>
    <mergeCell ref="A42:AB42"/>
    <mergeCell ref="A43:AB43"/>
    <mergeCell ref="X6:BD6"/>
    <mergeCell ref="AF5:BD5"/>
    <mergeCell ref="X5:AE5"/>
    <mergeCell ref="A5:V5"/>
    <mergeCell ref="A6:V6"/>
    <mergeCell ref="L30:U30"/>
    <mergeCell ref="V30:W30"/>
    <mergeCell ref="S19:T19"/>
    <mergeCell ref="U19:V19"/>
    <mergeCell ref="X19:Y19"/>
    <mergeCell ref="Z19:AA19"/>
    <mergeCell ref="AB19:AC19"/>
    <mergeCell ref="AN15:AO15"/>
    <mergeCell ref="X18:AS18"/>
    <mergeCell ref="A7:B7"/>
    <mergeCell ref="K7:L7"/>
    <mergeCell ref="M7:N7"/>
    <mergeCell ref="AU13:BD13"/>
    <mergeCell ref="BA11:BB11"/>
    <mergeCell ref="BC11:BD11"/>
    <mergeCell ref="X7:Y7"/>
    <mergeCell ref="H31:I31"/>
    <mergeCell ref="J31:K31"/>
    <mergeCell ref="D29:E29"/>
    <mergeCell ref="F29:G29"/>
    <mergeCell ref="H29:I29"/>
    <mergeCell ref="D26:E26"/>
    <mergeCell ref="F26:G26"/>
    <mergeCell ref="AM26:BD26"/>
    <mergeCell ref="H30:I30"/>
    <mergeCell ref="J30:K30"/>
    <mergeCell ref="D31:E31"/>
    <mergeCell ref="BC27:BD27"/>
    <mergeCell ref="J27:K27"/>
    <mergeCell ref="AW29:AX29"/>
    <mergeCell ref="BC29:BD29"/>
    <mergeCell ref="AN27:AO27"/>
    <mergeCell ref="AP27:AQ27"/>
    <mergeCell ref="AY27:AZ27"/>
    <mergeCell ref="BA27:BB27"/>
    <mergeCell ref="AY29:AZ29"/>
    <mergeCell ref="BA29:BB29"/>
    <mergeCell ref="X27:AK27"/>
    <mergeCell ref="X28:AK28"/>
    <mergeCell ref="X29:AK29"/>
    <mergeCell ref="AW28:AX28"/>
    <mergeCell ref="AW27:AX27"/>
    <mergeCell ref="AY28:AZ28"/>
    <mergeCell ref="BA28:BB28"/>
    <mergeCell ref="BC28:BD28"/>
    <mergeCell ref="L26:U26"/>
    <mergeCell ref="V26:W26"/>
    <mergeCell ref="V31:W31"/>
    <mergeCell ref="V32:W32"/>
    <mergeCell ref="L28:U28"/>
    <mergeCell ref="V28:W28"/>
    <mergeCell ref="L27:U27"/>
    <mergeCell ref="V27:W27"/>
    <mergeCell ref="D32:E32"/>
    <mergeCell ref="F28:G28"/>
    <mergeCell ref="A15:B15"/>
    <mergeCell ref="A29:C29"/>
    <mergeCell ref="A48:AT49"/>
    <mergeCell ref="U16:V16"/>
    <mergeCell ref="AR16:AS16"/>
    <mergeCell ref="AR20:AS20"/>
    <mergeCell ref="U20:V20"/>
    <mergeCell ref="A44:B44"/>
    <mergeCell ref="C44:D44"/>
    <mergeCell ref="E44:F44"/>
    <mergeCell ref="G44:H44"/>
    <mergeCell ref="I44:J44"/>
    <mergeCell ref="AH19:AI19"/>
    <mergeCell ref="L29:U29"/>
    <mergeCell ref="V29:W29"/>
    <mergeCell ref="D30:E30"/>
    <mergeCell ref="F30:G30"/>
    <mergeCell ref="A31:C31"/>
    <mergeCell ref="L31:U31"/>
    <mergeCell ref="A32:C32"/>
    <mergeCell ref="X33:AK33"/>
    <mergeCell ref="F31:G31"/>
  </mergeCells>
  <phoneticPr fontId="17"/>
  <printOptions horizontalCentered="1"/>
  <pageMargins left="0" right="0" top="0.31496062992125984" bottom="0" header="0.31496062992125984" footer="0"/>
  <pageSetup paperSize="9" scale="4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W69"/>
  <sheetViews>
    <sheetView showGridLines="0" zoomScale="60" zoomScaleNormal="60" zoomScaleSheetLayoutView="70" zoomScalePageLayoutView="40" workbookViewId="0">
      <selection activeCell="E22" sqref="E22:L23"/>
    </sheetView>
  </sheetViews>
  <sheetFormatPr defaultColWidth="9" defaultRowHeight="27.9" customHeight="1"/>
  <cols>
    <col min="1" max="1" width="4.109375" style="2" customWidth="1"/>
    <col min="2" max="2" width="9" style="2" customWidth="1"/>
    <col min="3" max="11" width="9" style="1"/>
    <col min="12" max="12" width="10.6640625" style="1" customWidth="1"/>
    <col min="13" max="13" width="9" style="1"/>
    <col min="14" max="14" width="9" style="1" customWidth="1"/>
    <col min="15" max="19" width="9" style="1"/>
    <col min="20" max="20" width="4.6640625" style="1" customWidth="1"/>
    <col min="21" max="21" width="9" style="1"/>
    <col min="22" max="22" width="4.6640625" style="1" customWidth="1"/>
    <col min="23" max="16384" width="9" style="1"/>
  </cols>
  <sheetData>
    <row r="1" spans="1:23" s="7" customFormat="1" ht="27.9" customHeight="1">
      <c r="B1" s="26"/>
      <c r="C1" s="26"/>
      <c r="D1" s="26"/>
      <c r="E1" s="26"/>
      <c r="F1" s="1670" t="s">
        <v>262</v>
      </c>
      <c r="G1" s="1670"/>
      <c r="H1" s="1670"/>
      <c r="I1" s="1670"/>
      <c r="J1" s="1670"/>
      <c r="K1" s="1670"/>
      <c r="L1" s="1670"/>
      <c r="M1" s="1670"/>
      <c r="N1" s="1670"/>
      <c r="O1" s="1670"/>
      <c r="P1" s="1670"/>
      <c r="Q1" s="1670"/>
      <c r="R1" s="1671" t="s">
        <v>332</v>
      </c>
      <c r="S1" s="1671"/>
      <c r="T1" s="1671"/>
      <c r="U1" s="1671"/>
      <c r="V1" s="1671"/>
      <c r="W1" s="8"/>
    </row>
    <row r="2" spans="1:23" s="7" customFormat="1" ht="27.9" customHeight="1">
      <c r="A2" s="26"/>
      <c r="B2" s="26"/>
      <c r="C2" s="26"/>
      <c r="D2" s="26"/>
      <c r="E2" s="26"/>
      <c r="F2" s="1670"/>
      <c r="G2" s="1670"/>
      <c r="H2" s="1670"/>
      <c r="I2" s="1670"/>
      <c r="J2" s="1670"/>
      <c r="K2" s="1670"/>
      <c r="L2" s="1670"/>
      <c r="M2" s="1670"/>
      <c r="N2" s="1670"/>
      <c r="O2" s="1670"/>
      <c r="P2" s="1670"/>
      <c r="Q2" s="1670"/>
      <c r="R2" s="1671"/>
      <c r="S2" s="1671"/>
      <c r="T2" s="1671"/>
      <c r="U2" s="1671"/>
      <c r="V2" s="1671"/>
      <c r="W2" s="8"/>
    </row>
    <row r="3" spans="1:23" s="7" customFormat="1" ht="27.9" customHeight="1">
      <c r="A3" s="26"/>
      <c r="B3" s="26"/>
      <c r="C3" s="26"/>
      <c r="D3" s="26"/>
      <c r="E3" s="26"/>
      <c r="F3" s="1670"/>
      <c r="G3" s="1670"/>
      <c r="H3" s="1670"/>
      <c r="I3" s="1670"/>
      <c r="J3" s="1670"/>
      <c r="K3" s="1670"/>
      <c r="L3" s="1670"/>
      <c r="M3" s="1670"/>
      <c r="N3" s="1670"/>
      <c r="O3" s="1670"/>
      <c r="P3" s="1670"/>
      <c r="Q3" s="1670"/>
      <c r="R3" s="26"/>
      <c r="S3" s="26"/>
      <c r="T3" s="26"/>
      <c r="U3" s="26"/>
      <c r="V3" s="26"/>
      <c r="W3" s="8"/>
    </row>
    <row r="4" spans="1:23" ht="13.2">
      <c r="A4" s="6"/>
      <c r="B4" s="6"/>
      <c r="C4" s="5"/>
      <c r="D4" s="5"/>
      <c r="E4" s="5"/>
      <c r="F4" s="5"/>
      <c r="G4" s="5"/>
      <c r="H4" s="5"/>
      <c r="I4" s="5"/>
      <c r="K4" s="5"/>
      <c r="L4" s="5"/>
      <c r="M4" s="5"/>
    </row>
    <row r="5" spans="1:23" ht="13.2">
      <c r="A5" s="6"/>
      <c r="B5" s="6"/>
      <c r="C5" s="5"/>
      <c r="D5" s="5"/>
      <c r="E5" s="5"/>
      <c r="F5" s="5"/>
      <c r="G5" s="5"/>
      <c r="H5" s="5"/>
      <c r="I5" s="5"/>
      <c r="K5" s="5"/>
      <c r="L5" s="5"/>
      <c r="M5" s="5"/>
    </row>
    <row r="6" spans="1:23" ht="13.2">
      <c r="A6" s="6"/>
      <c r="B6" s="6"/>
      <c r="C6" s="5"/>
      <c r="D6" s="5"/>
      <c r="E6" s="5"/>
      <c r="F6" s="5"/>
      <c r="G6" s="5"/>
      <c r="H6" s="5"/>
      <c r="I6" s="5"/>
      <c r="K6" s="5"/>
      <c r="L6" s="5"/>
      <c r="M6" s="5"/>
    </row>
    <row r="7" spans="1:23" ht="13.2">
      <c r="A7" s="6"/>
      <c r="B7" s="6"/>
      <c r="C7" s="5"/>
      <c r="D7" s="5"/>
      <c r="E7" s="5"/>
      <c r="F7" s="5"/>
      <c r="G7" s="5"/>
      <c r="H7" s="5"/>
      <c r="I7" s="5"/>
      <c r="K7" s="5"/>
      <c r="L7" s="5"/>
      <c r="M7" s="5"/>
    </row>
    <row r="8" spans="1:23" ht="13.2">
      <c r="A8" s="6"/>
      <c r="B8" s="6"/>
      <c r="C8" s="5"/>
      <c r="D8" s="5"/>
      <c r="E8" s="5"/>
      <c r="F8" s="5"/>
      <c r="G8" s="5"/>
      <c r="H8" s="5"/>
      <c r="I8" s="5"/>
      <c r="K8" s="5"/>
      <c r="L8" s="5"/>
      <c r="M8" s="5"/>
    </row>
    <row r="9" spans="1:23" ht="13.2">
      <c r="A9" s="6"/>
      <c r="B9" s="6"/>
      <c r="C9" s="5"/>
      <c r="D9" s="5"/>
      <c r="E9" s="5"/>
      <c r="F9" s="5"/>
      <c r="G9" s="5"/>
      <c r="H9" s="5"/>
      <c r="I9" s="5"/>
      <c r="K9" s="5"/>
      <c r="L9" s="5"/>
      <c r="M9" s="5"/>
    </row>
    <row r="10" spans="1:23" ht="13.2">
      <c r="A10" s="6"/>
      <c r="B10" s="6"/>
      <c r="C10" s="5"/>
      <c r="D10" s="5"/>
      <c r="E10" s="5"/>
      <c r="F10" s="5"/>
      <c r="G10" s="5"/>
      <c r="H10" s="5"/>
      <c r="I10" s="5"/>
      <c r="K10" s="5"/>
      <c r="L10" s="5"/>
      <c r="M10" s="5"/>
    </row>
    <row r="11" spans="1:23" ht="13.2">
      <c r="A11" s="6"/>
      <c r="B11" s="6"/>
      <c r="C11" s="5"/>
      <c r="D11" s="5"/>
      <c r="E11" s="5"/>
      <c r="F11" s="5"/>
      <c r="G11" s="5"/>
      <c r="H11" s="5"/>
      <c r="I11" s="5"/>
      <c r="K11" s="5"/>
      <c r="L11" s="5"/>
      <c r="M11" s="5"/>
    </row>
    <row r="12" spans="1:23" ht="13.2"/>
    <row r="13" spans="1:23" ht="13.2"/>
    <row r="14" spans="1:23" ht="13.2"/>
    <row r="15" spans="1:23" ht="13.2"/>
    <row r="16" spans="1:23" ht="13.2"/>
    <row r="17" spans="1:22" ht="13.2"/>
    <row r="18" spans="1:22" ht="13.2"/>
    <row r="19" spans="1:22" ht="13.2"/>
    <row r="20" spans="1:22" ht="13.2"/>
    <row r="21" spans="1:22" ht="13.8" thickBot="1">
      <c r="E21" s="4"/>
      <c r="F21" s="4"/>
      <c r="G21" s="4"/>
      <c r="H21" s="4"/>
      <c r="I21" s="4"/>
      <c r="J21" s="4"/>
      <c r="K21" s="4"/>
      <c r="L21" s="4"/>
      <c r="M21" s="4"/>
      <c r="N21" s="4"/>
      <c r="O21" s="4"/>
      <c r="P21" s="4"/>
      <c r="Q21" s="4"/>
      <c r="R21" s="4"/>
      <c r="S21" s="4"/>
      <c r="T21" s="4"/>
      <c r="U21" s="4"/>
      <c r="V21" s="4"/>
    </row>
    <row r="22" spans="1:22" s="3" customFormat="1" ht="30" customHeight="1">
      <c r="A22" s="1635">
        <v>1</v>
      </c>
      <c r="B22" s="1638" t="s">
        <v>261</v>
      </c>
      <c r="C22" s="1639"/>
      <c r="D22" s="1639"/>
      <c r="E22" s="1642"/>
      <c r="F22" s="1643"/>
      <c r="G22" s="1643"/>
      <c r="H22" s="1643"/>
      <c r="I22" s="1643"/>
      <c r="J22" s="1643"/>
      <c r="K22" s="1643"/>
      <c r="L22" s="1644"/>
      <c r="M22" s="1672" t="s">
        <v>260</v>
      </c>
      <c r="N22" s="1673"/>
      <c r="O22" s="1673"/>
      <c r="P22" s="1676"/>
      <c r="Q22" s="1677"/>
      <c r="R22" s="1677"/>
      <c r="S22" s="1677"/>
      <c r="T22" s="1677"/>
      <c r="U22" s="1677"/>
      <c r="V22" s="1678"/>
    </row>
    <row r="23" spans="1:22" s="3" customFormat="1" ht="30" customHeight="1">
      <c r="A23" s="1636"/>
      <c r="B23" s="1640"/>
      <c r="C23" s="1641"/>
      <c r="D23" s="1641"/>
      <c r="E23" s="1645"/>
      <c r="F23" s="1646"/>
      <c r="G23" s="1646"/>
      <c r="H23" s="1646"/>
      <c r="I23" s="1646"/>
      <c r="J23" s="1646"/>
      <c r="K23" s="1646"/>
      <c r="L23" s="1647"/>
      <c r="M23" s="1674"/>
      <c r="N23" s="1675"/>
      <c r="O23" s="1675"/>
      <c r="P23" s="1679"/>
      <c r="Q23" s="1680"/>
      <c r="R23" s="1680"/>
      <c r="S23" s="1680"/>
      <c r="T23" s="1680"/>
      <c r="U23" s="1680"/>
      <c r="V23" s="1681"/>
    </row>
    <row r="24" spans="1:22" s="3" customFormat="1" ht="30" customHeight="1">
      <c r="A24" s="1636"/>
      <c r="B24" s="1658" t="s">
        <v>259</v>
      </c>
      <c r="C24" s="1659"/>
      <c r="D24" s="1660"/>
      <c r="E24" s="1682"/>
      <c r="F24" s="1683"/>
      <c r="G24" s="1683"/>
      <c r="H24" s="1683"/>
      <c r="I24" s="1683"/>
      <c r="J24" s="1683"/>
      <c r="K24" s="1683"/>
      <c r="L24" s="1683"/>
      <c r="M24" s="1683"/>
      <c r="N24" s="1683"/>
      <c r="O24" s="1683"/>
      <c r="P24" s="1683"/>
      <c r="Q24" s="1683"/>
      <c r="R24" s="1683"/>
      <c r="S24" s="1683"/>
      <c r="T24" s="1683"/>
      <c r="U24" s="1683"/>
      <c r="V24" s="1684"/>
    </row>
    <row r="25" spans="1:22" s="3" customFormat="1" ht="30" customHeight="1" thickBot="1">
      <c r="A25" s="1637"/>
      <c r="B25" s="1661"/>
      <c r="C25" s="1662"/>
      <c r="D25" s="1663"/>
      <c r="E25" s="1685"/>
      <c r="F25" s="1686"/>
      <c r="G25" s="1686"/>
      <c r="H25" s="1686"/>
      <c r="I25" s="1686"/>
      <c r="J25" s="1686"/>
      <c r="K25" s="1686"/>
      <c r="L25" s="1686"/>
      <c r="M25" s="1686"/>
      <c r="N25" s="1686"/>
      <c r="O25" s="1686"/>
      <c r="P25" s="1686"/>
      <c r="Q25" s="1686"/>
      <c r="R25" s="1686"/>
      <c r="S25" s="1686"/>
      <c r="T25" s="1686"/>
      <c r="U25" s="1686"/>
      <c r="V25" s="1687"/>
    </row>
    <row r="26" spans="1:22" ht="27.9" customHeight="1">
      <c r="A26" s="1635">
        <v>2</v>
      </c>
      <c r="B26" s="1638" t="s">
        <v>261</v>
      </c>
      <c r="C26" s="1639"/>
      <c r="D26" s="1639"/>
      <c r="E26" s="1688"/>
      <c r="F26" s="1689"/>
      <c r="G26" s="1689"/>
      <c r="H26" s="1689"/>
      <c r="I26" s="1689"/>
      <c r="J26" s="1689"/>
      <c r="K26" s="1689"/>
      <c r="L26" s="1690"/>
      <c r="M26" s="1658" t="s">
        <v>260</v>
      </c>
      <c r="N26" s="1659"/>
      <c r="O26" s="1659"/>
      <c r="P26" s="1688"/>
      <c r="Q26" s="1689"/>
      <c r="R26" s="1689"/>
      <c r="S26" s="1689"/>
      <c r="T26" s="1689"/>
      <c r="U26" s="1689"/>
      <c r="V26" s="1694"/>
    </row>
    <row r="27" spans="1:22" ht="27.9" customHeight="1">
      <c r="A27" s="1636"/>
      <c r="B27" s="1640"/>
      <c r="C27" s="1641"/>
      <c r="D27" s="1641"/>
      <c r="E27" s="1691"/>
      <c r="F27" s="1692"/>
      <c r="G27" s="1692"/>
      <c r="H27" s="1692"/>
      <c r="I27" s="1692"/>
      <c r="J27" s="1692"/>
      <c r="K27" s="1692"/>
      <c r="L27" s="1693"/>
      <c r="M27" s="1674"/>
      <c r="N27" s="1675"/>
      <c r="O27" s="1675"/>
      <c r="P27" s="1691"/>
      <c r="Q27" s="1692"/>
      <c r="R27" s="1692"/>
      <c r="S27" s="1692"/>
      <c r="T27" s="1692"/>
      <c r="U27" s="1692"/>
      <c r="V27" s="1695"/>
    </row>
    <row r="28" spans="1:22" ht="27.9" customHeight="1">
      <c r="A28" s="1636"/>
      <c r="B28" s="1658" t="s">
        <v>259</v>
      </c>
      <c r="C28" s="1659"/>
      <c r="D28" s="1660"/>
      <c r="E28" s="1689"/>
      <c r="F28" s="1689"/>
      <c r="G28" s="1689"/>
      <c r="H28" s="1689"/>
      <c r="I28" s="1689"/>
      <c r="J28" s="1689"/>
      <c r="K28" s="1689"/>
      <c r="L28" s="1689"/>
      <c r="M28" s="1689"/>
      <c r="N28" s="1689"/>
      <c r="O28" s="1689"/>
      <c r="P28" s="1689"/>
      <c r="Q28" s="1689"/>
      <c r="R28" s="1689"/>
      <c r="S28" s="1689"/>
      <c r="T28" s="1689"/>
      <c r="U28" s="1689"/>
      <c r="V28" s="1694"/>
    </row>
    <row r="29" spans="1:22" ht="27.9" customHeight="1" thickBot="1">
      <c r="A29" s="1637"/>
      <c r="B29" s="1661"/>
      <c r="C29" s="1662"/>
      <c r="D29" s="1663"/>
      <c r="E29" s="1696"/>
      <c r="F29" s="1696"/>
      <c r="G29" s="1696"/>
      <c r="H29" s="1696"/>
      <c r="I29" s="1696"/>
      <c r="J29" s="1696"/>
      <c r="K29" s="1696"/>
      <c r="L29" s="1696"/>
      <c r="M29" s="1696"/>
      <c r="N29" s="1696"/>
      <c r="O29" s="1696"/>
      <c r="P29" s="1696"/>
      <c r="Q29" s="1696"/>
      <c r="R29" s="1696"/>
      <c r="S29" s="1696"/>
      <c r="T29" s="1696"/>
      <c r="U29" s="1696"/>
      <c r="V29" s="1697"/>
    </row>
    <row r="30" spans="1:22" ht="27.9" customHeight="1">
      <c r="A30" s="1635">
        <v>3</v>
      </c>
      <c r="B30" s="1638" t="s">
        <v>261</v>
      </c>
      <c r="C30" s="1639"/>
      <c r="D30" s="1639"/>
      <c r="E30" s="1642"/>
      <c r="F30" s="1643"/>
      <c r="G30" s="1643"/>
      <c r="H30" s="1643"/>
      <c r="I30" s="1643"/>
      <c r="J30" s="1643"/>
      <c r="K30" s="1643"/>
      <c r="L30" s="1644"/>
      <c r="M30" s="1648" t="s">
        <v>260</v>
      </c>
      <c r="N30" s="1649"/>
      <c r="O30" s="1649"/>
      <c r="P30" s="1652"/>
      <c r="Q30" s="1653"/>
      <c r="R30" s="1653"/>
      <c r="S30" s="1653"/>
      <c r="T30" s="1653"/>
      <c r="U30" s="1653"/>
      <c r="V30" s="1654"/>
    </row>
    <row r="31" spans="1:22" ht="27.9" customHeight="1">
      <c r="A31" s="1636"/>
      <c r="B31" s="1640"/>
      <c r="C31" s="1641"/>
      <c r="D31" s="1641"/>
      <c r="E31" s="1645"/>
      <c r="F31" s="1646"/>
      <c r="G31" s="1646"/>
      <c r="H31" s="1646"/>
      <c r="I31" s="1646"/>
      <c r="J31" s="1646"/>
      <c r="K31" s="1646"/>
      <c r="L31" s="1647"/>
      <c r="M31" s="1650"/>
      <c r="N31" s="1651"/>
      <c r="O31" s="1651"/>
      <c r="P31" s="1655"/>
      <c r="Q31" s="1656"/>
      <c r="R31" s="1656"/>
      <c r="S31" s="1656"/>
      <c r="T31" s="1656"/>
      <c r="U31" s="1656"/>
      <c r="V31" s="1657"/>
    </row>
    <row r="32" spans="1:22" ht="27.9" customHeight="1">
      <c r="A32" s="1636"/>
      <c r="B32" s="1658" t="s">
        <v>259</v>
      </c>
      <c r="C32" s="1659"/>
      <c r="D32" s="1660"/>
      <c r="E32" s="1664"/>
      <c r="F32" s="1665"/>
      <c r="G32" s="1665"/>
      <c r="H32" s="1665"/>
      <c r="I32" s="1665"/>
      <c r="J32" s="1665"/>
      <c r="K32" s="1665"/>
      <c r="L32" s="1665"/>
      <c r="M32" s="1665"/>
      <c r="N32" s="1665"/>
      <c r="O32" s="1665"/>
      <c r="P32" s="1665"/>
      <c r="Q32" s="1665"/>
      <c r="R32" s="1665"/>
      <c r="S32" s="1665"/>
      <c r="T32" s="1665"/>
      <c r="U32" s="1665"/>
      <c r="V32" s="1666"/>
    </row>
    <row r="33" spans="1:22" ht="27.9" customHeight="1" thickBot="1">
      <c r="A33" s="1637"/>
      <c r="B33" s="1661"/>
      <c r="C33" s="1662"/>
      <c r="D33" s="1663"/>
      <c r="E33" s="1667"/>
      <c r="F33" s="1668"/>
      <c r="G33" s="1668"/>
      <c r="H33" s="1668"/>
      <c r="I33" s="1668"/>
      <c r="J33" s="1668"/>
      <c r="K33" s="1668"/>
      <c r="L33" s="1668"/>
      <c r="M33" s="1668"/>
      <c r="N33" s="1668"/>
      <c r="O33" s="1668"/>
      <c r="P33" s="1668"/>
      <c r="Q33" s="1668"/>
      <c r="R33" s="1668"/>
      <c r="S33" s="1668"/>
      <c r="T33" s="1668"/>
      <c r="U33" s="1668"/>
      <c r="V33" s="1669"/>
    </row>
    <row r="34" spans="1:22" ht="27.9" customHeight="1">
      <c r="A34" s="1635">
        <v>4</v>
      </c>
      <c r="B34" s="1638" t="s">
        <v>261</v>
      </c>
      <c r="C34" s="1639"/>
      <c r="D34" s="1639"/>
      <c r="E34" s="1642"/>
      <c r="F34" s="1643"/>
      <c r="G34" s="1643"/>
      <c r="H34" s="1643"/>
      <c r="I34" s="1643"/>
      <c r="J34" s="1643"/>
      <c r="K34" s="1643"/>
      <c r="L34" s="1644"/>
      <c r="M34" s="1648" t="s">
        <v>260</v>
      </c>
      <c r="N34" s="1649"/>
      <c r="O34" s="1649"/>
      <c r="P34" s="1652"/>
      <c r="Q34" s="1653"/>
      <c r="R34" s="1653"/>
      <c r="S34" s="1653"/>
      <c r="T34" s="1653"/>
      <c r="U34" s="1653"/>
      <c r="V34" s="1654"/>
    </row>
    <row r="35" spans="1:22" ht="27.9" customHeight="1">
      <c r="A35" s="1636"/>
      <c r="B35" s="1640"/>
      <c r="C35" s="1641"/>
      <c r="D35" s="1641"/>
      <c r="E35" s="1645"/>
      <c r="F35" s="1646"/>
      <c r="G35" s="1646"/>
      <c r="H35" s="1646"/>
      <c r="I35" s="1646"/>
      <c r="J35" s="1646"/>
      <c r="K35" s="1646"/>
      <c r="L35" s="1647"/>
      <c r="M35" s="1650"/>
      <c r="N35" s="1651"/>
      <c r="O35" s="1651"/>
      <c r="P35" s="1655"/>
      <c r="Q35" s="1656"/>
      <c r="R35" s="1656"/>
      <c r="S35" s="1656"/>
      <c r="T35" s="1656"/>
      <c r="U35" s="1656"/>
      <c r="V35" s="1657"/>
    </row>
    <row r="36" spans="1:22" ht="27.9" customHeight="1">
      <c r="A36" s="1636"/>
      <c r="B36" s="1658" t="s">
        <v>259</v>
      </c>
      <c r="C36" s="1659"/>
      <c r="D36" s="1660"/>
      <c r="E36" s="1664"/>
      <c r="F36" s="1665"/>
      <c r="G36" s="1665"/>
      <c r="H36" s="1665"/>
      <c r="I36" s="1665"/>
      <c r="J36" s="1665"/>
      <c r="K36" s="1665"/>
      <c r="L36" s="1665"/>
      <c r="M36" s="1665"/>
      <c r="N36" s="1665"/>
      <c r="O36" s="1665"/>
      <c r="P36" s="1665"/>
      <c r="Q36" s="1665"/>
      <c r="R36" s="1665"/>
      <c r="S36" s="1665"/>
      <c r="T36" s="1665"/>
      <c r="U36" s="1665"/>
      <c r="V36" s="1666"/>
    </row>
    <row r="37" spans="1:22" ht="27.9" customHeight="1" thickBot="1">
      <c r="A37" s="1637"/>
      <c r="B37" s="1661"/>
      <c r="C37" s="1662"/>
      <c r="D37" s="1663"/>
      <c r="E37" s="1667"/>
      <c r="F37" s="1668"/>
      <c r="G37" s="1668"/>
      <c r="H37" s="1668"/>
      <c r="I37" s="1668"/>
      <c r="J37" s="1668"/>
      <c r="K37" s="1668"/>
      <c r="L37" s="1668"/>
      <c r="M37" s="1668"/>
      <c r="N37" s="1668"/>
      <c r="O37" s="1668"/>
      <c r="P37" s="1668"/>
      <c r="Q37" s="1668"/>
      <c r="R37" s="1668"/>
      <c r="S37" s="1668"/>
      <c r="T37" s="1668"/>
      <c r="U37" s="1668"/>
      <c r="V37" s="1669"/>
    </row>
    <row r="38" spans="1:22" ht="27.9" customHeight="1">
      <c r="A38" s="1635">
        <v>5</v>
      </c>
      <c r="B38" s="1638" t="s">
        <v>261</v>
      </c>
      <c r="C38" s="1639"/>
      <c r="D38" s="1639"/>
      <c r="E38" s="1642"/>
      <c r="F38" s="1643"/>
      <c r="G38" s="1643"/>
      <c r="H38" s="1643"/>
      <c r="I38" s="1643"/>
      <c r="J38" s="1643"/>
      <c r="K38" s="1643"/>
      <c r="L38" s="1644"/>
      <c r="M38" s="1648" t="s">
        <v>260</v>
      </c>
      <c r="N38" s="1649"/>
      <c r="O38" s="1649"/>
      <c r="P38" s="1652"/>
      <c r="Q38" s="1653"/>
      <c r="R38" s="1653"/>
      <c r="S38" s="1653"/>
      <c r="T38" s="1653"/>
      <c r="U38" s="1653"/>
      <c r="V38" s="1654"/>
    </row>
    <row r="39" spans="1:22" ht="27.9" customHeight="1">
      <c r="A39" s="1636"/>
      <c r="B39" s="1640"/>
      <c r="C39" s="1641"/>
      <c r="D39" s="1641"/>
      <c r="E39" s="1645"/>
      <c r="F39" s="1646"/>
      <c r="G39" s="1646"/>
      <c r="H39" s="1646"/>
      <c r="I39" s="1646"/>
      <c r="J39" s="1646"/>
      <c r="K39" s="1646"/>
      <c r="L39" s="1647"/>
      <c r="M39" s="1650"/>
      <c r="N39" s="1651"/>
      <c r="O39" s="1651"/>
      <c r="P39" s="1655"/>
      <c r="Q39" s="1656"/>
      <c r="R39" s="1656"/>
      <c r="S39" s="1656"/>
      <c r="T39" s="1656"/>
      <c r="U39" s="1656"/>
      <c r="V39" s="1657"/>
    </row>
    <row r="40" spans="1:22" ht="27.9" customHeight="1">
      <c r="A40" s="1636"/>
      <c r="B40" s="1658" t="s">
        <v>259</v>
      </c>
      <c r="C40" s="1659"/>
      <c r="D40" s="1660"/>
      <c r="E40" s="1664"/>
      <c r="F40" s="1665"/>
      <c r="G40" s="1665"/>
      <c r="H40" s="1665"/>
      <c r="I40" s="1665"/>
      <c r="J40" s="1665"/>
      <c r="K40" s="1665"/>
      <c r="L40" s="1665"/>
      <c r="M40" s="1665"/>
      <c r="N40" s="1665"/>
      <c r="O40" s="1665"/>
      <c r="P40" s="1665"/>
      <c r="Q40" s="1665"/>
      <c r="R40" s="1665"/>
      <c r="S40" s="1665"/>
      <c r="T40" s="1665"/>
      <c r="U40" s="1665"/>
      <c r="V40" s="1666"/>
    </row>
    <row r="41" spans="1:22" ht="27.9" customHeight="1" thickBot="1">
      <c r="A41" s="1637"/>
      <c r="B41" s="1661"/>
      <c r="C41" s="1662"/>
      <c r="D41" s="1663"/>
      <c r="E41" s="1667"/>
      <c r="F41" s="1668"/>
      <c r="G41" s="1668"/>
      <c r="H41" s="1668"/>
      <c r="I41" s="1668"/>
      <c r="J41" s="1668"/>
      <c r="K41" s="1668"/>
      <c r="L41" s="1668"/>
      <c r="M41" s="1668"/>
      <c r="N41" s="1668"/>
      <c r="O41" s="1668"/>
      <c r="P41" s="1668"/>
      <c r="Q41" s="1668"/>
      <c r="R41" s="1668"/>
      <c r="S41" s="1668"/>
      <c r="T41" s="1668"/>
      <c r="U41" s="1668"/>
      <c r="V41" s="1669"/>
    </row>
    <row r="42" spans="1:22" ht="27.9" customHeight="1">
      <c r="A42" s="1635">
        <v>6</v>
      </c>
      <c r="B42" s="1638" t="s">
        <v>261</v>
      </c>
      <c r="C42" s="1639"/>
      <c r="D42" s="1639"/>
      <c r="E42" s="1642"/>
      <c r="F42" s="1643"/>
      <c r="G42" s="1643"/>
      <c r="H42" s="1643"/>
      <c r="I42" s="1643"/>
      <c r="J42" s="1643"/>
      <c r="K42" s="1643"/>
      <c r="L42" s="1644"/>
      <c r="M42" s="1648" t="s">
        <v>260</v>
      </c>
      <c r="N42" s="1649"/>
      <c r="O42" s="1649"/>
      <c r="P42" s="1652"/>
      <c r="Q42" s="1653"/>
      <c r="R42" s="1653"/>
      <c r="S42" s="1653"/>
      <c r="T42" s="1653"/>
      <c r="U42" s="1653"/>
      <c r="V42" s="1654"/>
    </row>
    <row r="43" spans="1:22" ht="27.9" customHeight="1">
      <c r="A43" s="1636"/>
      <c r="B43" s="1640"/>
      <c r="C43" s="1641"/>
      <c r="D43" s="1641"/>
      <c r="E43" s="1645"/>
      <c r="F43" s="1646"/>
      <c r="G43" s="1646"/>
      <c r="H43" s="1646"/>
      <c r="I43" s="1646"/>
      <c r="J43" s="1646"/>
      <c r="K43" s="1646"/>
      <c r="L43" s="1647"/>
      <c r="M43" s="1650"/>
      <c r="N43" s="1651"/>
      <c r="O43" s="1651"/>
      <c r="P43" s="1655"/>
      <c r="Q43" s="1656"/>
      <c r="R43" s="1656"/>
      <c r="S43" s="1656"/>
      <c r="T43" s="1656"/>
      <c r="U43" s="1656"/>
      <c r="V43" s="1657"/>
    </row>
    <row r="44" spans="1:22" ht="27.9" customHeight="1">
      <c r="A44" s="1636"/>
      <c r="B44" s="1658" t="s">
        <v>259</v>
      </c>
      <c r="C44" s="1659"/>
      <c r="D44" s="1660"/>
      <c r="E44" s="1664"/>
      <c r="F44" s="1665"/>
      <c r="G44" s="1665"/>
      <c r="H44" s="1665"/>
      <c r="I44" s="1665"/>
      <c r="J44" s="1665"/>
      <c r="K44" s="1665"/>
      <c r="L44" s="1665"/>
      <c r="M44" s="1665"/>
      <c r="N44" s="1665"/>
      <c r="O44" s="1665"/>
      <c r="P44" s="1665"/>
      <c r="Q44" s="1665"/>
      <c r="R44" s="1665"/>
      <c r="S44" s="1665"/>
      <c r="T44" s="1665"/>
      <c r="U44" s="1665"/>
      <c r="V44" s="1666"/>
    </row>
    <row r="45" spans="1:22" ht="27.9" customHeight="1" thickBot="1">
      <c r="A45" s="1637"/>
      <c r="B45" s="1661"/>
      <c r="C45" s="1662"/>
      <c r="D45" s="1663"/>
      <c r="E45" s="1667"/>
      <c r="F45" s="1668"/>
      <c r="G45" s="1668"/>
      <c r="H45" s="1668"/>
      <c r="I45" s="1668"/>
      <c r="J45" s="1668"/>
      <c r="K45" s="1668"/>
      <c r="L45" s="1668"/>
      <c r="M45" s="1668"/>
      <c r="N45" s="1668"/>
      <c r="O45" s="1668"/>
      <c r="P45" s="1668"/>
      <c r="Q45" s="1668"/>
      <c r="R45" s="1668"/>
      <c r="S45" s="1668"/>
      <c r="T45" s="1668"/>
      <c r="U45" s="1668"/>
      <c r="V45" s="1669"/>
    </row>
    <row r="46" spans="1:22" ht="27.9" customHeight="1">
      <c r="A46" s="1635">
        <v>7</v>
      </c>
      <c r="B46" s="1638" t="s">
        <v>261</v>
      </c>
      <c r="C46" s="1639"/>
      <c r="D46" s="1639"/>
      <c r="E46" s="1642"/>
      <c r="F46" s="1643"/>
      <c r="G46" s="1643"/>
      <c r="H46" s="1643"/>
      <c r="I46" s="1643"/>
      <c r="J46" s="1643"/>
      <c r="K46" s="1643"/>
      <c r="L46" s="1644"/>
      <c r="M46" s="1648" t="s">
        <v>260</v>
      </c>
      <c r="N46" s="1649"/>
      <c r="O46" s="1649"/>
      <c r="P46" s="1652"/>
      <c r="Q46" s="1653"/>
      <c r="R46" s="1653"/>
      <c r="S46" s="1653"/>
      <c r="T46" s="1653"/>
      <c r="U46" s="1653"/>
      <c r="V46" s="1654"/>
    </row>
    <row r="47" spans="1:22" ht="27.9" customHeight="1">
      <c r="A47" s="1636"/>
      <c r="B47" s="1640"/>
      <c r="C47" s="1641"/>
      <c r="D47" s="1641"/>
      <c r="E47" s="1645"/>
      <c r="F47" s="1646"/>
      <c r="G47" s="1646"/>
      <c r="H47" s="1646"/>
      <c r="I47" s="1646"/>
      <c r="J47" s="1646"/>
      <c r="K47" s="1646"/>
      <c r="L47" s="1647"/>
      <c r="M47" s="1650"/>
      <c r="N47" s="1651"/>
      <c r="O47" s="1651"/>
      <c r="P47" s="1655"/>
      <c r="Q47" s="1656"/>
      <c r="R47" s="1656"/>
      <c r="S47" s="1656"/>
      <c r="T47" s="1656"/>
      <c r="U47" s="1656"/>
      <c r="V47" s="1657"/>
    </row>
    <row r="48" spans="1:22" ht="27.9" customHeight="1">
      <c r="A48" s="1636"/>
      <c r="B48" s="1658" t="s">
        <v>259</v>
      </c>
      <c r="C48" s="1659"/>
      <c r="D48" s="1660"/>
      <c r="E48" s="1664"/>
      <c r="F48" s="1665"/>
      <c r="G48" s="1665"/>
      <c r="H48" s="1665"/>
      <c r="I48" s="1665"/>
      <c r="J48" s="1665"/>
      <c r="K48" s="1665"/>
      <c r="L48" s="1665"/>
      <c r="M48" s="1665"/>
      <c r="N48" s="1665"/>
      <c r="O48" s="1665"/>
      <c r="P48" s="1665"/>
      <c r="Q48" s="1665"/>
      <c r="R48" s="1665"/>
      <c r="S48" s="1665"/>
      <c r="T48" s="1665"/>
      <c r="U48" s="1665"/>
      <c r="V48" s="1666"/>
    </row>
    <row r="49" spans="1:22" ht="27.9" customHeight="1" thickBot="1">
      <c r="A49" s="1637"/>
      <c r="B49" s="1661"/>
      <c r="C49" s="1662"/>
      <c r="D49" s="1663"/>
      <c r="E49" s="1667"/>
      <c r="F49" s="1668"/>
      <c r="G49" s="1668"/>
      <c r="H49" s="1668"/>
      <c r="I49" s="1668"/>
      <c r="J49" s="1668"/>
      <c r="K49" s="1668"/>
      <c r="L49" s="1668"/>
      <c r="M49" s="1668"/>
      <c r="N49" s="1668"/>
      <c r="O49" s="1668"/>
      <c r="P49" s="1668"/>
      <c r="Q49" s="1668"/>
      <c r="R49" s="1668"/>
      <c r="S49" s="1668"/>
      <c r="T49" s="1668"/>
      <c r="U49" s="1668"/>
      <c r="V49" s="1669"/>
    </row>
    <row r="50" spans="1:22" ht="27.9" customHeight="1">
      <c r="A50" s="1635">
        <v>8</v>
      </c>
      <c r="B50" s="1638" t="s">
        <v>261</v>
      </c>
      <c r="C50" s="1639"/>
      <c r="D50" s="1639"/>
      <c r="E50" s="1642"/>
      <c r="F50" s="1643"/>
      <c r="G50" s="1643"/>
      <c r="H50" s="1643"/>
      <c r="I50" s="1643"/>
      <c r="J50" s="1643"/>
      <c r="K50" s="1643"/>
      <c r="L50" s="1644"/>
      <c r="M50" s="1648" t="s">
        <v>260</v>
      </c>
      <c r="N50" s="1649"/>
      <c r="O50" s="1649"/>
      <c r="P50" s="1652"/>
      <c r="Q50" s="1653"/>
      <c r="R50" s="1653"/>
      <c r="S50" s="1653"/>
      <c r="T50" s="1653"/>
      <c r="U50" s="1653"/>
      <c r="V50" s="1654"/>
    </row>
    <row r="51" spans="1:22" ht="27.9" customHeight="1">
      <c r="A51" s="1636"/>
      <c r="B51" s="1640"/>
      <c r="C51" s="1641"/>
      <c r="D51" s="1641"/>
      <c r="E51" s="1645"/>
      <c r="F51" s="1646"/>
      <c r="G51" s="1646"/>
      <c r="H51" s="1646"/>
      <c r="I51" s="1646"/>
      <c r="J51" s="1646"/>
      <c r="K51" s="1646"/>
      <c r="L51" s="1647"/>
      <c r="M51" s="1650"/>
      <c r="N51" s="1651"/>
      <c r="O51" s="1651"/>
      <c r="P51" s="1655"/>
      <c r="Q51" s="1656"/>
      <c r="R51" s="1656"/>
      <c r="S51" s="1656"/>
      <c r="T51" s="1656"/>
      <c r="U51" s="1656"/>
      <c r="V51" s="1657"/>
    </row>
    <row r="52" spans="1:22" ht="27.9" customHeight="1">
      <c r="A52" s="1636"/>
      <c r="B52" s="1658" t="s">
        <v>259</v>
      </c>
      <c r="C52" s="1659"/>
      <c r="D52" s="1660"/>
      <c r="E52" s="1664"/>
      <c r="F52" s="1665"/>
      <c r="G52" s="1665"/>
      <c r="H52" s="1665"/>
      <c r="I52" s="1665"/>
      <c r="J52" s="1665"/>
      <c r="K52" s="1665"/>
      <c r="L52" s="1665"/>
      <c r="M52" s="1665"/>
      <c r="N52" s="1665"/>
      <c r="O52" s="1665"/>
      <c r="P52" s="1665"/>
      <c r="Q52" s="1665"/>
      <c r="R52" s="1665"/>
      <c r="S52" s="1665"/>
      <c r="T52" s="1665"/>
      <c r="U52" s="1665"/>
      <c r="V52" s="1666"/>
    </row>
    <row r="53" spans="1:22" ht="27.9" customHeight="1" thickBot="1">
      <c r="A53" s="1637"/>
      <c r="B53" s="1661"/>
      <c r="C53" s="1662"/>
      <c r="D53" s="1663"/>
      <c r="E53" s="1667"/>
      <c r="F53" s="1668"/>
      <c r="G53" s="1668"/>
      <c r="H53" s="1668"/>
      <c r="I53" s="1668"/>
      <c r="J53" s="1668"/>
      <c r="K53" s="1668"/>
      <c r="L53" s="1668"/>
      <c r="M53" s="1668"/>
      <c r="N53" s="1668"/>
      <c r="O53" s="1668"/>
      <c r="P53" s="1668"/>
      <c r="Q53" s="1668"/>
      <c r="R53" s="1668"/>
      <c r="S53" s="1668"/>
      <c r="T53" s="1668"/>
      <c r="U53" s="1668"/>
      <c r="V53" s="1669"/>
    </row>
    <row r="54" spans="1:22" ht="27.9" customHeight="1">
      <c r="A54" s="1635">
        <v>9</v>
      </c>
      <c r="B54" s="1638" t="s">
        <v>261</v>
      </c>
      <c r="C54" s="1639"/>
      <c r="D54" s="1639"/>
      <c r="E54" s="1642"/>
      <c r="F54" s="1643"/>
      <c r="G54" s="1643"/>
      <c r="H54" s="1643"/>
      <c r="I54" s="1643"/>
      <c r="J54" s="1643"/>
      <c r="K54" s="1643"/>
      <c r="L54" s="1644"/>
      <c r="M54" s="1648" t="s">
        <v>260</v>
      </c>
      <c r="N54" s="1649"/>
      <c r="O54" s="1649"/>
      <c r="P54" s="1652"/>
      <c r="Q54" s="1653"/>
      <c r="R54" s="1653"/>
      <c r="S54" s="1653"/>
      <c r="T54" s="1653"/>
      <c r="U54" s="1653"/>
      <c r="V54" s="1654"/>
    </row>
    <row r="55" spans="1:22" ht="27.9" customHeight="1">
      <c r="A55" s="1636"/>
      <c r="B55" s="1640"/>
      <c r="C55" s="1641"/>
      <c r="D55" s="1641"/>
      <c r="E55" s="1645"/>
      <c r="F55" s="1646"/>
      <c r="G55" s="1646"/>
      <c r="H55" s="1646"/>
      <c r="I55" s="1646"/>
      <c r="J55" s="1646"/>
      <c r="K55" s="1646"/>
      <c r="L55" s="1647"/>
      <c r="M55" s="1650"/>
      <c r="N55" s="1651"/>
      <c r="O55" s="1651"/>
      <c r="P55" s="1655"/>
      <c r="Q55" s="1656"/>
      <c r="R55" s="1656"/>
      <c r="S55" s="1656"/>
      <c r="T55" s="1656"/>
      <c r="U55" s="1656"/>
      <c r="V55" s="1657"/>
    </row>
    <row r="56" spans="1:22" ht="27.9" customHeight="1">
      <c r="A56" s="1636"/>
      <c r="B56" s="1658" t="s">
        <v>259</v>
      </c>
      <c r="C56" s="1659"/>
      <c r="D56" s="1660"/>
      <c r="E56" s="1664"/>
      <c r="F56" s="1665"/>
      <c r="G56" s="1665"/>
      <c r="H56" s="1665"/>
      <c r="I56" s="1665"/>
      <c r="J56" s="1665"/>
      <c r="K56" s="1665"/>
      <c r="L56" s="1665"/>
      <c r="M56" s="1665"/>
      <c r="N56" s="1665"/>
      <c r="O56" s="1665"/>
      <c r="P56" s="1665"/>
      <c r="Q56" s="1665"/>
      <c r="R56" s="1665"/>
      <c r="S56" s="1665"/>
      <c r="T56" s="1665"/>
      <c r="U56" s="1665"/>
      <c r="V56" s="1666"/>
    </row>
    <row r="57" spans="1:22" ht="27.9" customHeight="1" thickBot="1">
      <c r="A57" s="1637"/>
      <c r="B57" s="1661"/>
      <c r="C57" s="1662"/>
      <c r="D57" s="1663"/>
      <c r="E57" s="1667"/>
      <c r="F57" s="1668"/>
      <c r="G57" s="1668"/>
      <c r="H57" s="1668"/>
      <c r="I57" s="1668"/>
      <c r="J57" s="1668"/>
      <c r="K57" s="1668"/>
      <c r="L57" s="1668"/>
      <c r="M57" s="1668"/>
      <c r="N57" s="1668"/>
      <c r="O57" s="1668"/>
      <c r="P57" s="1668"/>
      <c r="Q57" s="1668"/>
      <c r="R57" s="1668"/>
      <c r="S57" s="1668"/>
      <c r="T57" s="1668"/>
      <c r="U57" s="1668"/>
      <c r="V57" s="1669"/>
    </row>
    <row r="58" spans="1:22" ht="27.9" customHeight="1">
      <c r="A58" s="1635">
        <v>10</v>
      </c>
      <c r="B58" s="1638" t="s">
        <v>261</v>
      </c>
      <c r="C58" s="1639"/>
      <c r="D58" s="1639"/>
      <c r="E58" s="1642"/>
      <c r="F58" s="1643"/>
      <c r="G58" s="1643"/>
      <c r="H58" s="1643"/>
      <c r="I58" s="1643"/>
      <c r="J58" s="1643"/>
      <c r="K58" s="1643"/>
      <c r="L58" s="1644"/>
      <c r="M58" s="1648" t="s">
        <v>260</v>
      </c>
      <c r="N58" s="1649"/>
      <c r="O58" s="1649"/>
      <c r="P58" s="1652"/>
      <c r="Q58" s="1653"/>
      <c r="R58" s="1653"/>
      <c r="S58" s="1653"/>
      <c r="T58" s="1653"/>
      <c r="U58" s="1653"/>
      <c r="V58" s="1654"/>
    </row>
    <row r="59" spans="1:22" ht="27.9" customHeight="1">
      <c r="A59" s="1636"/>
      <c r="B59" s="1640"/>
      <c r="C59" s="1641"/>
      <c r="D59" s="1641"/>
      <c r="E59" s="1645"/>
      <c r="F59" s="1646"/>
      <c r="G59" s="1646"/>
      <c r="H59" s="1646"/>
      <c r="I59" s="1646"/>
      <c r="J59" s="1646"/>
      <c r="K59" s="1646"/>
      <c r="L59" s="1647"/>
      <c r="M59" s="1650"/>
      <c r="N59" s="1651"/>
      <c r="O59" s="1651"/>
      <c r="P59" s="1655"/>
      <c r="Q59" s="1656"/>
      <c r="R59" s="1656"/>
      <c r="S59" s="1656"/>
      <c r="T59" s="1656"/>
      <c r="U59" s="1656"/>
      <c r="V59" s="1657"/>
    </row>
    <row r="60" spans="1:22" ht="27.9" customHeight="1">
      <c r="A60" s="1636"/>
      <c r="B60" s="1658" t="s">
        <v>259</v>
      </c>
      <c r="C60" s="1659"/>
      <c r="D60" s="1660"/>
      <c r="E60" s="1664"/>
      <c r="F60" s="1665"/>
      <c r="G60" s="1665"/>
      <c r="H60" s="1665"/>
      <c r="I60" s="1665"/>
      <c r="J60" s="1665"/>
      <c r="K60" s="1665"/>
      <c r="L60" s="1665"/>
      <c r="M60" s="1665"/>
      <c r="N60" s="1665"/>
      <c r="O60" s="1665"/>
      <c r="P60" s="1665"/>
      <c r="Q60" s="1665"/>
      <c r="R60" s="1665"/>
      <c r="S60" s="1665"/>
      <c r="T60" s="1665"/>
      <c r="U60" s="1665"/>
      <c r="V60" s="1666"/>
    </row>
    <row r="61" spans="1:22" ht="27.9" customHeight="1" thickBot="1">
      <c r="A61" s="1637"/>
      <c r="B61" s="1661"/>
      <c r="C61" s="1662"/>
      <c r="D61" s="1663"/>
      <c r="E61" s="1667"/>
      <c r="F61" s="1668"/>
      <c r="G61" s="1668"/>
      <c r="H61" s="1668"/>
      <c r="I61" s="1668"/>
      <c r="J61" s="1668"/>
      <c r="K61" s="1668"/>
      <c r="L61" s="1668"/>
      <c r="M61" s="1668"/>
      <c r="N61" s="1668"/>
      <c r="O61" s="1668"/>
      <c r="P61" s="1668"/>
      <c r="Q61" s="1668"/>
      <c r="R61" s="1668"/>
      <c r="S61" s="1668"/>
      <c r="T61" s="1668"/>
      <c r="U61" s="1668"/>
      <c r="V61" s="1669"/>
    </row>
    <row r="62" spans="1:22" ht="27.9" customHeight="1">
      <c r="A62" s="1635">
        <v>11</v>
      </c>
      <c r="B62" s="1638" t="s">
        <v>261</v>
      </c>
      <c r="C62" s="1639"/>
      <c r="D62" s="1639"/>
      <c r="E62" s="1642"/>
      <c r="F62" s="1643"/>
      <c r="G62" s="1643"/>
      <c r="H62" s="1643"/>
      <c r="I62" s="1643"/>
      <c r="J62" s="1643"/>
      <c r="K62" s="1643"/>
      <c r="L62" s="1644"/>
      <c r="M62" s="1648" t="s">
        <v>260</v>
      </c>
      <c r="N62" s="1649"/>
      <c r="O62" s="1649"/>
      <c r="P62" s="1652"/>
      <c r="Q62" s="1653"/>
      <c r="R62" s="1653"/>
      <c r="S62" s="1653"/>
      <c r="T62" s="1653"/>
      <c r="U62" s="1653"/>
      <c r="V62" s="1654"/>
    </row>
    <row r="63" spans="1:22" ht="27.9" customHeight="1">
      <c r="A63" s="1636"/>
      <c r="B63" s="1640"/>
      <c r="C63" s="1641"/>
      <c r="D63" s="1641"/>
      <c r="E63" s="1645"/>
      <c r="F63" s="1646"/>
      <c r="G63" s="1646"/>
      <c r="H63" s="1646"/>
      <c r="I63" s="1646"/>
      <c r="J63" s="1646"/>
      <c r="K63" s="1646"/>
      <c r="L63" s="1647"/>
      <c r="M63" s="1650"/>
      <c r="N63" s="1651"/>
      <c r="O63" s="1651"/>
      <c r="P63" s="1655"/>
      <c r="Q63" s="1656"/>
      <c r="R63" s="1656"/>
      <c r="S63" s="1656"/>
      <c r="T63" s="1656"/>
      <c r="U63" s="1656"/>
      <c r="V63" s="1657"/>
    </row>
    <row r="64" spans="1:22" ht="27.9" customHeight="1">
      <c r="A64" s="1636"/>
      <c r="B64" s="1658" t="s">
        <v>259</v>
      </c>
      <c r="C64" s="1659"/>
      <c r="D64" s="1660"/>
      <c r="E64" s="1664"/>
      <c r="F64" s="1665"/>
      <c r="G64" s="1665"/>
      <c r="H64" s="1665"/>
      <c r="I64" s="1665"/>
      <c r="J64" s="1665"/>
      <c r="K64" s="1665"/>
      <c r="L64" s="1665"/>
      <c r="M64" s="1665"/>
      <c r="N64" s="1665"/>
      <c r="O64" s="1665"/>
      <c r="P64" s="1665"/>
      <c r="Q64" s="1665"/>
      <c r="R64" s="1665"/>
      <c r="S64" s="1665"/>
      <c r="T64" s="1665"/>
      <c r="U64" s="1665"/>
      <c r="V64" s="1666"/>
    </row>
    <row r="65" spans="1:22" ht="27.9" customHeight="1" thickBot="1">
      <c r="A65" s="1637"/>
      <c r="B65" s="1661"/>
      <c r="C65" s="1662"/>
      <c r="D65" s="1663"/>
      <c r="E65" s="1667"/>
      <c r="F65" s="1668"/>
      <c r="G65" s="1668"/>
      <c r="H65" s="1668"/>
      <c r="I65" s="1668"/>
      <c r="J65" s="1668"/>
      <c r="K65" s="1668"/>
      <c r="L65" s="1668"/>
      <c r="M65" s="1668"/>
      <c r="N65" s="1668"/>
      <c r="O65" s="1668"/>
      <c r="P65" s="1668"/>
      <c r="Q65" s="1668"/>
      <c r="R65" s="1668"/>
      <c r="S65" s="1668"/>
      <c r="T65" s="1668"/>
      <c r="U65" s="1668"/>
      <c r="V65" s="1669"/>
    </row>
    <row r="66" spans="1:22" ht="27.9" customHeight="1">
      <c r="A66" s="1635">
        <v>12</v>
      </c>
      <c r="B66" s="1638" t="s">
        <v>261</v>
      </c>
      <c r="C66" s="1639"/>
      <c r="D66" s="1639"/>
      <c r="E66" s="1642"/>
      <c r="F66" s="1643"/>
      <c r="G66" s="1643"/>
      <c r="H66" s="1643"/>
      <c r="I66" s="1643"/>
      <c r="J66" s="1643"/>
      <c r="K66" s="1643"/>
      <c r="L66" s="1644"/>
      <c r="M66" s="1648" t="s">
        <v>260</v>
      </c>
      <c r="N66" s="1649"/>
      <c r="O66" s="1649"/>
      <c r="P66" s="1652"/>
      <c r="Q66" s="1653"/>
      <c r="R66" s="1653"/>
      <c r="S66" s="1653"/>
      <c r="T66" s="1653"/>
      <c r="U66" s="1653"/>
      <c r="V66" s="1654"/>
    </row>
    <row r="67" spans="1:22" ht="27.9" customHeight="1">
      <c r="A67" s="1636"/>
      <c r="B67" s="1640"/>
      <c r="C67" s="1641"/>
      <c r="D67" s="1641"/>
      <c r="E67" s="1645"/>
      <c r="F67" s="1646"/>
      <c r="G67" s="1646"/>
      <c r="H67" s="1646"/>
      <c r="I67" s="1646"/>
      <c r="J67" s="1646"/>
      <c r="K67" s="1646"/>
      <c r="L67" s="1647"/>
      <c r="M67" s="1650"/>
      <c r="N67" s="1651"/>
      <c r="O67" s="1651"/>
      <c r="P67" s="1655"/>
      <c r="Q67" s="1656"/>
      <c r="R67" s="1656"/>
      <c r="S67" s="1656"/>
      <c r="T67" s="1656"/>
      <c r="U67" s="1656"/>
      <c r="V67" s="1657"/>
    </row>
    <row r="68" spans="1:22" ht="27.9" customHeight="1">
      <c r="A68" s="1636"/>
      <c r="B68" s="1658" t="s">
        <v>259</v>
      </c>
      <c r="C68" s="1659"/>
      <c r="D68" s="1660"/>
      <c r="E68" s="1664"/>
      <c r="F68" s="1665"/>
      <c r="G68" s="1665"/>
      <c r="H68" s="1665"/>
      <c r="I68" s="1665"/>
      <c r="J68" s="1665"/>
      <c r="K68" s="1665"/>
      <c r="L68" s="1665"/>
      <c r="M68" s="1665"/>
      <c r="N68" s="1665"/>
      <c r="O68" s="1665"/>
      <c r="P68" s="1665"/>
      <c r="Q68" s="1665"/>
      <c r="R68" s="1665"/>
      <c r="S68" s="1665"/>
      <c r="T68" s="1665"/>
      <c r="U68" s="1665"/>
      <c r="V68" s="1666"/>
    </row>
    <row r="69" spans="1:22" ht="27.9" customHeight="1" thickBot="1">
      <c r="A69" s="1637"/>
      <c r="B69" s="1661"/>
      <c r="C69" s="1662"/>
      <c r="D69" s="1663"/>
      <c r="E69" s="1667"/>
      <c r="F69" s="1668"/>
      <c r="G69" s="1668"/>
      <c r="H69" s="1668"/>
      <c r="I69" s="1668"/>
      <c r="J69" s="1668"/>
      <c r="K69" s="1668"/>
      <c r="L69" s="1668"/>
      <c r="M69" s="1668"/>
      <c r="N69" s="1668"/>
      <c r="O69" s="1668"/>
      <c r="P69" s="1668"/>
      <c r="Q69" s="1668"/>
      <c r="R69" s="1668"/>
      <c r="S69" s="1668"/>
      <c r="T69" s="1668"/>
      <c r="U69" s="1668"/>
      <c r="V69" s="1669"/>
    </row>
  </sheetData>
  <sheetProtection algorithmName="SHA-512" hashValue="0eXK7gBvftxb1QOTYa/mlRY3jAJX6bpYyO86fe1eIhKNImj1c9dBewvh5LkpTYBQGDgf90dGxDjslVo5A7Uuyw==" saltValue="ceM6NXCG3vvaqt0RmHRQjA==" spinCount="100000" sheet="1" objects="1" selectLockedCells="1"/>
  <mergeCells count="86">
    <mergeCell ref="A50:A53"/>
    <mergeCell ref="B34:D35"/>
    <mergeCell ref="E34:L35"/>
    <mergeCell ref="M34:O35"/>
    <mergeCell ref="P34:V35"/>
    <mergeCell ref="A34:A37"/>
    <mergeCell ref="B36:D37"/>
    <mergeCell ref="E36:V37"/>
    <mergeCell ref="A38:A41"/>
    <mergeCell ref="B38:D39"/>
    <mergeCell ref="E38:L39"/>
    <mergeCell ref="M38:O39"/>
    <mergeCell ref="P38:V39"/>
    <mergeCell ref="B40:D41"/>
    <mergeCell ref="E40:V41"/>
    <mergeCell ref="B48:D49"/>
    <mergeCell ref="A30:A33"/>
    <mergeCell ref="B30:D31"/>
    <mergeCell ref="E30:L31"/>
    <mergeCell ref="M30:O31"/>
    <mergeCell ref="P30:V31"/>
    <mergeCell ref="B32:D33"/>
    <mergeCell ref="E32:V33"/>
    <mergeCell ref="A26:A29"/>
    <mergeCell ref="B26:D27"/>
    <mergeCell ref="E26:L27"/>
    <mergeCell ref="M26:O27"/>
    <mergeCell ref="P26:V27"/>
    <mergeCell ref="B28:D29"/>
    <mergeCell ref="E28:V29"/>
    <mergeCell ref="B22:D23"/>
    <mergeCell ref="B24:D25"/>
    <mergeCell ref="E22:L23"/>
    <mergeCell ref="M22:O23"/>
    <mergeCell ref="P22:V23"/>
    <mergeCell ref="E24:V25"/>
    <mergeCell ref="A22:A25"/>
    <mergeCell ref="F1:Q3"/>
    <mergeCell ref="R1:V2"/>
    <mergeCell ref="E48:V49"/>
    <mergeCell ref="A42:A45"/>
    <mergeCell ref="B42:D43"/>
    <mergeCell ref="E42:L43"/>
    <mergeCell ref="M42:O43"/>
    <mergeCell ref="P42:V43"/>
    <mergeCell ref="B44:D45"/>
    <mergeCell ref="E44:V45"/>
    <mergeCell ref="A46:A49"/>
    <mergeCell ref="B46:D47"/>
    <mergeCell ref="E46:L47"/>
    <mergeCell ref="M46:O47"/>
    <mergeCell ref="P46:V47"/>
    <mergeCell ref="A54:A57"/>
    <mergeCell ref="B54:D55"/>
    <mergeCell ref="E54:L55"/>
    <mergeCell ref="M54:O55"/>
    <mergeCell ref="P54:V55"/>
    <mergeCell ref="B56:D57"/>
    <mergeCell ref="E56:V57"/>
    <mergeCell ref="B50:D51"/>
    <mergeCell ref="E50:L51"/>
    <mergeCell ref="M50:O51"/>
    <mergeCell ref="P50:V51"/>
    <mergeCell ref="B52:D53"/>
    <mergeCell ref="E52:V53"/>
    <mergeCell ref="A62:A65"/>
    <mergeCell ref="B62:D63"/>
    <mergeCell ref="E62:L63"/>
    <mergeCell ref="M62:O63"/>
    <mergeCell ref="P62:V63"/>
    <mergeCell ref="B64:D65"/>
    <mergeCell ref="E64:V65"/>
    <mergeCell ref="A58:A61"/>
    <mergeCell ref="B58:D59"/>
    <mergeCell ref="E58:L59"/>
    <mergeCell ref="M58:O59"/>
    <mergeCell ref="P58:V59"/>
    <mergeCell ref="B60:D61"/>
    <mergeCell ref="E60:V61"/>
    <mergeCell ref="A66:A69"/>
    <mergeCell ref="B66:D67"/>
    <mergeCell ref="E66:L67"/>
    <mergeCell ref="M66:O67"/>
    <mergeCell ref="P66:V67"/>
    <mergeCell ref="B68:D69"/>
    <mergeCell ref="E68:V69"/>
  </mergeCells>
  <phoneticPr fontId="3"/>
  <pageMargins left="0.43307086614173229" right="0.35433070866141736" top="0.31496062992125984" bottom="0.35433070866141736"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はじめに</vt:lpstr>
      <vt:lpstr>入力シート</vt:lpstr>
      <vt:lpstr>受付証</vt:lpstr>
      <vt:lpstr>様式１</vt:lpstr>
      <vt:lpstr>様式２</vt:lpstr>
      <vt:lpstr>様式３</vt:lpstr>
      <vt:lpstr>様式４</vt:lpstr>
      <vt:lpstr>様式５</vt:lpstr>
      <vt:lpstr>様式６</vt:lpstr>
      <vt:lpstr>様式７</vt:lpstr>
      <vt:lpstr>受付証!Print_Area</vt:lpstr>
      <vt:lpstr>入力シート!Print_Area</vt:lpstr>
      <vt:lpstr>様式１!Print_Area</vt:lpstr>
      <vt:lpstr>様式２!Print_Area</vt:lpstr>
      <vt:lpstr>様式３!Print_Area</vt:lpstr>
      <vt:lpstr>様式４!Print_Area</vt:lpstr>
      <vt:lpstr>様式５!Print_Area</vt:lpstr>
      <vt:lpstr>様式６!Print_Area</vt:lpstr>
      <vt:lpstr>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2024-03-07T08:46:19Z</dcterms:modified>
</cp:coreProperties>
</file>