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workbookProtection workbookAlgorithmName="SHA-512" workbookHashValue="uU3rWyEFWCY9jUWIE1Ix9WAd/AfP8Gafib71YJ7OLqhwnQP6XUDJkO1lqR5xG9h6NuaCoQe/NFAdx6wevmgZIg==" workbookSaltValue="HcTKSNbYnZF6NbdTdIrN7A==" workbookSpinCount="100000" lockStructure="1"/>
  <bookViews>
    <workbookView xWindow="3048" yWindow="348" windowWidth="14808" windowHeight="7776" tabRatio="785"/>
  </bookViews>
  <sheets>
    <sheet name="はじめに" sheetId="34" r:id="rId1"/>
    <sheet name="入力シート" sheetId="32" r:id="rId2"/>
    <sheet name="受付証" sheetId="14" r:id="rId3"/>
    <sheet name="様式１" sheetId="31" r:id="rId4"/>
    <sheet name="様式２" sheetId="36" r:id="rId5"/>
    <sheet name="様式３" sheetId="27" r:id="rId6"/>
    <sheet name="様式４" sheetId="28" r:id="rId7"/>
    <sheet name="様式５" sheetId="8" r:id="rId8"/>
    <sheet name="様式６" sheetId="37" r:id="rId9"/>
    <sheet name="様式７" sheetId="21" r:id="rId10"/>
  </sheets>
  <definedNames>
    <definedName name="_xlnm._FilterDatabase" localSheetId="1" hidden="1">入力シート!$AX$233:$BA$364</definedName>
    <definedName name="_xlnm.Print_Area" localSheetId="2">受付証!$A$1:$K$46</definedName>
    <definedName name="_xlnm.Print_Area" localSheetId="1">入力シート!$A$1:$AZ$441</definedName>
    <definedName name="_xlnm.Print_Area" localSheetId="3">様式１!$A$1:$BI$150</definedName>
    <definedName name="_xlnm.Print_Area" localSheetId="4">様式２!$B$2:$AF$75</definedName>
    <definedName name="_xlnm.Print_Area" localSheetId="5">様式３!$B$2:$BJ$50</definedName>
    <definedName name="_xlnm.Print_Area" localSheetId="6">様式４!$B$2:$BJ$43</definedName>
    <definedName name="_xlnm.Print_Area" localSheetId="7">様式５!$B$2:$BT$55</definedName>
    <definedName name="_xlnm.Print_Area" localSheetId="8">様式６!$B$3:$BJ$69</definedName>
    <definedName name="_xlnm.Print_Area" localSheetId="9">様式７!$A$1:$V$76</definedName>
  </definedNames>
  <calcPr calcId="162913"/>
</workbook>
</file>

<file path=xl/calcChain.xml><?xml version="1.0" encoding="utf-8"?>
<calcChain xmlns="http://schemas.openxmlformats.org/spreadsheetml/2006/main">
  <c r="J448" i="32" l="1"/>
  <c r="BC15" i="8" l="1"/>
  <c r="BA15" i="8"/>
  <c r="AY15" i="8"/>
  <c r="A36" i="14" l="1"/>
  <c r="A37" i="14"/>
  <c r="A38" i="14"/>
  <c r="A39" i="14"/>
  <c r="A35" i="14"/>
  <c r="B45" i="32" l="1"/>
  <c r="AT45" i="32"/>
  <c r="AN33" i="31" s="1"/>
  <c r="AT53" i="32" l="1"/>
  <c r="Y49" i="32" s="1"/>
  <c r="C411" i="32" l="1"/>
  <c r="L209" i="32"/>
  <c r="B209" i="32"/>
  <c r="AT177" i="32"/>
  <c r="AT171" i="32"/>
  <c r="AT157" i="32"/>
  <c r="AT156" i="32"/>
  <c r="AB153" i="32"/>
  <c r="L117" i="32"/>
  <c r="AU62" i="32"/>
  <c r="C59" i="32"/>
  <c r="C394" i="32"/>
  <c r="AT357" i="32"/>
  <c r="BB353" i="32"/>
  <c r="AU353" i="32"/>
  <c r="AT257" i="32"/>
  <c r="AT253" i="32"/>
  <c r="BB253" i="32" s="1"/>
  <c r="AU253" i="32" l="1"/>
  <c r="AV253" i="32"/>
  <c r="L11" i="27"/>
  <c r="N11" i="27"/>
  <c r="P11" i="27"/>
  <c r="E11" i="27"/>
  <c r="G11" i="27"/>
  <c r="J11" i="27"/>
  <c r="C11" i="27"/>
  <c r="AM8" i="27"/>
  <c r="AO8" i="27"/>
  <c r="AQ8" i="27"/>
  <c r="AS8" i="27"/>
  <c r="AU8" i="27"/>
  <c r="AW8" i="27"/>
  <c r="AY8" i="27"/>
  <c r="BA8" i="27"/>
  <c r="BC8" i="27"/>
  <c r="BE8" i="27"/>
  <c r="BG8" i="27"/>
  <c r="BI8" i="27"/>
  <c r="AK8" i="27"/>
  <c r="AM18" i="28"/>
  <c r="AO18" i="28"/>
  <c r="AQ18" i="28"/>
  <c r="AS18" i="28"/>
  <c r="AU18" i="28"/>
  <c r="AW18" i="28"/>
  <c r="AY18" i="28"/>
  <c r="BA18" i="28"/>
  <c r="BC18" i="28"/>
  <c r="BE18" i="28"/>
  <c r="BG18" i="28"/>
  <c r="AK18" i="28"/>
  <c r="L8" i="28"/>
  <c r="N8" i="28"/>
  <c r="P8" i="28"/>
  <c r="J8" i="28"/>
  <c r="E8" i="28"/>
  <c r="G8" i="28"/>
  <c r="C8" i="28"/>
  <c r="B169" i="32"/>
  <c r="G43" i="8"/>
  <c r="I43" i="8"/>
  <c r="E43" i="8"/>
  <c r="AD38" i="8"/>
  <c r="AF38" i="8"/>
  <c r="AH38" i="8"/>
  <c r="AJ38" i="8"/>
  <c r="AL38" i="8"/>
  <c r="AN38" i="8"/>
  <c r="AP38" i="8"/>
  <c r="AR38" i="8"/>
  <c r="AT38" i="8"/>
  <c r="G38" i="8"/>
  <c r="I38" i="8"/>
  <c r="K38" i="8"/>
  <c r="M38" i="8"/>
  <c r="O38" i="8"/>
  <c r="Q38" i="8"/>
  <c r="S38" i="8"/>
  <c r="U38" i="8"/>
  <c r="W38" i="8"/>
  <c r="AB38" i="8"/>
  <c r="E38" i="8"/>
  <c r="AD25" i="8"/>
  <c r="AF25" i="8"/>
  <c r="AH25" i="8"/>
  <c r="AJ25" i="8"/>
  <c r="AL25" i="8"/>
  <c r="AN25" i="8"/>
  <c r="AP25" i="8"/>
  <c r="AR25" i="8"/>
  <c r="AT25" i="8"/>
  <c r="AB25" i="8"/>
  <c r="G25" i="8"/>
  <c r="I25" i="8"/>
  <c r="K25" i="8"/>
  <c r="M25" i="8"/>
  <c r="O25" i="8"/>
  <c r="Q25" i="8"/>
  <c r="S25" i="8"/>
  <c r="U25" i="8"/>
  <c r="W25" i="8"/>
  <c r="E25" i="8"/>
  <c r="BA20" i="8"/>
  <c r="BC20" i="8"/>
  <c r="BE20" i="8"/>
  <c r="BG20" i="8"/>
  <c r="BI20" i="8"/>
  <c r="BK20" i="8"/>
  <c r="BM20" i="8"/>
  <c r="BO20" i="8"/>
  <c r="BQ20" i="8"/>
  <c r="AY20" i="8"/>
  <c r="AD20" i="8"/>
  <c r="AF20" i="8"/>
  <c r="AH20" i="8"/>
  <c r="AJ20" i="8"/>
  <c r="AL20" i="8"/>
  <c r="AN20" i="8"/>
  <c r="AP20" i="8"/>
  <c r="AR20" i="8"/>
  <c r="AT20" i="8"/>
  <c r="AB20" i="8"/>
  <c r="G20" i="8"/>
  <c r="I20" i="8"/>
  <c r="K20" i="8"/>
  <c r="M20" i="8"/>
  <c r="O20" i="8"/>
  <c r="Q20" i="8"/>
  <c r="S20" i="8"/>
  <c r="U20" i="8"/>
  <c r="W20" i="8"/>
  <c r="E20" i="8"/>
  <c r="AT15" i="8"/>
  <c r="AR15" i="8"/>
  <c r="AN15" i="8"/>
  <c r="AL15" i="8"/>
  <c r="G15" i="8"/>
  <c r="I15" i="8"/>
  <c r="K15" i="8"/>
  <c r="M15" i="8"/>
  <c r="O15" i="8"/>
  <c r="E15" i="8"/>
  <c r="D45" i="37"/>
  <c r="F45" i="37"/>
  <c r="H45" i="37"/>
  <c r="J45" i="37"/>
  <c r="D46" i="37"/>
  <c r="F46" i="37"/>
  <c r="H46" i="37"/>
  <c r="J46" i="37"/>
  <c r="D47" i="37"/>
  <c r="F47" i="37"/>
  <c r="H47" i="37"/>
  <c r="J47" i="37"/>
  <c r="D48" i="37"/>
  <c r="F48" i="37"/>
  <c r="H48" i="37"/>
  <c r="J48" i="37"/>
  <c r="D49" i="37"/>
  <c r="F49" i="37"/>
  <c r="H49" i="37"/>
  <c r="J49" i="37"/>
  <c r="AH46" i="37"/>
  <c r="AJ46" i="37"/>
  <c r="AL46" i="37"/>
  <c r="AN46" i="37"/>
  <c r="AH47" i="37"/>
  <c r="AJ47" i="37"/>
  <c r="AL47" i="37"/>
  <c r="AN47" i="37"/>
  <c r="AH48" i="37"/>
  <c r="AJ48" i="37"/>
  <c r="AL48" i="37"/>
  <c r="AN48" i="37"/>
  <c r="AH49" i="37"/>
  <c r="AJ49" i="37"/>
  <c r="AL49" i="37"/>
  <c r="AN49" i="37"/>
  <c r="AJ45" i="37"/>
  <c r="AL45" i="37"/>
  <c r="AN45" i="37"/>
  <c r="AH45" i="37"/>
  <c r="AD46" i="37"/>
  <c r="AF46" i="37"/>
  <c r="AD47" i="37"/>
  <c r="AF47" i="37"/>
  <c r="AD48" i="37"/>
  <c r="AF48" i="37"/>
  <c r="AD49" i="37"/>
  <c r="AF49" i="37"/>
  <c r="AF45" i="37"/>
  <c r="AD45" i="37"/>
  <c r="Y6" i="36" l="1"/>
  <c r="F58" i="31"/>
  <c r="A214" i="32"/>
  <c r="AI404" i="32"/>
  <c r="L414" i="32" l="1"/>
  <c r="B414" i="32"/>
  <c r="B397" i="32"/>
  <c r="L397" i="32"/>
  <c r="L375" i="32"/>
  <c r="B375" i="32"/>
  <c r="B371" i="32"/>
  <c r="C219" i="32" l="1"/>
  <c r="C212" i="32" l="1"/>
  <c r="J212" i="32"/>
  <c r="D30" i="37"/>
  <c r="W36" i="37"/>
  <c r="Z61" i="31" l="1"/>
  <c r="C85" i="32" l="1"/>
  <c r="AJ58" i="31" l="1"/>
  <c r="I58" i="31" l="1"/>
  <c r="Z58" i="31"/>
  <c r="AM58" i="31"/>
  <c r="BD58" i="31"/>
  <c r="B105" i="32" l="1"/>
  <c r="B102" i="32"/>
  <c r="B99" i="32"/>
  <c r="B90" i="32"/>
  <c r="B65" i="32"/>
  <c r="B51" i="32"/>
  <c r="J47" i="32"/>
  <c r="C47" i="32"/>
  <c r="AC6" i="36"/>
  <c r="AA6" i="36"/>
  <c r="G10" i="8" l="1"/>
  <c r="E10" i="8"/>
  <c r="AU171" i="32" l="1"/>
  <c r="BB360" i="32" l="1"/>
  <c r="BB348" i="32"/>
  <c r="BB342" i="32"/>
  <c r="BB336" i="32"/>
  <c r="BB332" i="32"/>
  <c r="BB318" i="32"/>
  <c r="BB308" i="32"/>
  <c r="BB304" i="32"/>
  <c r="BB289" i="32"/>
  <c r="BB281" i="32"/>
  <c r="BB279" i="32"/>
  <c r="BB277" i="32"/>
  <c r="BB270" i="32"/>
  <c r="BB248" i="32"/>
  <c r="BB244" i="32"/>
  <c r="C57" i="32" l="1"/>
  <c r="AC412" i="32" l="1"/>
  <c r="BD61" i="31" l="1"/>
  <c r="AU177" i="32"/>
  <c r="AH15" i="8" s="1"/>
  <c r="AF15" i="8" l="1"/>
  <c r="BD55" i="31"/>
  <c r="Z55" i="31"/>
  <c r="L194" i="32" l="1"/>
  <c r="L200" i="32"/>
  <c r="B194" i="32"/>
  <c r="J452" i="32" l="1"/>
  <c r="J451" i="32"/>
  <c r="J450" i="32"/>
  <c r="J449" i="32"/>
  <c r="K448" i="32" l="1"/>
  <c r="K453" i="32"/>
  <c r="K449" i="32"/>
  <c r="K476" i="32"/>
  <c r="K460" i="32"/>
  <c r="K472" i="32"/>
  <c r="K456" i="32"/>
  <c r="K468" i="32"/>
  <c r="K452" i="32"/>
  <c r="K464" i="32"/>
  <c r="K475" i="32"/>
  <c r="K471" i="32"/>
  <c r="K467" i="32"/>
  <c r="K463" i="32"/>
  <c r="K459" i="32"/>
  <c r="K455" i="32"/>
  <c r="K451" i="32"/>
  <c r="K478" i="32"/>
  <c r="K474" i="32"/>
  <c r="K470" i="32"/>
  <c r="K466" i="32"/>
  <c r="K462" i="32"/>
  <c r="K458" i="32"/>
  <c r="K454" i="32"/>
  <c r="K450" i="32"/>
  <c r="K477" i="32"/>
  <c r="K473" i="32"/>
  <c r="K469" i="32"/>
  <c r="K465" i="32"/>
  <c r="K461" i="32"/>
  <c r="K457" i="32"/>
  <c r="A26" i="14"/>
  <c r="AU135" i="32" l="1"/>
  <c r="AT135" i="32" s="1"/>
  <c r="AU101" i="32"/>
  <c r="AU76" i="32"/>
  <c r="M32" i="27" l="1"/>
  <c r="AC32" i="27"/>
  <c r="AS32" i="27"/>
  <c r="BI32" i="27"/>
  <c r="Q31" i="27"/>
  <c r="AG31" i="27"/>
  <c r="AW31" i="27"/>
  <c r="O32" i="27"/>
  <c r="AE32" i="27"/>
  <c r="AU32" i="27"/>
  <c r="C32" i="27"/>
  <c r="S31" i="27"/>
  <c r="AI31" i="27"/>
  <c r="AY31" i="27"/>
  <c r="I32" i="27"/>
  <c r="AS31" i="27"/>
  <c r="Q32" i="27"/>
  <c r="AG32" i="27"/>
  <c r="AW32" i="27"/>
  <c r="E31" i="27"/>
  <c r="U31" i="27"/>
  <c r="AK31" i="27"/>
  <c r="BA31" i="27"/>
  <c r="S32" i="27"/>
  <c r="AI32" i="27"/>
  <c r="AY32" i="27"/>
  <c r="G31" i="27"/>
  <c r="W31" i="27"/>
  <c r="AM31" i="27"/>
  <c r="BC31" i="27"/>
  <c r="BE32" i="27"/>
  <c r="M31" i="27"/>
  <c r="AC31" i="27"/>
  <c r="BI31" i="27"/>
  <c r="E32" i="27"/>
  <c r="U32" i="27"/>
  <c r="AK32" i="27"/>
  <c r="BA32" i="27"/>
  <c r="I31" i="27"/>
  <c r="Y31" i="27"/>
  <c r="AO31" i="27"/>
  <c r="BE31" i="27"/>
  <c r="Y32" i="27"/>
  <c r="G32" i="27"/>
  <c r="W32" i="27"/>
  <c r="AM32" i="27"/>
  <c r="BC32" i="27"/>
  <c r="K31" i="27"/>
  <c r="AA31" i="27"/>
  <c r="AQ31" i="27"/>
  <c r="BG31" i="27"/>
  <c r="AO32" i="27"/>
  <c r="K32" i="27"/>
  <c r="AA32" i="27"/>
  <c r="AQ32" i="27"/>
  <c r="BG32" i="27"/>
  <c r="O31" i="27"/>
  <c r="AE31" i="27"/>
  <c r="AU31" i="27"/>
  <c r="C31" i="27"/>
  <c r="AU452" i="32"/>
  <c r="AU451" i="32"/>
  <c r="AU450" i="32"/>
  <c r="AU449" i="32"/>
  <c r="AU448" i="32"/>
  <c r="AU447" i="32"/>
  <c r="AU446" i="32"/>
  <c r="AU445" i="32"/>
  <c r="AU444" i="32"/>
  <c r="AU443" i="32"/>
  <c r="AU453" i="32" l="1"/>
  <c r="C409" i="32" s="1"/>
  <c r="AP184" i="32"/>
  <c r="AX188" i="32" s="1"/>
  <c r="AZ188" i="32" l="1"/>
  <c r="AV188" i="32"/>
  <c r="AR188" i="32"/>
  <c r="AW188" i="32"/>
  <c r="AU188" i="32"/>
  <c r="AQ188" i="32"/>
  <c r="AS188" i="32"/>
  <c r="AY188" i="32"/>
  <c r="AT188" i="32"/>
  <c r="AT187" i="32"/>
  <c r="Q74" i="32" l="1"/>
  <c r="AT410" i="32" l="1"/>
  <c r="AT403" i="32"/>
  <c r="AU79" i="32" l="1"/>
  <c r="AU82" i="32"/>
  <c r="AT82" i="32" s="1"/>
  <c r="AU469" i="32"/>
  <c r="AT469" i="32" s="1"/>
  <c r="AU467" i="32"/>
  <c r="AT467" i="32" s="1"/>
  <c r="AU465" i="32"/>
  <c r="AT465" i="32" s="1"/>
  <c r="AU468" i="32"/>
  <c r="AT468" i="32" s="1"/>
  <c r="AU466" i="32"/>
  <c r="AT466" i="32" s="1"/>
  <c r="AU464" i="32"/>
  <c r="AT464" i="32" s="1"/>
  <c r="AU459" i="32"/>
  <c r="AT459" i="32" s="1"/>
  <c r="AU110" i="32"/>
  <c r="AT110" i="32" s="1"/>
  <c r="AU107" i="32"/>
  <c r="AT107" i="32" s="1"/>
  <c r="AU104" i="32"/>
  <c r="AT104" i="32" s="1"/>
  <c r="AT101" i="32"/>
  <c r="AT76" i="32"/>
  <c r="I29" i="36" s="1"/>
  <c r="AT62" i="32"/>
  <c r="AU18" i="32"/>
  <c r="AT18" i="32" s="1"/>
  <c r="J67" i="36" l="1"/>
  <c r="I33" i="28"/>
  <c r="Y33" i="28"/>
  <c r="K33" i="28"/>
  <c r="AA33" i="28"/>
  <c r="U33" i="28"/>
  <c r="M33" i="28"/>
  <c r="AC33" i="28"/>
  <c r="O33" i="28"/>
  <c r="AE33" i="28"/>
  <c r="Q33" i="28"/>
  <c r="C33" i="28"/>
  <c r="S33" i="28"/>
  <c r="E33" i="28"/>
  <c r="G33" i="28"/>
  <c r="W33" i="28"/>
  <c r="J70" i="36"/>
  <c r="M37" i="28"/>
  <c r="O37" i="28"/>
  <c r="I37" i="28"/>
  <c r="Q37" i="28"/>
  <c r="S37" i="28"/>
  <c r="E37" i="28"/>
  <c r="U37" i="28"/>
  <c r="G37" i="28"/>
  <c r="C37" i="28"/>
  <c r="K37" i="28"/>
  <c r="I38" i="36"/>
  <c r="Q44" i="27"/>
  <c r="S44" i="27"/>
  <c r="E44" i="27"/>
  <c r="U44" i="27"/>
  <c r="G44" i="27"/>
  <c r="C44" i="27"/>
  <c r="M44" i="27"/>
  <c r="I44" i="27"/>
  <c r="K44" i="27"/>
  <c r="O44" i="27"/>
  <c r="J64" i="36"/>
  <c r="K29" i="28"/>
  <c r="AA29" i="28"/>
  <c r="AQ29" i="28"/>
  <c r="BG29" i="28"/>
  <c r="M29" i="28"/>
  <c r="AC29" i="28"/>
  <c r="AS29" i="28"/>
  <c r="BI29" i="28"/>
  <c r="AM29" i="28"/>
  <c r="O29" i="28"/>
  <c r="AE29" i="28"/>
  <c r="AU29" i="28"/>
  <c r="C29" i="28"/>
  <c r="G29" i="28"/>
  <c r="Q29" i="28"/>
  <c r="AG29" i="28"/>
  <c r="AW29" i="28"/>
  <c r="S29" i="28"/>
  <c r="AI29" i="28"/>
  <c r="AY29" i="28"/>
  <c r="E29" i="28"/>
  <c r="U29" i="28"/>
  <c r="AK29" i="28"/>
  <c r="BA29" i="28"/>
  <c r="W29" i="28"/>
  <c r="BC29" i="28"/>
  <c r="I29" i="28"/>
  <c r="Y29" i="28"/>
  <c r="AO29" i="28"/>
  <c r="BE29" i="28"/>
  <c r="D65" i="37"/>
  <c r="D67" i="37"/>
  <c r="I26" i="36"/>
  <c r="G17" i="27"/>
  <c r="C17" i="27"/>
  <c r="S16" i="27"/>
  <c r="AI16" i="27"/>
  <c r="AY16" i="27"/>
  <c r="I17" i="27"/>
  <c r="E16" i="27"/>
  <c r="U16" i="27"/>
  <c r="AK16" i="27"/>
  <c r="BA16" i="27"/>
  <c r="E17" i="27"/>
  <c r="K17" i="27"/>
  <c r="G16" i="27"/>
  <c r="W16" i="27"/>
  <c r="AM16" i="27"/>
  <c r="BC16" i="27"/>
  <c r="U17" i="27"/>
  <c r="M17" i="27"/>
  <c r="I16" i="27"/>
  <c r="Y16" i="27"/>
  <c r="AO16" i="27"/>
  <c r="BE16" i="27"/>
  <c r="O17" i="27"/>
  <c r="K16" i="27"/>
  <c r="AA16" i="27"/>
  <c r="AQ16" i="27"/>
  <c r="BG16" i="27"/>
  <c r="AG16" i="27"/>
  <c r="Q17" i="27"/>
  <c r="M16" i="27"/>
  <c r="AC16" i="27"/>
  <c r="AS16" i="27"/>
  <c r="BI16" i="27"/>
  <c r="AW16" i="27"/>
  <c r="S17" i="27"/>
  <c r="O16" i="27"/>
  <c r="AE16" i="27"/>
  <c r="AU16" i="27"/>
  <c r="C16" i="27"/>
  <c r="Q16" i="27"/>
  <c r="A3" i="31"/>
  <c r="S36" i="27"/>
  <c r="AI36" i="27"/>
  <c r="AY36" i="27"/>
  <c r="W36" i="27"/>
  <c r="BC36" i="27"/>
  <c r="E36" i="27"/>
  <c r="U36" i="27"/>
  <c r="AK36" i="27"/>
  <c r="BA36" i="27"/>
  <c r="G36" i="27"/>
  <c r="AM36" i="27"/>
  <c r="I36" i="27"/>
  <c r="Y36" i="27"/>
  <c r="AO36" i="27"/>
  <c r="BE36" i="27"/>
  <c r="M36" i="27"/>
  <c r="AS36" i="27"/>
  <c r="K36" i="27"/>
  <c r="AA36" i="27"/>
  <c r="AQ36" i="27"/>
  <c r="BG36" i="27"/>
  <c r="AC36" i="27"/>
  <c r="BI36" i="27"/>
  <c r="O36" i="27"/>
  <c r="AE36" i="27"/>
  <c r="AU36" i="27"/>
  <c r="C36" i="27"/>
  <c r="Q36" i="27"/>
  <c r="AG36" i="27"/>
  <c r="AW36" i="27"/>
  <c r="K14" i="28"/>
  <c r="G13" i="28"/>
  <c r="W13" i="28"/>
  <c r="AM13" i="28"/>
  <c r="BC13" i="28"/>
  <c r="M14" i="28"/>
  <c r="I13" i="28"/>
  <c r="Y13" i="28"/>
  <c r="AO13" i="28"/>
  <c r="BE13" i="28"/>
  <c r="O14" i="28"/>
  <c r="K13" i="28"/>
  <c r="AA13" i="28"/>
  <c r="BG13" i="28"/>
  <c r="Q14" i="28"/>
  <c r="M13" i="28"/>
  <c r="AC13" i="28"/>
  <c r="AS13" i="28"/>
  <c r="BI13" i="28"/>
  <c r="C14" i="28"/>
  <c r="E13" i="28"/>
  <c r="BA13" i="28"/>
  <c r="AQ13" i="28"/>
  <c r="S14" i="28"/>
  <c r="O13" i="28"/>
  <c r="AE13" i="28"/>
  <c r="AU13" i="28"/>
  <c r="S13" i="28"/>
  <c r="AI13" i="28"/>
  <c r="I14" i="28"/>
  <c r="AK13" i="28"/>
  <c r="E14" i="28"/>
  <c r="U14" i="28"/>
  <c r="Q13" i="28"/>
  <c r="AG13" i="28"/>
  <c r="AW13" i="28"/>
  <c r="G14" i="28"/>
  <c r="AY13" i="28"/>
  <c r="U13" i="28"/>
  <c r="J61" i="36"/>
  <c r="C13" i="28"/>
  <c r="F67" i="37"/>
  <c r="V67" i="37"/>
  <c r="P61" i="37"/>
  <c r="AF61" i="37"/>
  <c r="AV61" i="37"/>
  <c r="L63" i="37"/>
  <c r="AB63" i="37"/>
  <c r="AR63" i="37"/>
  <c r="H65" i="37"/>
  <c r="X65" i="37"/>
  <c r="AN65" i="37"/>
  <c r="BD65" i="37"/>
  <c r="L59" i="37"/>
  <c r="AB59" i="37"/>
  <c r="AR59" i="37"/>
  <c r="V63" i="37"/>
  <c r="AX65" i="37"/>
  <c r="AB61" i="37"/>
  <c r="AJ65" i="37"/>
  <c r="T67" i="37"/>
  <c r="BB65" i="37"/>
  <c r="H67" i="37"/>
  <c r="X67" i="37"/>
  <c r="R61" i="37"/>
  <c r="AH61" i="37"/>
  <c r="AX61" i="37"/>
  <c r="N63" i="37"/>
  <c r="AD63" i="37"/>
  <c r="AT63" i="37"/>
  <c r="J65" i="37"/>
  <c r="Z65" i="37"/>
  <c r="AP65" i="37"/>
  <c r="N59" i="37"/>
  <c r="AD59" i="37"/>
  <c r="AT59" i="37"/>
  <c r="AP61" i="37"/>
  <c r="BB63" i="37"/>
  <c r="V59" i="37"/>
  <c r="H63" i="37"/>
  <c r="AN63" i="37"/>
  <c r="X59" i="37"/>
  <c r="AT61" i="37"/>
  <c r="V65" i="37"/>
  <c r="D59" i="37"/>
  <c r="J67" i="37"/>
  <c r="Z67" i="37"/>
  <c r="T61" i="37"/>
  <c r="AJ61" i="37"/>
  <c r="AZ61" i="37"/>
  <c r="P63" i="37"/>
  <c r="AF63" i="37"/>
  <c r="AV63" i="37"/>
  <c r="L65" i="37"/>
  <c r="AB65" i="37"/>
  <c r="AR65" i="37"/>
  <c r="P59" i="37"/>
  <c r="AF59" i="37"/>
  <c r="AV59" i="37"/>
  <c r="F63" i="37"/>
  <c r="AH65" i="37"/>
  <c r="BB59" i="37"/>
  <c r="AR61" i="37"/>
  <c r="BD63" i="37"/>
  <c r="AZ65" i="37"/>
  <c r="AN59" i="37"/>
  <c r="AD61" i="37"/>
  <c r="AP63" i="37"/>
  <c r="J59" i="37"/>
  <c r="L67" i="37"/>
  <c r="F61" i="37"/>
  <c r="V61" i="37"/>
  <c r="AL61" i="37"/>
  <c r="BB61" i="37"/>
  <c r="R63" i="37"/>
  <c r="AH63" i="37"/>
  <c r="AX63" i="37"/>
  <c r="N65" i="37"/>
  <c r="AD65" i="37"/>
  <c r="AT65" i="37"/>
  <c r="D63" i="37"/>
  <c r="R59" i="37"/>
  <c r="AH59" i="37"/>
  <c r="AX59" i="37"/>
  <c r="Z61" i="37"/>
  <c r="R65" i="37"/>
  <c r="AL59" i="37"/>
  <c r="R67" i="37"/>
  <c r="T65" i="37"/>
  <c r="J63" i="37"/>
  <c r="AL65" i="37"/>
  <c r="N67" i="37"/>
  <c r="H61" i="37"/>
  <c r="X61" i="37"/>
  <c r="AN61" i="37"/>
  <c r="BD61" i="37"/>
  <c r="T63" i="37"/>
  <c r="AJ63" i="37"/>
  <c r="AZ63" i="37"/>
  <c r="P65" i="37"/>
  <c r="AF65" i="37"/>
  <c r="AV65" i="37"/>
  <c r="D61" i="37"/>
  <c r="T59" i="37"/>
  <c r="AJ59" i="37"/>
  <c r="AZ59" i="37"/>
  <c r="J61" i="37"/>
  <c r="AL63" i="37"/>
  <c r="F59" i="37"/>
  <c r="L61" i="37"/>
  <c r="X63" i="37"/>
  <c r="H59" i="37"/>
  <c r="N61" i="37"/>
  <c r="F65" i="37"/>
  <c r="AP59" i="37"/>
  <c r="P67" i="37"/>
  <c r="BD59" i="37"/>
  <c r="Z63" i="37"/>
  <c r="Z59" i="37"/>
  <c r="AG38" i="36"/>
  <c r="I32" i="36"/>
  <c r="AG32" i="36" l="1"/>
  <c r="AT456" i="32"/>
  <c r="AT434" i="32"/>
  <c r="F53" i="37" l="1"/>
  <c r="V53" i="37"/>
  <c r="R52" i="37"/>
  <c r="D52" i="37"/>
  <c r="P52" i="37"/>
  <c r="H53" i="37"/>
  <c r="D53" i="37"/>
  <c r="T52" i="37"/>
  <c r="R53" i="37"/>
  <c r="J53" i="37"/>
  <c r="F52" i="37"/>
  <c r="V52" i="37"/>
  <c r="T53" i="37"/>
  <c r="L53" i="37"/>
  <c r="H52" i="37"/>
  <c r="X52" i="37"/>
  <c r="L52" i="37"/>
  <c r="N53" i="37"/>
  <c r="J52" i="37"/>
  <c r="Z52" i="37"/>
  <c r="P53" i="37"/>
  <c r="N52" i="37"/>
  <c r="AH53" i="37"/>
  <c r="AH52" i="37"/>
  <c r="AX52" i="37"/>
  <c r="AL52" i="37"/>
  <c r="BB52" i="37"/>
  <c r="AF53" i="37"/>
  <c r="AJ53" i="37"/>
  <c r="AJ52" i="37"/>
  <c r="AZ52" i="37"/>
  <c r="AL53" i="37"/>
  <c r="AN53" i="37"/>
  <c r="AN52" i="37"/>
  <c r="BD52" i="37"/>
  <c r="AP52" i="37"/>
  <c r="AT52" i="37"/>
  <c r="AF52" i="37"/>
  <c r="AP53" i="37"/>
  <c r="AD52" i="37"/>
  <c r="AD53" i="37"/>
  <c r="AR53" i="37"/>
  <c r="AR52" i="37"/>
  <c r="AV52" i="37"/>
  <c r="AB156" i="32"/>
  <c r="AB128" i="32"/>
  <c r="AB125" i="32"/>
  <c r="AB43" i="32"/>
  <c r="AB40" i="32"/>
  <c r="AB32" i="32"/>
  <c r="AB29" i="32"/>
  <c r="B117" i="32" l="1"/>
  <c r="Q98" i="32" l="1"/>
  <c r="C98" i="32"/>
  <c r="Q73" i="32"/>
  <c r="C73" i="32"/>
  <c r="AT396" i="32" l="1"/>
  <c r="AT389" i="32"/>
  <c r="AT383" i="32"/>
  <c r="AT382" i="32"/>
  <c r="L77" i="32" l="1"/>
  <c r="L105" i="32"/>
  <c r="AT26" i="32"/>
  <c r="M21" i="31" s="1"/>
  <c r="Q59" i="32"/>
  <c r="AT114" i="32" l="1"/>
  <c r="N8" i="27" s="1"/>
  <c r="AT79" i="32" l="1"/>
  <c r="B101" i="32"/>
  <c r="I35" i="36" l="1"/>
  <c r="E40" i="27"/>
  <c r="U40" i="27"/>
  <c r="Y40" i="27"/>
  <c r="AA40" i="27"/>
  <c r="S40" i="27"/>
  <c r="G40" i="27"/>
  <c r="W40" i="27"/>
  <c r="I40" i="27"/>
  <c r="K40" i="27"/>
  <c r="M40" i="27"/>
  <c r="AC40" i="27"/>
  <c r="O40" i="27"/>
  <c r="AE40" i="27"/>
  <c r="Q40" i="27"/>
  <c r="C40" i="27"/>
  <c r="AU154" i="32"/>
  <c r="P24" i="28" s="1"/>
  <c r="AT154" i="32"/>
  <c r="K24" i="28" s="1"/>
  <c r="AT153" i="32"/>
  <c r="K23" i="28" s="1"/>
  <c r="AT152" i="32"/>
  <c r="K22" i="28" s="1"/>
  <c r="AT151" i="32"/>
  <c r="K21" i="28" s="1"/>
  <c r="AU126" i="32"/>
  <c r="P27" i="27" s="1"/>
  <c r="AT126" i="32"/>
  <c r="K27" i="27" s="1"/>
  <c r="AT125" i="32"/>
  <c r="K26" i="27" s="1"/>
  <c r="AT124" i="32"/>
  <c r="K25" i="27" s="1"/>
  <c r="AT123" i="32"/>
  <c r="K24" i="27" s="1"/>
  <c r="AV248" i="32" l="1"/>
  <c r="AV270" i="32"/>
  <c r="AV277" i="32"/>
  <c r="AV279" i="32"/>
  <c r="AV281" i="32"/>
  <c r="AV289" i="32"/>
  <c r="AV304" i="32"/>
  <c r="AV308" i="32"/>
  <c r="AV318" i="32"/>
  <c r="AV332" i="32"/>
  <c r="AV336" i="32"/>
  <c r="AV342" i="32"/>
  <c r="AV348" i="32"/>
  <c r="AS354" i="32" l="1"/>
  <c r="S25" i="37" s="1"/>
  <c r="AS349" i="32"/>
  <c r="S23" i="37" s="1"/>
  <c r="AS343" i="32"/>
  <c r="S21" i="37" s="1"/>
  <c r="AS337" i="32"/>
  <c r="S19" i="37" s="1"/>
  <c r="AS333" i="32"/>
  <c r="AS319" i="32"/>
  <c r="S15" i="37" s="1"/>
  <c r="AS309" i="32"/>
  <c r="S13" i="37" s="1"/>
  <c r="AS305" i="32"/>
  <c r="S11" i="37" s="1"/>
  <c r="AS301" i="32"/>
  <c r="D25" i="37" s="1"/>
  <c r="AS290" i="32"/>
  <c r="D23" i="37" s="1"/>
  <c r="AS278" i="32"/>
  <c r="D21" i="37" s="1"/>
  <c r="AS271" i="32"/>
  <c r="D19" i="37" s="1"/>
  <c r="AS254" i="32"/>
  <c r="D17" i="37" s="1"/>
  <c r="AS249" i="32"/>
  <c r="D15" i="37" s="1"/>
  <c r="AS245" i="32"/>
  <c r="D13" i="37" s="1"/>
  <c r="AS234" i="32"/>
  <c r="D11" i="37" s="1"/>
  <c r="S17" i="37" l="1"/>
  <c r="AT378" i="32"/>
  <c r="X453" i="32"/>
  <c r="AU244" i="32"/>
  <c r="AU248" i="32"/>
  <c r="AU270" i="32"/>
  <c r="AU277" i="32"/>
  <c r="AU289" i="32"/>
  <c r="AU304" i="32"/>
  <c r="AU308" i="32"/>
  <c r="AU318" i="32"/>
  <c r="AU332" i="32"/>
  <c r="AU336" i="32"/>
  <c r="AU342" i="32"/>
  <c r="AU348" i="32"/>
  <c r="AT364" i="32"/>
  <c r="BB364" i="32" s="1"/>
  <c r="AT363" i="32"/>
  <c r="BB363" i="32" s="1"/>
  <c r="AT362" i="32"/>
  <c r="BB362" i="32" s="1"/>
  <c r="AT361" i="32"/>
  <c r="BB361" i="32" s="1"/>
  <c r="AT359" i="32"/>
  <c r="AT358" i="32"/>
  <c r="BB358" i="32" s="1"/>
  <c r="BB357" i="32"/>
  <c r="AT356" i="32"/>
  <c r="BB356" i="32" s="1"/>
  <c r="AT355" i="32"/>
  <c r="AT354" i="32"/>
  <c r="BB354" i="32" s="1"/>
  <c r="AT352" i="32"/>
  <c r="BB352" i="32" s="1"/>
  <c r="AT351" i="32"/>
  <c r="BB351" i="32" s="1"/>
  <c r="AT350" i="32"/>
  <c r="BB350" i="32" s="1"/>
  <c r="AT349" i="32"/>
  <c r="BB349" i="32" s="1"/>
  <c r="AT347" i="32"/>
  <c r="BB347" i="32" s="1"/>
  <c r="AT346" i="32"/>
  <c r="BB346" i="32" s="1"/>
  <c r="AT345" i="32"/>
  <c r="BB345" i="32" s="1"/>
  <c r="AT344" i="32"/>
  <c r="BB344" i="32" s="1"/>
  <c r="AT343" i="32"/>
  <c r="BB343" i="32" s="1"/>
  <c r="AT341" i="32"/>
  <c r="BB341" i="32" s="1"/>
  <c r="AT340" i="32"/>
  <c r="BB340" i="32" s="1"/>
  <c r="AT339" i="32"/>
  <c r="BB339" i="32" s="1"/>
  <c r="AT338" i="32"/>
  <c r="BB338" i="32" s="1"/>
  <c r="AT337" i="32"/>
  <c r="BB337" i="32" s="1"/>
  <c r="AT335" i="32"/>
  <c r="BB335" i="32" s="1"/>
  <c r="AT334" i="32"/>
  <c r="BB334" i="32" s="1"/>
  <c r="AT333" i="32"/>
  <c r="BB333" i="32" s="1"/>
  <c r="AT331" i="32"/>
  <c r="BB331" i="32" s="1"/>
  <c r="AT330" i="32"/>
  <c r="BB330" i="32" s="1"/>
  <c r="AT329" i="32"/>
  <c r="BB329" i="32" s="1"/>
  <c r="AT328" i="32"/>
  <c r="BB328" i="32" s="1"/>
  <c r="AT327" i="32"/>
  <c r="BB327" i="32" s="1"/>
  <c r="AT326" i="32"/>
  <c r="BB326" i="32" s="1"/>
  <c r="AT325" i="32"/>
  <c r="BB325" i="32" s="1"/>
  <c r="AT324" i="32"/>
  <c r="BB324" i="32" s="1"/>
  <c r="AT323" i="32"/>
  <c r="BB323" i="32" s="1"/>
  <c r="AT322" i="32"/>
  <c r="BB322" i="32" s="1"/>
  <c r="AT321" i="32"/>
  <c r="BB321" i="32" s="1"/>
  <c r="AT320" i="32"/>
  <c r="BB320" i="32" s="1"/>
  <c r="AT319" i="32"/>
  <c r="BB319" i="32" s="1"/>
  <c r="AT317" i="32"/>
  <c r="BB317" i="32" s="1"/>
  <c r="AT316" i="32"/>
  <c r="BB316" i="32" s="1"/>
  <c r="AT315" i="32"/>
  <c r="BB315" i="32" s="1"/>
  <c r="AT314" i="32"/>
  <c r="BB314" i="32" s="1"/>
  <c r="AT313" i="32"/>
  <c r="BB313" i="32" s="1"/>
  <c r="AT312" i="32"/>
  <c r="BB312" i="32" s="1"/>
  <c r="AT311" i="32"/>
  <c r="BB311" i="32" s="1"/>
  <c r="AT310" i="32"/>
  <c r="BB310" i="32" s="1"/>
  <c r="AT309" i="32"/>
  <c r="BB309" i="32" s="1"/>
  <c r="AT307" i="32"/>
  <c r="BB307" i="32" s="1"/>
  <c r="AT306" i="32"/>
  <c r="BB306" i="32" s="1"/>
  <c r="AT305" i="32"/>
  <c r="BB305" i="32" s="1"/>
  <c r="AT303" i="32"/>
  <c r="BB303" i="32" s="1"/>
  <c r="AT302" i="32"/>
  <c r="BB302" i="32" s="1"/>
  <c r="AT301" i="32"/>
  <c r="BB301" i="32" s="1"/>
  <c r="AT299" i="32"/>
  <c r="BB299" i="32" s="1"/>
  <c r="AT298" i="32"/>
  <c r="BB298" i="32" s="1"/>
  <c r="AT297" i="32"/>
  <c r="BB297" i="32" s="1"/>
  <c r="AT296" i="32"/>
  <c r="BB296" i="32" s="1"/>
  <c r="AT295" i="32"/>
  <c r="BB295" i="32" s="1"/>
  <c r="AT294" i="32"/>
  <c r="BB294" i="32" s="1"/>
  <c r="AT293" i="32"/>
  <c r="BB293" i="32" s="1"/>
  <c r="AT292" i="32"/>
  <c r="BB292" i="32" s="1"/>
  <c r="AT291" i="32"/>
  <c r="BB291" i="32" s="1"/>
  <c r="AT290" i="32"/>
  <c r="BB290" i="32" s="1"/>
  <c r="AT288" i="32"/>
  <c r="BB288" i="32" s="1"/>
  <c r="AT287" i="32"/>
  <c r="BB287" i="32" s="1"/>
  <c r="AT286" i="32"/>
  <c r="BB286" i="32" s="1"/>
  <c r="AT285" i="32"/>
  <c r="BB285" i="32" s="1"/>
  <c r="AT284" i="32"/>
  <c r="BB284" i="32" s="1"/>
  <c r="AT283" i="32"/>
  <c r="BB283" i="32" s="1"/>
  <c r="AT282" i="32"/>
  <c r="BB282" i="32" s="1"/>
  <c r="AT280" i="32"/>
  <c r="BB280" i="32" s="1"/>
  <c r="AT278" i="32"/>
  <c r="BB278" i="32" s="1"/>
  <c r="AT276" i="32"/>
  <c r="BB276" i="32" s="1"/>
  <c r="AT275" i="32"/>
  <c r="BB275" i="32" s="1"/>
  <c r="AT274" i="32"/>
  <c r="BB274" i="32" s="1"/>
  <c r="AT273" i="32"/>
  <c r="BB273" i="32" s="1"/>
  <c r="AT272" i="32"/>
  <c r="BB272" i="32" s="1"/>
  <c r="AT271" i="32"/>
  <c r="BB271" i="32" s="1"/>
  <c r="AT269" i="32"/>
  <c r="BB269" i="32" s="1"/>
  <c r="AT268" i="32"/>
  <c r="BB268" i="32" s="1"/>
  <c r="AT267" i="32"/>
  <c r="BB267" i="32" s="1"/>
  <c r="AT266" i="32"/>
  <c r="BB266" i="32" s="1"/>
  <c r="AT265" i="32"/>
  <c r="BB265" i="32" s="1"/>
  <c r="AT264" i="32"/>
  <c r="BB264" i="32" s="1"/>
  <c r="AT263" i="32"/>
  <c r="BB263" i="32" s="1"/>
  <c r="AT262" i="32"/>
  <c r="BB262" i="32" s="1"/>
  <c r="AT261" i="32"/>
  <c r="AT260" i="32"/>
  <c r="BB260" i="32" s="1"/>
  <c r="AT259" i="32"/>
  <c r="BB259" i="32" s="1"/>
  <c r="AT258" i="32"/>
  <c r="BB258" i="32" s="1"/>
  <c r="BB257" i="32"/>
  <c r="AT256" i="32"/>
  <c r="BB256" i="32" s="1"/>
  <c r="AT255" i="32"/>
  <c r="AT254" i="32"/>
  <c r="BB254" i="32" s="1"/>
  <c r="AT252" i="32"/>
  <c r="AT251" i="32"/>
  <c r="BB251" i="32" s="1"/>
  <c r="AT250" i="32"/>
  <c r="BB250" i="32" s="1"/>
  <c r="AT249" i="32"/>
  <c r="AT247" i="32"/>
  <c r="BB247" i="32" s="1"/>
  <c r="AT246" i="32"/>
  <c r="AT245" i="32"/>
  <c r="AT243" i="32"/>
  <c r="BB243" i="32" s="1"/>
  <c r="AT242" i="32"/>
  <c r="BB242" i="32" s="1"/>
  <c r="AT241" i="32"/>
  <c r="BB241" i="32" s="1"/>
  <c r="AT240" i="32"/>
  <c r="BB240" i="32" s="1"/>
  <c r="AT239" i="32"/>
  <c r="BB239" i="32" s="1"/>
  <c r="AT238" i="32"/>
  <c r="BB238" i="32" s="1"/>
  <c r="AT237" i="32"/>
  <c r="BB237" i="32" s="1"/>
  <c r="AT236" i="32"/>
  <c r="BB236" i="32" s="1"/>
  <c r="AT235" i="32"/>
  <c r="BB235" i="32" s="1"/>
  <c r="AT234" i="32"/>
  <c r="BB234" i="32" s="1"/>
  <c r="V453" i="32" l="1"/>
  <c r="AV245" i="32"/>
  <c r="BB245" i="32"/>
  <c r="AV255" i="32"/>
  <c r="BB255" i="32"/>
  <c r="AV246" i="32"/>
  <c r="BB246" i="32"/>
  <c r="AV261" i="32"/>
  <c r="BB261" i="32"/>
  <c r="AV252" i="32"/>
  <c r="BB252" i="32"/>
  <c r="AV249" i="32"/>
  <c r="BB249" i="32"/>
  <c r="AV359" i="32"/>
  <c r="BB359" i="32"/>
  <c r="AU355" i="32"/>
  <c r="BB355" i="32"/>
  <c r="AU240" i="32"/>
  <c r="AU241" i="32"/>
  <c r="AU242" i="32"/>
  <c r="AU238" i="32"/>
  <c r="AU239" i="32"/>
  <c r="AU237" i="32"/>
  <c r="AU243" i="32"/>
  <c r="AU410" i="32"/>
  <c r="AU403" i="32"/>
  <c r="C364" i="32"/>
  <c r="AU250" i="32"/>
  <c r="AV250" i="32"/>
  <c r="AV259" i="32"/>
  <c r="AV263" i="32"/>
  <c r="AV267" i="32"/>
  <c r="AU272" i="32"/>
  <c r="AV272" i="32"/>
  <c r="AU276" i="32"/>
  <c r="AV276" i="32"/>
  <c r="AU283" i="32"/>
  <c r="AV283" i="32"/>
  <c r="AU287" i="32"/>
  <c r="AV287" i="32"/>
  <c r="AV291" i="32"/>
  <c r="AU295" i="32"/>
  <c r="AV295" i="32"/>
  <c r="AU299" i="32"/>
  <c r="AV299" i="32"/>
  <c r="AU305" i="32"/>
  <c r="AV305" i="32"/>
  <c r="AU310" i="32"/>
  <c r="AV310" i="32"/>
  <c r="AU314" i="32"/>
  <c r="AV314" i="32"/>
  <c r="AV319" i="32"/>
  <c r="AV323" i="32"/>
  <c r="AU327" i="32"/>
  <c r="AV327" i="32"/>
  <c r="AV331" i="32"/>
  <c r="AU337" i="32"/>
  <c r="AV337" i="32"/>
  <c r="AU341" i="32"/>
  <c r="AV341" i="32"/>
  <c r="AU346" i="32"/>
  <c r="AV346" i="32"/>
  <c r="AU351" i="32"/>
  <c r="AV351" i="32"/>
  <c r="AV356" i="32"/>
  <c r="AV254" i="32"/>
  <c r="AV258" i="32"/>
  <c r="AV262" i="32"/>
  <c r="AV266" i="32"/>
  <c r="AU271" i="32"/>
  <c r="AV271" i="32"/>
  <c r="AU275" i="32"/>
  <c r="AV275" i="32"/>
  <c r="AU282" i="32"/>
  <c r="AV282" i="32"/>
  <c r="AU286" i="32"/>
  <c r="AV286" i="32"/>
  <c r="AU294" i="32"/>
  <c r="AV294" i="32"/>
  <c r="AU298" i="32"/>
  <c r="AV298" i="32"/>
  <c r="AU303" i="32"/>
  <c r="AV303" i="32"/>
  <c r="AU309" i="32"/>
  <c r="AV309" i="32"/>
  <c r="AU313" i="32"/>
  <c r="AV313" i="32"/>
  <c r="AU317" i="32"/>
  <c r="AV317" i="32"/>
  <c r="AU322" i="32"/>
  <c r="AV322" i="32"/>
  <c r="AV326" i="32"/>
  <c r="AV330" i="32"/>
  <c r="AU335" i="32"/>
  <c r="AV335" i="32"/>
  <c r="AU340" i="32"/>
  <c r="AV340" i="32"/>
  <c r="AU345" i="32"/>
  <c r="AV345" i="32"/>
  <c r="AU350" i="32"/>
  <c r="AV350" i="32"/>
  <c r="AU251" i="32"/>
  <c r="AV251" i="32"/>
  <c r="AV260" i="32"/>
  <c r="AV264" i="32"/>
  <c r="AV268" i="32"/>
  <c r="AU273" i="32"/>
  <c r="AV273" i="32"/>
  <c r="AV278" i="32"/>
  <c r="AU284" i="32"/>
  <c r="AV284" i="32"/>
  <c r="AU288" i="32"/>
  <c r="AV288" i="32"/>
  <c r="AU292" i="32"/>
  <c r="AV292" i="32"/>
  <c r="AU296" i="32"/>
  <c r="AV296" i="32"/>
  <c r="AU301" i="32"/>
  <c r="AV301" i="32"/>
  <c r="AU306" i="32"/>
  <c r="AV306" i="32"/>
  <c r="AU311" i="32"/>
  <c r="AV311" i="32"/>
  <c r="AU315" i="32"/>
  <c r="AV315" i="32"/>
  <c r="AU320" i="32"/>
  <c r="AV320" i="32"/>
  <c r="AU324" i="32"/>
  <c r="AV324" i="32"/>
  <c r="AV328" i="32"/>
  <c r="AU333" i="32"/>
  <c r="AV333" i="32"/>
  <c r="AU338" i="32"/>
  <c r="AV338" i="32"/>
  <c r="AU343" i="32"/>
  <c r="AV343" i="32"/>
  <c r="AU347" i="32"/>
  <c r="AV347" i="32"/>
  <c r="AU352" i="32"/>
  <c r="AV352" i="32"/>
  <c r="AV256" i="32"/>
  <c r="AU234" i="32"/>
  <c r="AV234" i="32"/>
  <c r="AU247" i="32"/>
  <c r="AV247" i="32"/>
  <c r="AU252" i="32"/>
  <c r="AV257" i="32"/>
  <c r="AV265" i="32"/>
  <c r="AV269" i="32"/>
  <c r="AU274" i="32"/>
  <c r="AV274" i="32"/>
  <c r="AU280" i="32"/>
  <c r="AV280" i="32"/>
  <c r="AU285" i="32"/>
  <c r="AV285" i="32"/>
  <c r="AU290" i="32"/>
  <c r="AV290" i="32"/>
  <c r="AU293" i="32"/>
  <c r="AV293" i="32"/>
  <c r="AU297" i="32"/>
  <c r="AV297" i="32"/>
  <c r="AU302" i="32"/>
  <c r="AV302" i="32"/>
  <c r="AU307" i="32"/>
  <c r="AV307" i="32"/>
  <c r="AU312" i="32"/>
  <c r="AV312" i="32"/>
  <c r="AU316" i="32"/>
  <c r="AV316" i="32"/>
  <c r="AV321" i="32"/>
  <c r="AV325" i="32"/>
  <c r="AV329" i="32"/>
  <c r="AU334" i="32"/>
  <c r="AV334" i="32"/>
  <c r="AU339" i="32"/>
  <c r="AV339" i="32"/>
  <c r="AU344" i="32"/>
  <c r="AV344" i="32"/>
  <c r="AU349" i="32"/>
  <c r="AV349" i="32"/>
  <c r="AU236" i="32"/>
  <c r="AU249" i="32"/>
  <c r="AU245" i="32"/>
  <c r="AU246" i="32"/>
  <c r="AU235" i="32"/>
  <c r="AU456" i="32"/>
  <c r="AZ53" i="37" l="1"/>
  <c r="BB53" i="37"/>
  <c r="BD53" i="37"/>
  <c r="AX53" i="37"/>
  <c r="S382" i="32"/>
  <c r="L417" i="32"/>
  <c r="C413" i="32"/>
  <c r="C396" i="32"/>
  <c r="E408" i="32"/>
  <c r="AP49" i="37" s="1"/>
  <c r="E407" i="32"/>
  <c r="AP48" i="37" s="1"/>
  <c r="E406" i="32"/>
  <c r="AP47" i="37" s="1"/>
  <c r="E405" i="32"/>
  <c r="AP46" i="37" s="1"/>
  <c r="E404" i="32"/>
  <c r="AP45" i="37" s="1"/>
  <c r="E386" i="32"/>
  <c r="L49" i="37" s="1"/>
  <c r="E385" i="32"/>
  <c r="L48" i="37" s="1"/>
  <c r="E384" i="32"/>
  <c r="L47" i="37" s="1"/>
  <c r="E383" i="32"/>
  <c r="L46" i="37" s="1"/>
  <c r="E382" i="32"/>
  <c r="L45" i="37" s="1"/>
  <c r="W408" i="32"/>
  <c r="W407" i="32"/>
  <c r="W406" i="32"/>
  <c r="W405" i="32"/>
  <c r="W404" i="32"/>
  <c r="AS424" i="32" l="1"/>
  <c r="AS426" i="32"/>
  <c r="AS430" i="32"/>
  <c r="AS423" i="32"/>
  <c r="AS427" i="32"/>
  <c r="AS428" i="32"/>
  <c r="AS425" i="32"/>
  <c r="AS429" i="32"/>
  <c r="AS422" i="32"/>
  <c r="AS421" i="32"/>
  <c r="AS431" i="32" l="1"/>
  <c r="C392" i="32" s="1"/>
  <c r="AT300" i="32"/>
  <c r="BB300" i="32" s="1"/>
  <c r="AU278" i="32" l="1"/>
  <c r="AU291" i="32"/>
  <c r="AU357" i="32"/>
  <c r="AU363" i="32"/>
  <c r="AU259" i="32"/>
  <c r="AU267" i="32"/>
  <c r="AU323" i="32"/>
  <c r="AU331" i="32"/>
  <c r="AU254" i="32"/>
  <c r="AU262" i="32"/>
  <c r="AU330" i="32"/>
  <c r="AU260" i="32"/>
  <c r="AU268" i="32"/>
  <c r="AU257" i="32"/>
  <c r="AU269" i="32"/>
  <c r="AU325" i="32"/>
  <c r="AU321" i="32"/>
  <c r="AU358" i="32"/>
  <c r="AU362" i="32"/>
  <c r="AU263" i="32"/>
  <c r="AU319" i="32"/>
  <c r="AU356" i="32"/>
  <c r="AU258" i="32"/>
  <c r="AU266" i="32"/>
  <c r="AU326" i="32"/>
  <c r="AU264" i="32"/>
  <c r="AU328" i="32"/>
  <c r="AU256" i="32"/>
  <c r="AU361" i="32"/>
  <c r="AU265" i="32"/>
  <c r="AU329" i="32"/>
  <c r="AU300" i="32"/>
  <c r="AV300" i="32"/>
  <c r="AU354" i="32"/>
  <c r="AU261" i="32"/>
  <c r="AU255" i="32"/>
  <c r="AU359" i="32"/>
  <c r="AU364" i="32"/>
  <c r="V457" i="32"/>
  <c r="AT367" i="32"/>
  <c r="C363" i="32" s="1"/>
  <c r="E52" i="8"/>
  <c r="AB15" i="8"/>
  <c r="O10" i="8"/>
  <c r="K10" i="8"/>
  <c r="B158" i="32"/>
  <c r="BD12" i="37"/>
  <c r="BD14" i="37"/>
  <c r="BD28" i="37"/>
  <c r="BD26" i="37"/>
  <c r="BD20" i="37"/>
  <c r="BD16" i="37"/>
  <c r="BD22" i="37"/>
  <c r="BD24" i="37"/>
  <c r="BD18" i="37"/>
  <c r="BD30" i="37"/>
  <c r="AU553" i="32" l="1"/>
  <c r="AV553" i="32" s="1"/>
  <c r="AU521" i="32"/>
  <c r="AU523" i="32"/>
  <c r="AU522" i="32"/>
  <c r="AU525" i="32"/>
  <c r="AU524" i="32"/>
  <c r="AU396" i="32"/>
  <c r="AU389" i="32"/>
  <c r="AU382" i="32"/>
  <c r="AU383" i="32"/>
  <c r="AU571" i="32"/>
  <c r="AV571" i="32" s="1"/>
  <c r="AU555" i="32"/>
  <c r="AV555" i="32" s="1"/>
  <c r="AU539" i="32"/>
  <c r="AV539" i="32" s="1"/>
  <c r="AU544" i="32"/>
  <c r="AV544" i="32" s="1"/>
  <c r="AU562" i="32"/>
  <c r="AV562" i="32" s="1"/>
  <c r="AU546" i="32"/>
  <c r="AV546" i="32" s="1"/>
  <c r="AU530" i="32"/>
  <c r="AU564" i="32"/>
  <c r="AV564" i="32" s="1"/>
  <c r="AU532" i="32"/>
  <c r="AV532" i="32" s="1"/>
  <c r="AU561" i="32"/>
  <c r="AV561" i="32" s="1"/>
  <c r="AU545" i="32"/>
  <c r="AV545" i="32" s="1"/>
  <c r="AU529" i="32"/>
  <c r="AU526" i="32"/>
  <c r="AU541" i="32"/>
  <c r="AV541" i="32" s="1"/>
  <c r="AU567" i="32"/>
  <c r="AV567" i="32" s="1"/>
  <c r="AU551" i="32"/>
  <c r="AV551" i="32" s="1"/>
  <c r="AU535" i="32"/>
  <c r="AV535" i="32" s="1"/>
  <c r="AU568" i="32"/>
  <c r="AV568" i="32" s="1"/>
  <c r="AU536" i="32"/>
  <c r="AV536" i="32" s="1"/>
  <c r="AU558" i="32"/>
  <c r="AV558" i="32" s="1"/>
  <c r="AU563" i="32"/>
  <c r="AV563" i="32" s="1"/>
  <c r="AU547" i="32"/>
  <c r="AV547" i="32" s="1"/>
  <c r="AU531" i="32"/>
  <c r="AV531" i="32" s="1"/>
  <c r="AU560" i="32"/>
  <c r="AV560" i="32" s="1"/>
  <c r="AU570" i="32"/>
  <c r="AV570" i="32" s="1"/>
  <c r="AU554" i="32"/>
  <c r="AV554" i="32" s="1"/>
  <c r="AU538" i="32"/>
  <c r="AV538" i="32" s="1"/>
  <c r="AU548" i="32"/>
  <c r="AV548" i="32" s="1"/>
  <c r="AU569" i="32"/>
  <c r="AV569" i="32" s="1"/>
  <c r="AU537" i="32"/>
  <c r="AV537" i="32" s="1"/>
  <c r="AU528" i="32"/>
  <c r="AU559" i="32"/>
  <c r="AV559" i="32" s="1"/>
  <c r="AU543" i="32"/>
  <c r="AV543" i="32" s="1"/>
  <c r="AU527" i="32"/>
  <c r="AU552" i="32"/>
  <c r="AV552" i="32" s="1"/>
  <c r="AU566" i="32"/>
  <c r="AV566" i="32" s="1"/>
  <c r="AU550" i="32"/>
  <c r="AV550" i="32" s="1"/>
  <c r="AU534" i="32"/>
  <c r="AV534" i="32" s="1"/>
  <c r="AU572" i="32"/>
  <c r="AV572" i="32" s="1"/>
  <c r="AU540" i="32"/>
  <c r="AV540" i="32" s="1"/>
  <c r="AU565" i="32"/>
  <c r="AV565" i="32" s="1"/>
  <c r="AU549" i="32"/>
  <c r="AU533" i="32"/>
  <c r="AV533" i="32" s="1"/>
  <c r="AU542" i="32"/>
  <c r="AV542" i="32" s="1"/>
  <c r="AU556" i="32"/>
  <c r="AV556" i="32" s="1"/>
  <c r="AU557" i="32"/>
  <c r="AV557" i="32" s="1"/>
  <c r="V444" i="32"/>
  <c r="X442" i="32"/>
  <c r="AS107" i="32"/>
  <c r="X446" i="32"/>
  <c r="X457" i="32"/>
  <c r="X449" i="32"/>
  <c r="V447" i="32"/>
  <c r="V451" i="32"/>
  <c r="V445" i="32"/>
  <c r="V442" i="32"/>
  <c r="V448" i="32"/>
  <c r="X447" i="32"/>
  <c r="V449" i="32"/>
  <c r="V446" i="32"/>
  <c r="V456" i="32"/>
  <c r="X451" i="32"/>
  <c r="X444" i="32"/>
  <c r="V452" i="32"/>
  <c r="V450" i="32"/>
  <c r="X450" i="32"/>
  <c r="X448" i="32"/>
  <c r="V455" i="32"/>
  <c r="X455" i="32"/>
  <c r="X456" i="32"/>
  <c r="X445" i="32"/>
  <c r="X452" i="32"/>
  <c r="V454" i="32"/>
  <c r="X454" i="32"/>
  <c r="V443" i="32"/>
  <c r="X443" i="32"/>
  <c r="B133" i="32"/>
  <c r="AT34" i="32"/>
  <c r="AN21" i="31" s="1"/>
  <c r="AQ14" i="37"/>
  <c r="AO14" i="37"/>
  <c r="AO20" i="37"/>
  <c r="AM28" i="37"/>
  <c r="AI24" i="37"/>
  <c r="AM14" i="37"/>
  <c r="AK16" i="37"/>
  <c r="AO28" i="37"/>
  <c r="AI18" i="37"/>
  <c r="AK18" i="37"/>
  <c r="AK20" i="37"/>
  <c r="AK22" i="37"/>
  <c r="AI12" i="37"/>
  <c r="AK12" i="37"/>
  <c r="AM26" i="37"/>
  <c r="AQ16" i="37"/>
  <c r="AM18" i="37"/>
  <c r="AI30" i="37"/>
  <c r="AQ20" i="37"/>
  <c r="AK28" i="37"/>
  <c r="AM22" i="37"/>
  <c r="AQ26" i="37"/>
  <c r="AQ24" i="37"/>
  <c r="AM20" i="37"/>
  <c r="AO26" i="37"/>
  <c r="AI28" i="37"/>
  <c r="AM16" i="37"/>
  <c r="AI14" i="37"/>
  <c r="AO12" i="37"/>
  <c r="AO30" i="37"/>
  <c r="AQ30" i="37"/>
  <c r="AM30" i="37"/>
  <c r="AQ28" i="37"/>
  <c r="AO22" i="37"/>
  <c r="AM12" i="37"/>
  <c r="AK30" i="37"/>
  <c r="AO24" i="37"/>
  <c r="AK26" i="37"/>
  <c r="AI20" i="37"/>
  <c r="AK24" i="37"/>
  <c r="AQ22" i="37"/>
  <c r="AI26" i="37"/>
  <c r="AQ12" i="37"/>
  <c r="AO18" i="37"/>
  <c r="AM24" i="37"/>
  <c r="AI22" i="37"/>
  <c r="AK14" i="37"/>
  <c r="AO16" i="37"/>
  <c r="AI16" i="37"/>
  <c r="AQ18" i="37"/>
  <c r="Y442" i="32" l="1"/>
  <c r="Y447" i="32" s="1"/>
  <c r="Z447" i="32" s="1"/>
  <c r="AV549" i="32"/>
  <c r="AU573" i="32" s="1"/>
  <c r="AU34" i="37" s="1"/>
  <c r="Y372" i="32"/>
  <c r="S36" i="37" l="1"/>
  <c r="U36" i="37"/>
  <c r="Y445" i="32"/>
  <c r="Z445" i="32" s="1"/>
  <c r="Y446" i="32"/>
  <c r="Z446" i="32" s="1"/>
  <c r="Y443" i="32"/>
  <c r="Z443" i="32" s="1"/>
  <c r="Y444" i="32"/>
  <c r="Z444" i="32" s="1"/>
  <c r="AT136" i="32"/>
  <c r="AT19" i="32"/>
  <c r="AS135" i="32"/>
  <c r="B34" i="32"/>
  <c r="BI29" i="27" l="1"/>
  <c r="V121" i="32" l="1"/>
  <c r="V120" i="32"/>
  <c r="V119" i="32"/>
  <c r="B42" i="32"/>
  <c r="B39" i="32"/>
  <c r="B31" i="32"/>
  <c r="B28" i="32"/>
  <c r="AT42" i="32"/>
  <c r="AT39" i="32"/>
  <c r="AT31" i="32"/>
  <c r="AT28" i="32"/>
  <c r="AT159" i="32"/>
  <c r="AT160" i="32" s="1"/>
  <c r="AT131" i="32"/>
  <c r="AT132" i="32" s="1"/>
  <c r="AT128" i="32"/>
  <c r="B100" i="32"/>
  <c r="L102" i="32"/>
  <c r="B106" i="32"/>
  <c r="C108" i="32"/>
  <c r="J108" i="32"/>
  <c r="B110" i="32"/>
  <c r="B112" i="32"/>
  <c r="B115" i="32"/>
  <c r="B119" i="32"/>
  <c r="L119" i="32"/>
  <c r="L122" i="32"/>
  <c r="B124" i="32"/>
  <c r="B127" i="32"/>
  <c r="B130" i="32"/>
  <c r="AM25" i="27" l="1"/>
  <c r="BC25" i="27"/>
  <c r="AO25" i="27"/>
  <c r="BE25" i="27"/>
  <c r="AQ25" i="27"/>
  <c r="BG25" i="27"/>
  <c r="AS25" i="27"/>
  <c r="AK25" i="27"/>
  <c r="AU25" i="27"/>
  <c r="AY25" i="27"/>
  <c r="AW25" i="27"/>
  <c r="BA25" i="27"/>
  <c r="AW22" i="28"/>
  <c r="AY22" i="28"/>
  <c r="AK22" i="28"/>
  <c r="BA22" i="28"/>
  <c r="AM22" i="28"/>
  <c r="BC22" i="28"/>
  <c r="AS22" i="28"/>
  <c r="AO22" i="28"/>
  <c r="BE22" i="28"/>
  <c r="AQ22" i="28"/>
  <c r="BG22" i="28"/>
  <c r="AU22" i="28"/>
  <c r="AT40" i="32"/>
  <c r="AN27" i="31"/>
  <c r="AT32" i="32"/>
  <c r="AN18" i="31"/>
  <c r="AT43" i="32"/>
  <c r="AN30" i="31"/>
  <c r="AT29" i="32"/>
  <c r="AN15" i="31"/>
  <c r="AT129" i="32"/>
  <c r="AU21" i="27" l="1"/>
  <c r="AW21" i="27"/>
  <c r="BG21" i="27"/>
  <c r="AY21" i="27"/>
  <c r="BA21" i="27"/>
  <c r="AQ21" i="27"/>
  <c r="AM21" i="27"/>
  <c r="BC21" i="27"/>
  <c r="AO21" i="27"/>
  <c r="BE21" i="27"/>
  <c r="AS21" i="27"/>
  <c r="AK21" i="27"/>
  <c r="L145" i="32"/>
  <c r="F88" i="31" l="1"/>
  <c r="AJ88" i="31"/>
  <c r="AF20" i="27"/>
  <c r="AF17" i="28"/>
  <c r="AS62" i="32"/>
  <c r="AS101" i="32"/>
  <c r="BI13" i="27" l="1"/>
  <c r="BI10" i="28"/>
  <c r="M27" i="31"/>
  <c r="M15" i="31"/>
  <c r="L191" i="32" l="1"/>
  <c r="AT117" i="32"/>
  <c r="X114" i="32" s="1"/>
  <c r="H9" i="31" l="1"/>
  <c r="AS79" i="32"/>
  <c r="AS82" i="32"/>
  <c r="AS104" i="32"/>
  <c r="AS110" i="32"/>
  <c r="AS18" i="32"/>
  <c r="AE31" i="28"/>
  <c r="AE38" i="27"/>
  <c r="U35" i="28"/>
  <c r="C7" i="14"/>
  <c r="L134" i="32" l="1"/>
  <c r="C48" i="27" s="1"/>
  <c r="BI26" i="28"/>
  <c r="BI34" i="27"/>
  <c r="U42" i="27"/>
  <c r="L159" i="32"/>
  <c r="C41" i="28" s="1"/>
  <c r="A164" i="32"/>
  <c r="AT163" i="32" l="1"/>
  <c r="AT138" i="32"/>
  <c r="L206" i="32"/>
  <c r="B200" i="32"/>
  <c r="L188" i="32"/>
  <c r="L185" i="32"/>
  <c r="L181" i="32"/>
  <c r="L169" i="32"/>
  <c r="L178" i="32"/>
  <c r="C96" i="32"/>
  <c r="B78" i="32"/>
  <c r="L74" i="32"/>
  <c r="J418" i="32"/>
  <c r="B405" i="32"/>
  <c r="B406" i="32" s="1"/>
  <c r="B407" i="32" s="1"/>
  <c r="B408" i="32" s="1"/>
  <c r="J162" i="32"/>
  <c r="B383" i="32"/>
  <c r="B384" i="32" s="1"/>
  <c r="B385" i="32" s="1"/>
  <c r="B386" i="32" s="1"/>
  <c r="C218" i="32"/>
  <c r="B206" i="32"/>
  <c r="B191" i="32"/>
  <c r="B188" i="32"/>
  <c r="B185" i="32"/>
  <c r="B181" i="32"/>
  <c r="B178" i="32"/>
  <c r="B175" i="32"/>
  <c r="B173" i="32"/>
  <c r="B167" i="32"/>
  <c r="C418" i="32"/>
  <c r="C162" i="32"/>
  <c r="R139" i="32" s="1"/>
  <c r="M23" i="28"/>
  <c r="V149" i="32" s="1"/>
  <c r="M22" i="28"/>
  <c r="V148" i="32" s="1"/>
  <c r="M21" i="28"/>
  <c r="V147" i="32" s="1"/>
  <c r="C24" i="28"/>
  <c r="L150" i="32" s="1"/>
  <c r="C21" i="28"/>
  <c r="L147" i="32" s="1"/>
  <c r="B147" i="32"/>
  <c r="B145" i="32"/>
  <c r="B155" i="32" l="1"/>
  <c r="B152" i="32"/>
  <c r="B143" i="32"/>
  <c r="J141" i="32"/>
  <c r="C141" i="32"/>
  <c r="R137" i="32" s="1"/>
  <c r="R83" i="32"/>
  <c r="R80" i="32"/>
  <c r="C20" i="32"/>
  <c r="A20" i="32"/>
  <c r="A47" i="32" s="1"/>
  <c r="J20" i="32"/>
  <c r="A85" i="32" l="1"/>
  <c r="A108" i="32" s="1"/>
  <c r="P80" i="32" l="1"/>
  <c r="A141" i="32"/>
  <c r="P83" i="32"/>
  <c r="J436" i="32" l="1"/>
  <c r="J439" i="32"/>
  <c r="A162" i="32"/>
  <c r="P137" i="32"/>
  <c r="A212" i="32" l="1"/>
  <c r="A418" i="32" s="1"/>
  <c r="P139" i="32"/>
  <c r="C31" i="14" l="1"/>
</calcChain>
</file>

<file path=xl/comments1.xml><?xml version="1.0" encoding="utf-8"?>
<comments xmlns="http://schemas.openxmlformats.org/spreadsheetml/2006/main">
  <authors>
    <author>作成者</author>
  </authors>
  <commentList>
    <comment ref="AP1" authorId="0" shapeId="0">
      <text>
        <r>
          <rPr>
            <b/>
            <sz val="9"/>
            <color indexed="81"/>
            <rFont val="MS P ゴシック"/>
            <family val="3"/>
            <charset val="128"/>
          </rPr>
          <t>このファイルで、登録ごとに修正・確認しなければならないところは、次のとおりです。
　・手引のページ数
　　　①このシートの冒頭の注意事項
　　　②このシートの委託様式７⑥受注希望業務の注意事項
　　　③様式７シートの⑥受注希望業務の注意事項
　　　④このシートの委託様式２の作成年
　・このシートの委託様式２の作成年月日欄の横のエラーメッセージのセルとその説明文の告示日
このファイルでは、次のようなエクセル機能を使用しました。
・入力規則・・このシートのみ
　リストは、このシートの下部の黄色セル部分と、右側の紫セル部分のみにあります。規則内容はシートの右側の「入力規則」の列に表示しました。
・条件付き書式・・このシートのみ
　条件内容と書式のの内容は、右側の「条件付き書式」の列に表示しました。
・VLOOKUPで参照しているテーブル
　このシートの下部の黄色セル部分と、右側の紫セル部分のみにあります。
・数式・・以下のところにあります。
　①このシートのA列～AO列（2022.9.1時点）の範囲内
　②①以外にこのシートの右側の色がついたセル内
　③出力様式の反映セル
　途中式や通常見えないようにしている注意文は、右側のオレンジセルの「説明」欄になるべく入力するようにしています。
＜注意事項＞
　入力シートや様式を修正する場合、こまめにバックアップをとってください。
　列や行、セルの削除はなるべく避けてください。
　セルの削除をしたい場合は、コピー貼り付けで対処する方が無難です。
　削除した場合は、関連している可能性がある項目は、数式が壊れている可能性があるので、すべて見直してください。
　列の挿入をした場合、VLOOKUPに影響している可能性があうので、ブック全体で「VLOOKUP」で検索し、影響がないか確認してください。</t>
        </r>
      </text>
    </comment>
    <comment ref="AV1" authorId="0" shapeId="0">
      <text>
        <r>
          <rPr>
            <b/>
            <sz val="9"/>
            <color indexed="81"/>
            <rFont val="MS P ゴシック"/>
            <family val="3"/>
            <charset val="128"/>
          </rPr>
          <t>許可コード表に変更があれば、この列のメンテナンス要。</t>
        </r>
      </text>
    </comment>
    <comment ref="AX1" authorId="0" shapeId="0">
      <text>
        <r>
          <rPr>
            <b/>
            <sz val="9"/>
            <color indexed="81"/>
            <rFont val="MS P ゴシック"/>
            <family val="3"/>
            <charset val="128"/>
          </rPr>
          <t>紫部分で列の挿入をする場合は、このブック内のVLOOKUPを確認すること。</t>
        </r>
      </text>
    </comment>
    <comment ref="AP184" authorId="0" shapeId="0">
      <text>
        <r>
          <rPr>
            <sz val="9"/>
            <color indexed="81"/>
            <rFont val="MS P ゴシック"/>
            <family val="3"/>
            <charset val="128"/>
          </rPr>
          <t xml:space="preserve">数値を表しています。
</t>
        </r>
      </text>
    </comment>
    <comment ref="AT187" authorId="0" shapeId="0">
      <text>
        <r>
          <rPr>
            <sz val="9"/>
            <color indexed="81"/>
            <rFont val="MS P ゴシック"/>
            <family val="3"/>
            <charset val="128"/>
          </rPr>
          <t xml:space="preserve">自己資本額の桁数を入れています
</t>
        </r>
      </text>
    </comment>
    <comment ref="A222" authorId="0" shapeId="0">
      <text>
        <r>
          <rPr>
            <b/>
            <sz val="9"/>
            <color indexed="81"/>
            <rFont val="MS P ゴシック"/>
            <family val="3"/>
            <charset val="128"/>
          </rPr>
          <t>黄色セル部分は、削除するか検討中。</t>
        </r>
      </text>
    </comment>
    <comment ref="J448" authorId="0" shapeId="0">
      <text>
        <r>
          <rPr>
            <b/>
            <sz val="9"/>
            <color indexed="81"/>
            <rFont val="MS P ゴシック"/>
            <family val="3"/>
            <charset val="128"/>
          </rPr>
          <t>作成者:</t>
        </r>
        <r>
          <rPr>
            <sz val="9"/>
            <color indexed="81"/>
            <rFont val="MS P ゴシック"/>
            <family val="3"/>
            <charset val="128"/>
          </rPr>
          <t xml:space="preserve">
対象月が到来すれば数字が出てきます。
</t>
        </r>
      </text>
    </comment>
    <comment ref="K448" authorId="0" shapeId="0">
      <text>
        <r>
          <rPr>
            <b/>
            <sz val="9"/>
            <color indexed="81"/>
            <rFont val="MS P ゴシック"/>
            <family val="3"/>
            <charset val="128"/>
          </rPr>
          <t>作成者:</t>
        </r>
        <r>
          <rPr>
            <sz val="9"/>
            <color indexed="81"/>
            <rFont val="MS P ゴシック"/>
            <family val="3"/>
            <charset val="128"/>
          </rPr>
          <t xml:space="preserve">
計算式が入ってます。
そのうち下の２つは少し違う計算式が入っています。</t>
        </r>
      </text>
    </comment>
  </commentList>
</comments>
</file>

<file path=xl/sharedStrings.xml><?xml version="1.0" encoding="utf-8"?>
<sst xmlns="http://schemas.openxmlformats.org/spreadsheetml/2006/main" count="2346" uniqueCount="1315">
  <si>
    <t>申請者</t>
  </si>
  <si>
    <t>商号又は名称</t>
  </si>
  <si>
    <t>代表者役職名</t>
  </si>
  <si>
    <t>代表者氏名</t>
  </si>
  <si>
    <t>（あて先）</t>
  </si>
  <si>
    <t>（登記上の所在地）</t>
    <rPh sb="5" eb="8">
      <t>ショザイチ</t>
    </rPh>
    <phoneticPr fontId="3"/>
  </si>
  <si>
    <t>日</t>
    <rPh sb="0" eb="1">
      <t>ニチ</t>
    </rPh>
    <phoneticPr fontId="3"/>
  </si>
  <si>
    <t>月</t>
    <rPh sb="0" eb="1">
      <t>ガツ</t>
    </rPh>
    <phoneticPr fontId="3"/>
  </si>
  <si>
    <t>年</t>
    <rPh sb="0" eb="1">
      <t>ネン</t>
    </rPh>
    <phoneticPr fontId="3"/>
  </si>
  <si>
    <t>かなる措置を受けても異議を申し立てません。</t>
    <phoneticPr fontId="3"/>
  </si>
  <si>
    <t>　</t>
    <phoneticPr fontId="3"/>
  </si>
  <si>
    <t>①法人・個人の別</t>
    <rPh sb="1" eb="3">
      <t>ホウジン</t>
    </rPh>
    <rPh sb="4" eb="6">
      <t>コジン</t>
    </rPh>
    <rPh sb="7" eb="8">
      <t>ベツ</t>
    </rPh>
    <phoneticPr fontId="20"/>
  </si>
  <si>
    <t>年</t>
    <rPh sb="0" eb="1">
      <t>ネン</t>
    </rPh>
    <phoneticPr fontId="20"/>
  </si>
  <si>
    <t>月</t>
    <rPh sb="0" eb="1">
      <t>ツキ</t>
    </rPh>
    <phoneticPr fontId="20"/>
  </si>
  <si>
    <t>日</t>
    <rPh sb="0" eb="1">
      <t>ニチ</t>
    </rPh>
    <phoneticPr fontId="20"/>
  </si>
  <si>
    <t>さいたま市使用欄</t>
    <rPh sb="4" eb="5">
      <t>シ</t>
    </rPh>
    <rPh sb="5" eb="7">
      <t>シヨウ</t>
    </rPh>
    <rPh sb="7" eb="8">
      <t>ラン</t>
    </rPh>
    <phoneticPr fontId="20"/>
  </si>
  <si>
    <t>月</t>
    <rPh sb="0" eb="1">
      <t>ガツ</t>
    </rPh>
    <phoneticPr fontId="20"/>
  </si>
  <si>
    <t>商号又は名称</t>
    <rPh sb="0" eb="2">
      <t>ショウゴウ</t>
    </rPh>
    <rPh sb="2" eb="3">
      <t>マタ</t>
    </rPh>
    <rPh sb="4" eb="6">
      <t>メイショウ</t>
    </rPh>
    <phoneticPr fontId="20"/>
  </si>
  <si>
    <t>②総従業員数（人）</t>
    <rPh sb="1" eb="2">
      <t>ソウ</t>
    </rPh>
    <rPh sb="2" eb="5">
      <t>ジュウギョウイン</t>
    </rPh>
    <rPh sb="5" eb="6">
      <t>スウ</t>
    </rPh>
    <rPh sb="7" eb="8">
      <t>ニン</t>
    </rPh>
    <phoneticPr fontId="20"/>
  </si>
  <si>
    <t>千円</t>
    <rPh sb="0" eb="2">
      <t>センエン</t>
    </rPh>
    <phoneticPr fontId="20"/>
  </si>
  <si>
    <t>（記入時の注意）
⑴外国法人からの出資の割合（資本の比率）の数値を記入（小数点以下切捨て）
⑵外国法人からの出資がない場合は、０を記入</t>
    <rPh sb="1" eb="3">
      <t>キニュウ</t>
    </rPh>
    <rPh sb="3" eb="4">
      <t>ジ</t>
    </rPh>
    <rPh sb="5" eb="7">
      <t>チュウイ</t>
    </rPh>
    <rPh sb="36" eb="39">
      <t>ショウスウテン</t>
    </rPh>
    <rPh sb="39" eb="41">
      <t>イカ</t>
    </rPh>
    <rPh sb="41" eb="43">
      <t>キリス</t>
    </rPh>
    <rPh sb="47" eb="49">
      <t>ガイコク</t>
    </rPh>
    <rPh sb="49" eb="51">
      <t>ホウジン</t>
    </rPh>
    <rPh sb="54" eb="56">
      <t>シュッシ</t>
    </rPh>
    <rPh sb="59" eb="61">
      <t>バアイ</t>
    </rPh>
    <rPh sb="65" eb="67">
      <t>キニュウ</t>
    </rPh>
    <phoneticPr fontId="20"/>
  </si>
  <si>
    <t>％</t>
    <phoneticPr fontId="20"/>
  </si>
  <si>
    <t>①申請業務（大項目）</t>
    <rPh sb="1" eb="3">
      <t>シンセイ</t>
    </rPh>
    <rPh sb="3" eb="5">
      <t>ギョウム</t>
    </rPh>
    <rPh sb="6" eb="9">
      <t>ダイコウモク</t>
    </rPh>
    <phoneticPr fontId="20"/>
  </si>
  <si>
    <t>申請
業務</t>
    <rPh sb="0" eb="2">
      <t>シンセイ</t>
    </rPh>
    <rPh sb="3" eb="5">
      <t>ギョウム</t>
    </rPh>
    <phoneticPr fontId="20"/>
  </si>
  <si>
    <t>業務
コード</t>
    <rPh sb="0" eb="2">
      <t>ギョウム</t>
    </rPh>
    <phoneticPr fontId="20"/>
  </si>
  <si>
    <t>受注希望業務
（申請業務小項目）</t>
    <rPh sb="0" eb="2">
      <t>ジュチュウ</t>
    </rPh>
    <rPh sb="2" eb="4">
      <t>キボウ</t>
    </rPh>
    <rPh sb="4" eb="6">
      <t>ギョウム</t>
    </rPh>
    <rPh sb="8" eb="10">
      <t>シンセイ</t>
    </rPh>
    <rPh sb="10" eb="12">
      <t>ギョウム</t>
    </rPh>
    <rPh sb="12" eb="15">
      <t>ショウコウモク</t>
    </rPh>
    <phoneticPr fontId="20"/>
  </si>
  <si>
    <t>建物管理等</t>
    <rPh sb="0" eb="2">
      <t>タテモノ</t>
    </rPh>
    <rPh sb="2" eb="5">
      <t>カンリトウ</t>
    </rPh>
    <phoneticPr fontId="20"/>
  </si>
  <si>
    <t>０９</t>
  </si>
  <si>
    <t>イベント・催事</t>
    <rPh sb="5" eb="7">
      <t>サイジ</t>
    </rPh>
    <phoneticPr fontId="20"/>
  </si>
  <si>
    <t>０２</t>
  </si>
  <si>
    <t>警備</t>
    <rPh sb="0" eb="2">
      <t>ケイビ</t>
    </rPh>
    <phoneticPr fontId="20"/>
  </si>
  <si>
    <t>１０</t>
  </si>
  <si>
    <t>製作等</t>
    <rPh sb="0" eb="3">
      <t>セイサクトウ</t>
    </rPh>
    <phoneticPr fontId="20"/>
  </si>
  <si>
    <t>０３</t>
  </si>
  <si>
    <t>清掃</t>
    <rPh sb="0" eb="2">
      <t>セイソウ</t>
    </rPh>
    <phoneticPr fontId="20"/>
  </si>
  <si>
    <t>１１</t>
  </si>
  <si>
    <t>検査・測定・調査</t>
    <rPh sb="0" eb="2">
      <t>ケンサ</t>
    </rPh>
    <rPh sb="3" eb="5">
      <t>ソクテイ</t>
    </rPh>
    <rPh sb="6" eb="8">
      <t>チョウサ</t>
    </rPh>
    <phoneticPr fontId="20"/>
  </si>
  <si>
    <t>０４</t>
  </si>
  <si>
    <t>保守点検</t>
    <rPh sb="0" eb="2">
      <t>ホシュ</t>
    </rPh>
    <rPh sb="2" eb="4">
      <t>テンケン</t>
    </rPh>
    <phoneticPr fontId="20"/>
  </si>
  <si>
    <t>１２</t>
  </si>
  <si>
    <t>計画策定</t>
    <rPh sb="0" eb="2">
      <t>ケイカク</t>
    </rPh>
    <rPh sb="2" eb="4">
      <t>サクテイ</t>
    </rPh>
    <phoneticPr fontId="20"/>
  </si>
  <si>
    <t>０５</t>
  </si>
  <si>
    <t>施設運転管理</t>
    <rPh sb="0" eb="2">
      <t>シセツ</t>
    </rPh>
    <rPh sb="2" eb="4">
      <t>ウンテン</t>
    </rPh>
    <rPh sb="4" eb="6">
      <t>カンリ</t>
    </rPh>
    <phoneticPr fontId="20"/>
  </si>
  <si>
    <t>１３</t>
  </si>
  <si>
    <t>電算</t>
    <rPh sb="0" eb="2">
      <t>デンサン</t>
    </rPh>
    <phoneticPr fontId="20"/>
  </si>
  <si>
    <t>０６</t>
  </si>
  <si>
    <t>１４</t>
  </si>
  <si>
    <t>文書管理</t>
    <rPh sb="0" eb="2">
      <t>ブンショ</t>
    </rPh>
    <rPh sb="2" eb="4">
      <t>カンリ</t>
    </rPh>
    <phoneticPr fontId="20"/>
  </si>
  <si>
    <t>０７</t>
  </si>
  <si>
    <t>運送・運行</t>
    <rPh sb="0" eb="2">
      <t>ウンソウ</t>
    </rPh>
    <rPh sb="3" eb="5">
      <t>ウンコウ</t>
    </rPh>
    <phoneticPr fontId="20"/>
  </si>
  <si>
    <t>福祉サービス</t>
    <rPh sb="0" eb="2">
      <t>フクシ</t>
    </rPh>
    <phoneticPr fontId="20"/>
  </si>
  <si>
    <t>０８</t>
  </si>
  <si>
    <t>給食</t>
    <rPh sb="0" eb="2">
      <t>キュウショク</t>
    </rPh>
    <phoneticPr fontId="20"/>
  </si>
  <si>
    <t>業務コード</t>
    <rPh sb="0" eb="2">
      <t>ギョウム</t>
    </rPh>
    <phoneticPr fontId="20"/>
  </si>
  <si>
    <t>業務名（大項目）</t>
    <rPh sb="0" eb="2">
      <t>ギョウム</t>
    </rPh>
    <rPh sb="2" eb="3">
      <t>メイ</t>
    </rPh>
    <rPh sb="4" eb="7">
      <t>ダイコウモク</t>
    </rPh>
    <phoneticPr fontId="20"/>
  </si>
  <si>
    <t>製作等</t>
    <rPh sb="0" eb="2">
      <t>セイサク</t>
    </rPh>
    <rPh sb="2" eb="3">
      <t>トウ</t>
    </rPh>
    <phoneticPr fontId="20"/>
  </si>
  <si>
    <t>その他</t>
    <rPh sb="2" eb="3">
      <t>タ</t>
    </rPh>
    <phoneticPr fontId="20"/>
  </si>
  <si>
    <t>廃棄物処理</t>
    <rPh sb="0" eb="3">
      <t>ハイキブツ</t>
    </rPh>
    <rPh sb="3" eb="5">
      <t>ショリ</t>
    </rPh>
    <phoneticPr fontId="20"/>
  </si>
  <si>
    <t>登録等コード</t>
    <rPh sb="0" eb="2">
      <t>トウロク</t>
    </rPh>
    <rPh sb="2" eb="3">
      <t>トウ</t>
    </rPh>
    <phoneticPr fontId="20"/>
  </si>
  <si>
    <t>コード番号</t>
    <rPh sb="3" eb="5">
      <t>バンゴウ</t>
    </rPh>
    <phoneticPr fontId="20"/>
  </si>
  <si>
    <t>申請事務
担当者</t>
    <rPh sb="0" eb="2">
      <t>シンセイ</t>
    </rPh>
    <rPh sb="2" eb="4">
      <t>ジム</t>
    </rPh>
    <rPh sb="5" eb="8">
      <t>タントウシャ</t>
    </rPh>
    <phoneticPr fontId="20"/>
  </si>
  <si>
    <t>所属営業所又は
部課名等</t>
    <rPh sb="0" eb="2">
      <t>ショゾク</t>
    </rPh>
    <rPh sb="2" eb="5">
      <t>エイギョウショ</t>
    </rPh>
    <rPh sb="5" eb="6">
      <t>マタ</t>
    </rPh>
    <rPh sb="8" eb="10">
      <t>ブカ</t>
    </rPh>
    <rPh sb="10" eb="11">
      <t>メイ</t>
    </rPh>
    <rPh sb="11" eb="12">
      <t>トウ</t>
    </rPh>
    <phoneticPr fontId="20"/>
  </si>
  <si>
    <t>ＴＥＬ</t>
    <phoneticPr fontId="20"/>
  </si>
  <si>
    <t>ＦＡＸ</t>
    <phoneticPr fontId="20"/>
  </si>
  <si>
    <t>担当者氏名</t>
    <phoneticPr fontId="20"/>
  </si>
  <si>
    <t>メール
アドレス</t>
    <phoneticPr fontId="20"/>
  </si>
  <si>
    <t>行政書士名</t>
    <rPh sb="0" eb="2">
      <t>ギョウセイ</t>
    </rPh>
    <rPh sb="2" eb="4">
      <t>ショシ</t>
    </rPh>
    <rPh sb="4" eb="5">
      <t>メイ</t>
    </rPh>
    <phoneticPr fontId="20"/>
  </si>
  <si>
    <t>チェック</t>
    <phoneticPr fontId="20"/>
  </si>
  <si>
    <t>提出書類名</t>
    <rPh sb="0" eb="2">
      <t>テイシュツ</t>
    </rPh>
    <rPh sb="2" eb="4">
      <t>ショルイ</t>
    </rPh>
    <rPh sb="4" eb="5">
      <t>メイ</t>
    </rPh>
    <phoneticPr fontId="20"/>
  </si>
  <si>
    <t xml:space="preserve">提出書類チェックリスト（業務委託）   </t>
  </si>
  <si>
    <t>（委託様式２）</t>
  </si>
  <si>
    <t>業者情報調書（本店等情報）</t>
    <phoneticPr fontId="20"/>
  </si>
  <si>
    <t>/</t>
  </si>
  <si>
    <t>一次審査</t>
    <rPh sb="0" eb="2">
      <t>イチジ</t>
    </rPh>
    <rPh sb="2" eb="4">
      <t>シンサ</t>
    </rPh>
    <phoneticPr fontId="20"/>
  </si>
  <si>
    <t>二次審査</t>
    <rPh sb="0" eb="2">
      <t>ニジ</t>
    </rPh>
    <rPh sb="2" eb="4">
      <t>シンサ</t>
    </rPh>
    <phoneticPr fontId="20"/>
  </si>
  <si>
    <t>完了</t>
    <rPh sb="0" eb="2">
      <t>カンリョウ</t>
    </rPh>
    <phoneticPr fontId="20"/>
  </si>
  <si>
    <t>組合員名簿、役員名簿</t>
  </si>
  <si>
    <t>本店所在地
又は住所</t>
    <phoneticPr fontId="3"/>
  </si>
  <si>
    <t>0100</t>
  </si>
  <si>
    <t>建物総合管理</t>
    <rPh sb="0" eb="2">
      <t>タテモノ</t>
    </rPh>
    <rPh sb="2" eb="4">
      <t>ソウゴウ</t>
    </rPh>
    <rPh sb="4" eb="6">
      <t>カンリ</t>
    </rPh>
    <phoneticPr fontId="20"/>
  </si>
  <si>
    <t>0101</t>
  </si>
  <si>
    <t>受付案内</t>
    <rPh sb="0" eb="2">
      <t>ウケツケ</t>
    </rPh>
    <rPh sb="2" eb="4">
      <t>アンナイ</t>
    </rPh>
    <phoneticPr fontId="20"/>
  </si>
  <si>
    <t>0102</t>
  </si>
  <si>
    <t>電話交換</t>
    <rPh sb="0" eb="2">
      <t>デンワ</t>
    </rPh>
    <rPh sb="2" eb="4">
      <t>コウカン</t>
    </rPh>
    <phoneticPr fontId="20"/>
  </si>
  <si>
    <t>0103</t>
  </si>
  <si>
    <t>駐車場管理</t>
    <rPh sb="0" eb="3">
      <t>チュウシャジョウ</t>
    </rPh>
    <rPh sb="3" eb="5">
      <t>カンリ</t>
    </rPh>
    <phoneticPr fontId="20"/>
  </si>
  <si>
    <t>0104</t>
  </si>
  <si>
    <t>電気設備運転</t>
    <rPh sb="0" eb="2">
      <t>デンキ</t>
    </rPh>
    <rPh sb="2" eb="4">
      <t>セツビ</t>
    </rPh>
    <rPh sb="4" eb="6">
      <t>ウンテン</t>
    </rPh>
    <phoneticPr fontId="20"/>
  </si>
  <si>
    <t>0105</t>
  </si>
  <si>
    <t>空調設備運転</t>
    <rPh sb="0" eb="2">
      <t>クウチョウ</t>
    </rPh>
    <rPh sb="2" eb="4">
      <t>セツビ</t>
    </rPh>
    <rPh sb="4" eb="6">
      <t>ウンテン</t>
    </rPh>
    <phoneticPr fontId="20"/>
  </si>
  <si>
    <t>0106</t>
  </si>
  <si>
    <t>給排水衛生設備運転</t>
    <rPh sb="0" eb="3">
      <t>キュウハイスイ</t>
    </rPh>
    <rPh sb="3" eb="5">
      <t>エイセイ</t>
    </rPh>
    <rPh sb="5" eb="7">
      <t>セツビ</t>
    </rPh>
    <rPh sb="7" eb="9">
      <t>ウンテン</t>
    </rPh>
    <phoneticPr fontId="20"/>
  </si>
  <si>
    <t>0107</t>
  </si>
  <si>
    <t>ボイラー運転</t>
    <rPh sb="4" eb="6">
      <t>ウンテン</t>
    </rPh>
    <phoneticPr fontId="20"/>
  </si>
  <si>
    <t>0108</t>
  </si>
  <si>
    <t>0200</t>
  </si>
  <si>
    <t>警備（機械警備業務を除く）</t>
    <rPh sb="0" eb="2">
      <t>ケイビ</t>
    </rPh>
    <rPh sb="3" eb="5">
      <t>キカイ</t>
    </rPh>
    <rPh sb="5" eb="7">
      <t>ケイビ</t>
    </rPh>
    <rPh sb="7" eb="9">
      <t>ギョウム</t>
    </rPh>
    <rPh sb="10" eb="11">
      <t>ノゾ</t>
    </rPh>
    <phoneticPr fontId="20"/>
  </si>
  <si>
    <t>0201</t>
  </si>
  <si>
    <t>機械警備</t>
    <rPh sb="0" eb="2">
      <t>キカイ</t>
    </rPh>
    <rPh sb="2" eb="4">
      <t>ケイビ</t>
    </rPh>
    <phoneticPr fontId="20"/>
  </si>
  <si>
    <t>0300</t>
  </si>
  <si>
    <t>建物清掃（床・窓・トイレ等）</t>
    <rPh sb="0" eb="2">
      <t>タテモノ</t>
    </rPh>
    <rPh sb="2" eb="4">
      <t>セイソウ</t>
    </rPh>
    <rPh sb="5" eb="6">
      <t>ユカ</t>
    </rPh>
    <rPh sb="7" eb="8">
      <t>マド</t>
    </rPh>
    <rPh sb="12" eb="13">
      <t>トウ</t>
    </rPh>
    <phoneticPr fontId="20"/>
  </si>
  <si>
    <t>0301</t>
  </si>
  <si>
    <t>貯水槽清掃</t>
  </si>
  <si>
    <t>0302</t>
  </si>
  <si>
    <t>浄化槽清掃</t>
  </si>
  <si>
    <t>0303</t>
  </si>
  <si>
    <t>0400</t>
  </si>
  <si>
    <t>電気設備保守点検</t>
    <rPh sb="0" eb="2">
      <t>デンキ</t>
    </rPh>
    <rPh sb="2" eb="4">
      <t>セツビ</t>
    </rPh>
    <rPh sb="4" eb="6">
      <t>ホシュ</t>
    </rPh>
    <rPh sb="6" eb="8">
      <t>テンケン</t>
    </rPh>
    <phoneticPr fontId="20"/>
  </si>
  <si>
    <t>0401</t>
  </si>
  <si>
    <t>通信設備保守点検</t>
    <rPh sb="0" eb="2">
      <t>ツウシン</t>
    </rPh>
    <rPh sb="2" eb="4">
      <t>セツビ</t>
    </rPh>
    <rPh sb="4" eb="6">
      <t>ホシュ</t>
    </rPh>
    <rPh sb="6" eb="8">
      <t>テンケン</t>
    </rPh>
    <phoneticPr fontId="20"/>
  </si>
  <si>
    <t>0402</t>
  </si>
  <si>
    <t>ボイラー保守点検</t>
    <rPh sb="4" eb="6">
      <t>ホシュ</t>
    </rPh>
    <rPh sb="6" eb="8">
      <t>テンケン</t>
    </rPh>
    <phoneticPr fontId="20"/>
  </si>
  <si>
    <t>0403</t>
  </si>
  <si>
    <t>空調設備保守点検</t>
    <rPh sb="0" eb="2">
      <t>クウチョウ</t>
    </rPh>
    <rPh sb="2" eb="4">
      <t>セツビ</t>
    </rPh>
    <rPh sb="4" eb="6">
      <t>ホシュ</t>
    </rPh>
    <rPh sb="6" eb="8">
      <t>テンケン</t>
    </rPh>
    <phoneticPr fontId="20"/>
  </si>
  <si>
    <t>0404</t>
  </si>
  <si>
    <t>冷凍機保守点検</t>
    <rPh sb="0" eb="3">
      <t>レイトウキ</t>
    </rPh>
    <rPh sb="3" eb="5">
      <t>ホシュ</t>
    </rPh>
    <rPh sb="5" eb="7">
      <t>テンケン</t>
    </rPh>
    <phoneticPr fontId="20"/>
  </si>
  <si>
    <t>0405</t>
  </si>
  <si>
    <t>給排水設備保守点検</t>
    <rPh sb="0" eb="3">
      <t>キュウハイスイ</t>
    </rPh>
    <rPh sb="3" eb="5">
      <t>セツビ</t>
    </rPh>
    <rPh sb="5" eb="7">
      <t>ホシュ</t>
    </rPh>
    <rPh sb="7" eb="9">
      <t>テンケン</t>
    </rPh>
    <phoneticPr fontId="20"/>
  </si>
  <si>
    <t>0406</t>
  </si>
  <si>
    <t>防災設備保守点検</t>
    <rPh sb="0" eb="2">
      <t>ボウサイ</t>
    </rPh>
    <rPh sb="2" eb="4">
      <t>セツビ</t>
    </rPh>
    <rPh sb="4" eb="6">
      <t>ホシュ</t>
    </rPh>
    <rPh sb="6" eb="8">
      <t>テンケン</t>
    </rPh>
    <phoneticPr fontId="20"/>
  </si>
  <si>
    <t>0407</t>
  </si>
  <si>
    <t>ガス設備保守点検</t>
    <rPh sb="2" eb="4">
      <t>セツビ</t>
    </rPh>
    <rPh sb="4" eb="6">
      <t>ホシュ</t>
    </rPh>
    <rPh sb="6" eb="8">
      <t>テンケン</t>
    </rPh>
    <phoneticPr fontId="20"/>
  </si>
  <si>
    <t>0408</t>
  </si>
  <si>
    <t>自動ドア保守点検</t>
    <rPh sb="0" eb="2">
      <t>ジドウ</t>
    </rPh>
    <rPh sb="4" eb="6">
      <t>ホシュ</t>
    </rPh>
    <rPh sb="6" eb="8">
      <t>テンケン</t>
    </rPh>
    <phoneticPr fontId="20"/>
  </si>
  <si>
    <t>0409</t>
  </si>
  <si>
    <t>搬送運搬設備保守点検</t>
    <rPh sb="0" eb="2">
      <t>ハンソウ</t>
    </rPh>
    <rPh sb="2" eb="4">
      <t>ウンパン</t>
    </rPh>
    <rPh sb="4" eb="6">
      <t>セツビ</t>
    </rPh>
    <rPh sb="6" eb="8">
      <t>ホシュ</t>
    </rPh>
    <rPh sb="8" eb="10">
      <t>テンケン</t>
    </rPh>
    <phoneticPr fontId="20"/>
  </si>
  <si>
    <t>0410</t>
  </si>
  <si>
    <t>電動シャッター保守点検</t>
    <rPh sb="0" eb="2">
      <t>デンドウ</t>
    </rPh>
    <rPh sb="7" eb="9">
      <t>ホシュ</t>
    </rPh>
    <rPh sb="9" eb="11">
      <t>テンケン</t>
    </rPh>
    <phoneticPr fontId="20"/>
  </si>
  <si>
    <t>0411</t>
  </si>
  <si>
    <t>医療機器保守点検</t>
    <rPh sb="0" eb="2">
      <t>イリョウ</t>
    </rPh>
    <rPh sb="2" eb="4">
      <t>キキ</t>
    </rPh>
    <rPh sb="4" eb="6">
      <t>ホシュ</t>
    </rPh>
    <rPh sb="6" eb="8">
      <t>テンケン</t>
    </rPh>
    <phoneticPr fontId="20"/>
  </si>
  <si>
    <t>0412</t>
  </si>
  <si>
    <t>OA機器保守点検</t>
    <rPh sb="2" eb="4">
      <t>キキ</t>
    </rPh>
    <rPh sb="4" eb="6">
      <t>ホシュ</t>
    </rPh>
    <rPh sb="6" eb="8">
      <t>テンケン</t>
    </rPh>
    <phoneticPr fontId="20"/>
  </si>
  <si>
    <t>0413</t>
  </si>
  <si>
    <t>建築物保守点検</t>
    <rPh sb="0" eb="2">
      <t>ケンチク</t>
    </rPh>
    <rPh sb="2" eb="3">
      <t>ブツ</t>
    </rPh>
    <rPh sb="3" eb="5">
      <t>ホシュ</t>
    </rPh>
    <rPh sb="5" eb="7">
      <t>テンケン</t>
    </rPh>
    <phoneticPr fontId="20"/>
  </si>
  <si>
    <t>0414</t>
  </si>
  <si>
    <t>浄化槽保守点検</t>
    <rPh sb="0" eb="2">
      <t>ジョウカ</t>
    </rPh>
    <rPh sb="2" eb="3">
      <t>ソウ</t>
    </rPh>
    <rPh sb="3" eb="5">
      <t>ホシュ</t>
    </rPh>
    <rPh sb="5" eb="7">
      <t>テンケン</t>
    </rPh>
    <phoneticPr fontId="20"/>
  </si>
  <si>
    <t>0415</t>
  </si>
  <si>
    <t>その他の保守点検</t>
    <rPh sb="4" eb="6">
      <t>ホシュ</t>
    </rPh>
    <rPh sb="6" eb="8">
      <t>テンケン</t>
    </rPh>
    <phoneticPr fontId="20"/>
  </si>
  <si>
    <t>0500</t>
  </si>
  <si>
    <t>ごみ処理施設運転管理</t>
  </si>
  <si>
    <t>0501</t>
  </si>
  <si>
    <t>下水処理施設運転管理</t>
  </si>
  <si>
    <t>0502</t>
  </si>
  <si>
    <t>ポンプ場運転管理</t>
  </si>
  <si>
    <t>0503</t>
  </si>
  <si>
    <t>スポーツ施設運転管理</t>
  </si>
  <si>
    <t>0504</t>
  </si>
  <si>
    <t>浄・配水場施設運転管理</t>
    <rPh sb="0" eb="1">
      <t>ジョウ</t>
    </rPh>
    <rPh sb="2" eb="4">
      <t>ハイスイ</t>
    </rPh>
    <rPh sb="4" eb="5">
      <t>ジョウ</t>
    </rPh>
    <rPh sb="5" eb="7">
      <t>シセツ</t>
    </rPh>
    <phoneticPr fontId="20"/>
  </si>
  <si>
    <t>0505</t>
  </si>
  <si>
    <t>0600</t>
  </si>
  <si>
    <t>産業廃棄物収集運搬</t>
  </si>
  <si>
    <t>0601</t>
  </si>
  <si>
    <t>産業廃棄物処分</t>
  </si>
  <si>
    <t>0602</t>
  </si>
  <si>
    <t>一般廃棄物収集運搬（市内）</t>
    <rPh sb="10" eb="12">
      <t>シナイ</t>
    </rPh>
    <phoneticPr fontId="20"/>
  </si>
  <si>
    <t>0603</t>
  </si>
  <si>
    <t>一般廃棄物処分（市内）</t>
    <rPh sb="8" eb="10">
      <t>シナイ</t>
    </rPh>
    <phoneticPr fontId="20"/>
  </si>
  <si>
    <t>0604</t>
  </si>
  <si>
    <t>廃棄物再生処理</t>
  </si>
  <si>
    <t>0605</t>
  </si>
  <si>
    <t>0700</t>
  </si>
  <si>
    <t>貨物運送・運行</t>
    <rPh sb="0" eb="2">
      <t>カモツ</t>
    </rPh>
    <rPh sb="2" eb="4">
      <t>ウンソウ</t>
    </rPh>
    <rPh sb="5" eb="7">
      <t>ウンコウ</t>
    </rPh>
    <phoneticPr fontId="20"/>
  </si>
  <si>
    <t>0701</t>
  </si>
  <si>
    <t>美術品等運送</t>
    <rPh sb="0" eb="2">
      <t>ビジュツ</t>
    </rPh>
    <rPh sb="2" eb="3">
      <t>ヒン</t>
    </rPh>
    <rPh sb="3" eb="4">
      <t>トウ</t>
    </rPh>
    <rPh sb="4" eb="6">
      <t>ウンソウ</t>
    </rPh>
    <phoneticPr fontId="20"/>
  </si>
  <si>
    <t>0702</t>
  </si>
  <si>
    <t>観光バス運行</t>
    <rPh sb="0" eb="2">
      <t>カンコウ</t>
    </rPh>
    <rPh sb="4" eb="6">
      <t>ウンコウ</t>
    </rPh>
    <phoneticPr fontId="20"/>
  </si>
  <si>
    <t>0703</t>
  </si>
  <si>
    <t>送迎バス運行</t>
    <rPh sb="0" eb="2">
      <t>ソウゲイ</t>
    </rPh>
    <rPh sb="4" eb="6">
      <t>ウンコウ</t>
    </rPh>
    <phoneticPr fontId="20"/>
  </si>
  <si>
    <t>0704</t>
  </si>
  <si>
    <t>市報等配送・配布</t>
    <rPh sb="0" eb="2">
      <t>シホウ</t>
    </rPh>
    <rPh sb="2" eb="3">
      <t>トウ</t>
    </rPh>
    <rPh sb="3" eb="5">
      <t>ハイソウ</t>
    </rPh>
    <rPh sb="6" eb="8">
      <t>ハイフ</t>
    </rPh>
    <phoneticPr fontId="20"/>
  </si>
  <si>
    <t>0705</t>
  </si>
  <si>
    <t>学校給食運送</t>
    <rPh sb="0" eb="2">
      <t>ガッコウ</t>
    </rPh>
    <rPh sb="2" eb="4">
      <t>キュウショク</t>
    </rPh>
    <rPh sb="4" eb="6">
      <t>ウンソウ</t>
    </rPh>
    <phoneticPr fontId="20"/>
  </si>
  <si>
    <t>0706</t>
  </si>
  <si>
    <t>旅行斡旋等</t>
    <rPh sb="0" eb="2">
      <t>リョコウ</t>
    </rPh>
    <rPh sb="2" eb="4">
      <t>アッセン</t>
    </rPh>
    <rPh sb="4" eb="5">
      <t>トウ</t>
    </rPh>
    <phoneticPr fontId="20"/>
  </si>
  <si>
    <t>0707</t>
  </si>
  <si>
    <t>使送便</t>
    <rPh sb="0" eb="1">
      <t>シ</t>
    </rPh>
    <rPh sb="1" eb="2">
      <t>ソウ</t>
    </rPh>
    <rPh sb="2" eb="3">
      <t>ビン</t>
    </rPh>
    <phoneticPr fontId="20"/>
  </si>
  <si>
    <t>0708</t>
  </si>
  <si>
    <t>0800</t>
  </si>
  <si>
    <t>学校給食</t>
    <rPh sb="0" eb="2">
      <t>ガッコウ</t>
    </rPh>
    <rPh sb="2" eb="4">
      <t>キュウショク</t>
    </rPh>
    <phoneticPr fontId="20"/>
  </si>
  <si>
    <t>0801</t>
  </si>
  <si>
    <t>病院給食</t>
    <rPh sb="0" eb="2">
      <t>ビョウイン</t>
    </rPh>
    <rPh sb="2" eb="4">
      <t>キュウショク</t>
    </rPh>
    <phoneticPr fontId="20"/>
  </si>
  <si>
    <t>0802</t>
  </si>
  <si>
    <t>0900</t>
  </si>
  <si>
    <t>企画・運営</t>
    <rPh sb="0" eb="2">
      <t>キカク</t>
    </rPh>
    <rPh sb="3" eb="5">
      <t>ウンエイ</t>
    </rPh>
    <phoneticPr fontId="20"/>
  </si>
  <si>
    <t>0901</t>
  </si>
  <si>
    <t>会場設営</t>
    <rPh sb="0" eb="1">
      <t>カイ</t>
    </rPh>
    <rPh sb="1" eb="2">
      <t>ジョウ</t>
    </rPh>
    <rPh sb="2" eb="4">
      <t>セツエイ</t>
    </rPh>
    <phoneticPr fontId="20"/>
  </si>
  <si>
    <t>0902</t>
  </si>
  <si>
    <t>その他のイベント･催事</t>
    <rPh sb="9" eb="11">
      <t>サイジ</t>
    </rPh>
    <phoneticPr fontId="20"/>
  </si>
  <si>
    <t>1000</t>
  </si>
  <si>
    <t>映画・ビデオ・写真等</t>
    <rPh sb="0" eb="2">
      <t>エイガ</t>
    </rPh>
    <rPh sb="7" eb="9">
      <t>シャシン</t>
    </rPh>
    <rPh sb="9" eb="10">
      <t>トウ</t>
    </rPh>
    <phoneticPr fontId="20"/>
  </si>
  <si>
    <t>1001</t>
  </si>
  <si>
    <t>パンフレット等</t>
    <rPh sb="6" eb="7">
      <t>トウ</t>
    </rPh>
    <phoneticPr fontId="20"/>
  </si>
  <si>
    <t>1002</t>
  </si>
  <si>
    <t>看板・案内板等</t>
    <rPh sb="0" eb="2">
      <t>カンバン</t>
    </rPh>
    <rPh sb="3" eb="6">
      <t>アンナイバン</t>
    </rPh>
    <rPh sb="6" eb="7">
      <t>トウ</t>
    </rPh>
    <phoneticPr fontId="20"/>
  </si>
  <si>
    <t>1003</t>
  </si>
  <si>
    <t>美術品</t>
    <rPh sb="0" eb="2">
      <t>ビジュツ</t>
    </rPh>
    <rPh sb="2" eb="3">
      <t>ヒン</t>
    </rPh>
    <phoneticPr fontId="20"/>
  </si>
  <si>
    <t>1004</t>
  </si>
  <si>
    <t>1005</t>
  </si>
  <si>
    <t>1006</t>
  </si>
  <si>
    <t>1100</t>
  </si>
  <si>
    <t>水質検査</t>
    <rPh sb="0" eb="2">
      <t>スイシツ</t>
    </rPh>
    <rPh sb="2" eb="4">
      <t>ケンサ</t>
    </rPh>
    <phoneticPr fontId="20"/>
  </si>
  <si>
    <t>1101</t>
  </si>
  <si>
    <t>大気検査</t>
    <rPh sb="0" eb="2">
      <t>タイキ</t>
    </rPh>
    <rPh sb="2" eb="4">
      <t>ケンサ</t>
    </rPh>
    <phoneticPr fontId="20"/>
  </si>
  <si>
    <t>1102</t>
  </si>
  <si>
    <t>環境測定</t>
    <rPh sb="0" eb="2">
      <t>カンキョウ</t>
    </rPh>
    <rPh sb="2" eb="4">
      <t>ソクテイ</t>
    </rPh>
    <phoneticPr fontId="20"/>
  </si>
  <si>
    <t>1103</t>
  </si>
  <si>
    <t>漏水調査</t>
    <rPh sb="0" eb="2">
      <t>ロウスイ</t>
    </rPh>
    <rPh sb="2" eb="4">
      <t>チョウサ</t>
    </rPh>
    <phoneticPr fontId="20"/>
  </si>
  <si>
    <t>1104</t>
  </si>
  <si>
    <t>交通量調査</t>
  </si>
  <si>
    <t>1105</t>
  </si>
  <si>
    <t>市場調査</t>
    <rPh sb="0" eb="2">
      <t>シジョウ</t>
    </rPh>
    <rPh sb="2" eb="4">
      <t>チョウサ</t>
    </rPh>
    <phoneticPr fontId="20"/>
  </si>
  <si>
    <t>1106</t>
  </si>
  <si>
    <t>世論調査</t>
    <rPh sb="0" eb="2">
      <t>セロン</t>
    </rPh>
    <rPh sb="2" eb="4">
      <t>チョウサ</t>
    </rPh>
    <phoneticPr fontId="20"/>
  </si>
  <si>
    <t>1107</t>
  </si>
  <si>
    <t>衛生検査</t>
  </si>
  <si>
    <t>1108</t>
  </si>
  <si>
    <t>1200</t>
  </si>
  <si>
    <t>福祉計画</t>
    <rPh sb="0" eb="2">
      <t>フクシ</t>
    </rPh>
    <rPh sb="2" eb="4">
      <t>ケイカク</t>
    </rPh>
    <phoneticPr fontId="20"/>
  </si>
  <si>
    <t>1201</t>
  </si>
  <si>
    <t>総合計画</t>
  </si>
  <si>
    <t>1202</t>
  </si>
  <si>
    <t>1300</t>
  </si>
  <si>
    <t>システム・プログラム開発</t>
    <rPh sb="10" eb="12">
      <t>カイハツ</t>
    </rPh>
    <phoneticPr fontId="20"/>
  </si>
  <si>
    <t>1301</t>
  </si>
  <si>
    <t>電算処理</t>
    <rPh sb="0" eb="2">
      <t>デンサン</t>
    </rPh>
    <rPh sb="2" eb="4">
      <t>ショリ</t>
    </rPh>
    <phoneticPr fontId="20"/>
  </si>
  <si>
    <t>1302</t>
  </si>
  <si>
    <t>システム保守</t>
    <rPh sb="4" eb="6">
      <t>ホシュ</t>
    </rPh>
    <phoneticPr fontId="20"/>
  </si>
  <si>
    <t>1303</t>
  </si>
  <si>
    <t>データ入力</t>
    <rPh sb="3" eb="5">
      <t>ニュウリョク</t>
    </rPh>
    <phoneticPr fontId="20"/>
  </si>
  <si>
    <t>1304</t>
  </si>
  <si>
    <t>1400</t>
  </si>
  <si>
    <t>1401</t>
  </si>
  <si>
    <t>1402</t>
  </si>
  <si>
    <t>翻訳</t>
    <rPh sb="0" eb="2">
      <t>ホンヤク</t>
    </rPh>
    <phoneticPr fontId="20"/>
  </si>
  <si>
    <t>1403</t>
  </si>
  <si>
    <t>封入封緘</t>
    <rPh sb="0" eb="2">
      <t>フウニュウ</t>
    </rPh>
    <rPh sb="2" eb="4">
      <t>フウカン</t>
    </rPh>
    <phoneticPr fontId="20"/>
  </si>
  <si>
    <t>1404</t>
  </si>
  <si>
    <t>1600</t>
  </si>
  <si>
    <t>訪問介護</t>
    <rPh sb="0" eb="2">
      <t>ホウモン</t>
    </rPh>
    <rPh sb="2" eb="4">
      <t>カイゴ</t>
    </rPh>
    <phoneticPr fontId="20"/>
  </si>
  <si>
    <t>1601</t>
  </si>
  <si>
    <t>訪問入浴</t>
    <rPh sb="0" eb="2">
      <t>ホウモン</t>
    </rPh>
    <rPh sb="2" eb="4">
      <t>ニュウヨク</t>
    </rPh>
    <phoneticPr fontId="20"/>
  </si>
  <si>
    <t>1602</t>
  </si>
  <si>
    <t>配食</t>
    <rPh sb="0" eb="1">
      <t>クバ</t>
    </rPh>
    <rPh sb="1" eb="2">
      <t>ショク</t>
    </rPh>
    <phoneticPr fontId="20"/>
  </si>
  <si>
    <t>1603</t>
  </si>
  <si>
    <t>その他の福祉サービス</t>
    <rPh sb="4" eb="6">
      <t>フクシ</t>
    </rPh>
    <phoneticPr fontId="20"/>
  </si>
  <si>
    <t>1700</t>
  </si>
  <si>
    <t>消毒・害虫駆除</t>
    <rPh sb="0" eb="2">
      <t>ショウドク</t>
    </rPh>
    <rPh sb="3" eb="5">
      <t>ガイチュウ</t>
    </rPh>
    <rPh sb="5" eb="7">
      <t>クジョ</t>
    </rPh>
    <phoneticPr fontId="20"/>
  </si>
  <si>
    <t>1701</t>
  </si>
  <si>
    <t>不動産鑑定</t>
    <rPh sb="0" eb="3">
      <t>フドウサン</t>
    </rPh>
    <rPh sb="3" eb="5">
      <t>カンテイ</t>
    </rPh>
    <phoneticPr fontId="20"/>
  </si>
  <si>
    <t>1702</t>
  </si>
  <si>
    <t>法律事務等</t>
    <rPh sb="0" eb="2">
      <t>ホウリツ</t>
    </rPh>
    <rPh sb="2" eb="4">
      <t>ジム</t>
    </rPh>
    <rPh sb="4" eb="5">
      <t>トウ</t>
    </rPh>
    <phoneticPr fontId="20"/>
  </si>
  <si>
    <t>1703</t>
  </si>
  <si>
    <t>保健・医療・診察</t>
    <rPh sb="0" eb="2">
      <t>ホケン</t>
    </rPh>
    <rPh sb="3" eb="5">
      <t>イリョウ</t>
    </rPh>
    <rPh sb="6" eb="8">
      <t>シンサツ</t>
    </rPh>
    <phoneticPr fontId="20"/>
  </si>
  <si>
    <t>1704</t>
  </si>
  <si>
    <t>人材派遣</t>
    <rPh sb="0" eb="2">
      <t>ジンザイ</t>
    </rPh>
    <rPh sb="2" eb="4">
      <t>ハケン</t>
    </rPh>
    <phoneticPr fontId="20"/>
  </si>
  <si>
    <t>1705</t>
  </si>
  <si>
    <t>保管（物品）</t>
    <rPh sb="0" eb="2">
      <t>ホカン</t>
    </rPh>
    <rPh sb="3" eb="5">
      <t>ブッピン</t>
    </rPh>
    <phoneticPr fontId="20"/>
  </si>
  <si>
    <t>1706</t>
  </si>
  <si>
    <t>試験・発達検査</t>
    <rPh sb="0" eb="2">
      <t>シケン</t>
    </rPh>
    <rPh sb="3" eb="5">
      <t>ハッタツ</t>
    </rPh>
    <rPh sb="5" eb="7">
      <t>ケンサ</t>
    </rPh>
    <phoneticPr fontId="20"/>
  </si>
  <si>
    <t>1707</t>
  </si>
  <si>
    <t>気象観測・予報</t>
    <rPh sb="0" eb="2">
      <t>キショウ</t>
    </rPh>
    <rPh sb="2" eb="4">
      <t>カンソク</t>
    </rPh>
    <rPh sb="5" eb="7">
      <t>ヨホウ</t>
    </rPh>
    <phoneticPr fontId="20"/>
  </si>
  <si>
    <t>1708</t>
  </si>
  <si>
    <t>その他</t>
    <rPh sb="2" eb="3">
      <t>ホカ</t>
    </rPh>
    <phoneticPr fontId="20"/>
  </si>
  <si>
    <t>02</t>
  </si>
  <si>
    <t>03</t>
  </si>
  <si>
    <t>04</t>
  </si>
  <si>
    <t>05</t>
  </si>
  <si>
    <t>06</t>
  </si>
  <si>
    <t>07</t>
  </si>
  <si>
    <t>08</t>
  </si>
  <si>
    <t>09</t>
  </si>
  <si>
    <t>10</t>
  </si>
  <si>
    <t>11</t>
  </si>
  <si>
    <t>12</t>
  </si>
  <si>
    <t>13</t>
  </si>
  <si>
    <t>14</t>
  </si>
  <si>
    <t>16</t>
  </si>
  <si>
    <t>17</t>
  </si>
  <si>
    <t>独立</t>
    <rPh sb="0" eb="2">
      <t>ドクリツ</t>
    </rPh>
    <phoneticPr fontId="3"/>
  </si>
  <si>
    <t>他の事業所と併設していて室内の独立性は有り</t>
    <rPh sb="0" eb="1">
      <t>ホカ</t>
    </rPh>
    <rPh sb="2" eb="4">
      <t>ジギョウ</t>
    </rPh>
    <rPh sb="4" eb="5">
      <t>ショ</t>
    </rPh>
    <rPh sb="6" eb="8">
      <t>ヘイセツ</t>
    </rPh>
    <rPh sb="12" eb="14">
      <t>シツナイ</t>
    </rPh>
    <rPh sb="15" eb="17">
      <t>ドクリツ</t>
    </rPh>
    <rPh sb="17" eb="18">
      <t>セイ</t>
    </rPh>
    <rPh sb="19" eb="20">
      <t>アリ</t>
    </rPh>
    <phoneticPr fontId="3"/>
  </si>
  <si>
    <t>他の事業所と併設していて室内の独立性は無し</t>
    <rPh sb="0" eb="1">
      <t>ホカ</t>
    </rPh>
    <rPh sb="2" eb="4">
      <t>ジギョウ</t>
    </rPh>
    <rPh sb="4" eb="5">
      <t>ショ</t>
    </rPh>
    <rPh sb="6" eb="8">
      <t>ヘイセツ</t>
    </rPh>
    <rPh sb="12" eb="14">
      <t>シツナイ</t>
    </rPh>
    <rPh sb="15" eb="17">
      <t>ドクリツ</t>
    </rPh>
    <rPh sb="17" eb="18">
      <t>セイ</t>
    </rPh>
    <rPh sb="19" eb="20">
      <t>ナ</t>
    </rPh>
    <phoneticPr fontId="3"/>
  </si>
  <si>
    <t>事業所等の形態</t>
    <rPh sb="0" eb="2">
      <t>ジギョウ</t>
    </rPh>
    <rPh sb="2" eb="3">
      <t>ショ</t>
    </rPh>
    <rPh sb="3" eb="4">
      <t>トウ</t>
    </rPh>
    <rPh sb="5" eb="7">
      <t>ケイタイ</t>
    </rPh>
    <phoneticPr fontId="3"/>
  </si>
  <si>
    <t>有</t>
    <rPh sb="0" eb="1">
      <t>ア</t>
    </rPh>
    <phoneticPr fontId="3"/>
  </si>
  <si>
    <t>無</t>
    <rPh sb="0" eb="1">
      <t>ナ</t>
    </rPh>
    <phoneticPr fontId="3"/>
  </si>
  <si>
    <t>□</t>
    <phoneticPr fontId="3"/>
  </si>
  <si>
    <t>⑪外国法人の出資割合</t>
    <rPh sb="1" eb="3">
      <t>ガイコク</t>
    </rPh>
    <rPh sb="3" eb="5">
      <t>ホウジン</t>
    </rPh>
    <rPh sb="6" eb="8">
      <t>シュッシ</t>
    </rPh>
    <rPh sb="8" eb="10">
      <t>ワリアイ</t>
    </rPh>
    <phoneticPr fontId="20"/>
  </si>
  <si>
    <t>（商号又は名称）</t>
    <rPh sb="1" eb="3">
      <t>ショウゴウ</t>
    </rPh>
    <rPh sb="3" eb="4">
      <t>マタ</t>
    </rPh>
    <rPh sb="5" eb="7">
      <t>メイショウ</t>
    </rPh>
    <phoneticPr fontId="3"/>
  </si>
  <si>
    <t>（　業務委託　）</t>
    <rPh sb="2" eb="4">
      <t>ギョウム</t>
    </rPh>
    <rPh sb="4" eb="6">
      <t>イタク</t>
    </rPh>
    <phoneticPr fontId="3"/>
  </si>
  <si>
    <t>　　　さいたま市財政局契約管理部契約課　　電話048‐829‐1179（直通）</t>
    <phoneticPr fontId="3"/>
  </si>
  <si>
    <t>　　　さいたま市水道局業務部管財課　　　　　電話048‐714‐3080（直通）</t>
    <phoneticPr fontId="3"/>
  </si>
  <si>
    <t>　　・この用紙は、審査が終了した通知ではありません。</t>
    <phoneticPr fontId="3"/>
  </si>
  <si>
    <r>
      <t>◆</t>
    </r>
    <r>
      <rPr>
        <b/>
        <sz val="13"/>
        <rFont val="ＭＳ Ｐ明朝"/>
        <family val="1"/>
        <charset val="128"/>
      </rPr>
      <t>「コード９９９９（その他の許可・認可・登録等）」を上記「登録等コード」に記入した場合</t>
    </r>
    <r>
      <rPr>
        <sz val="13"/>
        <rFont val="ＭＳ Ｐ明朝"/>
        <family val="1"/>
        <charset val="128"/>
      </rPr>
      <t>は、具体的な登録等名称を以下に記入</t>
    </r>
    <rPh sb="12" eb="13">
      <t>タ</t>
    </rPh>
    <rPh sb="14" eb="16">
      <t>キョカ</t>
    </rPh>
    <rPh sb="17" eb="19">
      <t>ニンカ</t>
    </rPh>
    <rPh sb="20" eb="22">
      <t>トウロク</t>
    </rPh>
    <rPh sb="22" eb="23">
      <t>トウ</t>
    </rPh>
    <rPh sb="26" eb="28">
      <t>ジョウキ</t>
    </rPh>
    <rPh sb="29" eb="31">
      <t>トウロク</t>
    </rPh>
    <rPh sb="31" eb="32">
      <t>トウ</t>
    </rPh>
    <rPh sb="37" eb="39">
      <t>キニュウ</t>
    </rPh>
    <rPh sb="41" eb="43">
      <t>バアイ</t>
    </rPh>
    <rPh sb="45" eb="48">
      <t>グタイテキ</t>
    </rPh>
    <rPh sb="49" eb="51">
      <t>トウロク</t>
    </rPh>
    <rPh sb="51" eb="52">
      <t>トウ</t>
    </rPh>
    <rPh sb="52" eb="54">
      <t>メイショウ</t>
    </rPh>
    <rPh sb="55" eb="57">
      <t>イカ</t>
    </rPh>
    <rPh sb="58" eb="60">
      <t>キニュウ</t>
    </rPh>
    <phoneticPr fontId="20"/>
  </si>
  <si>
    <t>◎</t>
    <phoneticPr fontId="20"/>
  </si>
  <si>
    <t>○</t>
    <phoneticPr fontId="20"/>
  </si>
  <si>
    <t>契　約　実　績　書（業務委託）</t>
    <rPh sb="0" eb="1">
      <t>ケイ</t>
    </rPh>
    <rPh sb="2" eb="3">
      <t>ヤク</t>
    </rPh>
    <rPh sb="4" eb="5">
      <t>ジツ</t>
    </rPh>
    <rPh sb="6" eb="7">
      <t>イサオ</t>
    </rPh>
    <rPh sb="8" eb="9">
      <t>ショ</t>
    </rPh>
    <rPh sb="10" eb="12">
      <t>ギョウム</t>
    </rPh>
    <rPh sb="12" eb="14">
      <t>イタク</t>
    </rPh>
    <phoneticPr fontId="20"/>
  </si>
  <si>
    <t>業務名
（大項目）</t>
    <rPh sb="0" eb="2">
      <t>ギョウム</t>
    </rPh>
    <rPh sb="2" eb="3">
      <t>メイ</t>
    </rPh>
    <rPh sb="5" eb="8">
      <t>ダイコウモク</t>
    </rPh>
    <phoneticPr fontId="20"/>
  </si>
  <si>
    <t>受注希望業務
（小項目）</t>
    <phoneticPr fontId="20"/>
  </si>
  <si>
    <t>発注者</t>
    <phoneticPr fontId="20"/>
  </si>
  <si>
    <t>契約件名</t>
    <phoneticPr fontId="20"/>
  </si>
  <si>
    <t>元請又は
下請の別</t>
    <phoneticPr fontId="20"/>
  </si>
  <si>
    <t>契約金額
（税込）</t>
    <phoneticPr fontId="20"/>
  </si>
  <si>
    <t>契約年月</t>
    <rPh sb="0" eb="2">
      <t>ケイヤク</t>
    </rPh>
    <rPh sb="2" eb="4">
      <t>ネンゲツ</t>
    </rPh>
    <phoneticPr fontId="20"/>
  </si>
  <si>
    <t>履行開始日</t>
    <rPh sb="0" eb="2">
      <t>リコウ</t>
    </rPh>
    <rPh sb="2" eb="5">
      <t>カイシビ</t>
    </rPh>
    <phoneticPr fontId="20"/>
  </si>
  <si>
    <t>元請</t>
    <rPh sb="0" eb="2">
      <t>モトウケ</t>
    </rPh>
    <phoneticPr fontId="20"/>
  </si>
  <si>
    <t>履行終了（予定）日</t>
    <rPh sb="0" eb="2">
      <t>リコウ</t>
    </rPh>
    <rPh sb="2" eb="4">
      <t>シュウリョウ</t>
    </rPh>
    <rPh sb="5" eb="7">
      <t>ヨテイ</t>
    </rPh>
    <rPh sb="8" eb="9">
      <t>ビ</t>
    </rPh>
    <phoneticPr fontId="20"/>
  </si>
  <si>
    <t>下請</t>
    <rPh sb="0" eb="2">
      <t>シタウ</t>
    </rPh>
    <phoneticPr fontId="20"/>
  </si>
  <si>
    <t>受注希望業務
（小項目）</t>
    <phoneticPr fontId="20"/>
  </si>
  <si>
    <t>発注者</t>
    <phoneticPr fontId="20"/>
  </si>
  <si>
    <t>契約件名</t>
    <phoneticPr fontId="20"/>
  </si>
  <si>
    <t>元請又は
下請の別</t>
    <phoneticPr fontId="20"/>
  </si>
  <si>
    <t>契約金額
（税込）</t>
    <phoneticPr fontId="20"/>
  </si>
  <si>
    <t>受注希望業務
（小項目）</t>
    <phoneticPr fontId="20"/>
  </si>
  <si>
    <t>発注者</t>
    <phoneticPr fontId="20"/>
  </si>
  <si>
    <t>契約件名</t>
    <phoneticPr fontId="20"/>
  </si>
  <si>
    <t>元請又は
下請の別</t>
    <phoneticPr fontId="20"/>
  </si>
  <si>
    <t>契約金額
（税込）</t>
    <phoneticPr fontId="20"/>
  </si>
  <si>
    <t>人</t>
    <rPh sb="0" eb="1">
      <t>ニン</t>
    </rPh>
    <phoneticPr fontId="20"/>
  </si>
  <si>
    <t/>
  </si>
  <si>
    <t>小項目
コード</t>
    <rPh sb="0" eb="3">
      <t>ショウコウモク</t>
    </rPh>
    <phoneticPr fontId="20"/>
  </si>
  <si>
    <t>倉庫業登録</t>
    <rPh sb="0" eb="2">
      <t>ソウコ</t>
    </rPh>
    <rPh sb="2" eb="3">
      <t>ギョウ</t>
    </rPh>
    <rPh sb="3" eb="5">
      <t>トウロク</t>
    </rPh>
    <phoneticPr fontId="20"/>
  </si>
  <si>
    <t>０１</t>
    <phoneticPr fontId="20"/>
  </si>
  <si>
    <t>１６</t>
    <phoneticPr fontId="20"/>
  </si>
  <si>
    <t>１７</t>
    <phoneticPr fontId="20"/>
  </si>
  <si>
    <t>月</t>
    <rPh sb="0" eb="1">
      <t>ツキ</t>
    </rPh>
    <phoneticPr fontId="3"/>
  </si>
  <si>
    <t>人数</t>
    <rPh sb="0" eb="2">
      <t>ニンズウ</t>
    </rPh>
    <phoneticPr fontId="3"/>
  </si>
  <si>
    <t>人数</t>
    <rPh sb="0" eb="2">
      <t>ニンズ</t>
    </rPh>
    <phoneticPr fontId="3"/>
  </si>
  <si>
    <t>人</t>
    <rPh sb="0" eb="1">
      <t>ヒト</t>
    </rPh>
    <phoneticPr fontId="20"/>
  </si>
  <si>
    <t>％</t>
    <phoneticPr fontId="20"/>
  </si>
  <si>
    <t>許可・認可・登録等の名称</t>
    <rPh sb="0" eb="2">
      <t>キョカ</t>
    </rPh>
    <rPh sb="3" eb="5">
      <t>ニンカ</t>
    </rPh>
    <rPh sb="6" eb="9">
      <t>トウロクナド</t>
    </rPh>
    <rPh sb="10" eb="12">
      <t>メイショウ</t>
    </rPh>
    <phoneticPr fontId="20"/>
  </si>
  <si>
    <t>浄化槽清掃業許可</t>
    <rPh sb="0" eb="3">
      <t>ジョウカソウ</t>
    </rPh>
    <rPh sb="3" eb="5">
      <t>セイソウ</t>
    </rPh>
    <rPh sb="5" eb="6">
      <t>ギョウ</t>
    </rPh>
    <rPh sb="6" eb="8">
      <t>キョカ</t>
    </rPh>
    <phoneticPr fontId="20"/>
  </si>
  <si>
    <t>浄化槽保守点検業者登録</t>
    <rPh sb="0" eb="2">
      <t>ジョウカ</t>
    </rPh>
    <rPh sb="2" eb="3">
      <t>ソウ</t>
    </rPh>
    <rPh sb="3" eb="5">
      <t>ホシュ</t>
    </rPh>
    <rPh sb="5" eb="7">
      <t>テンケン</t>
    </rPh>
    <rPh sb="7" eb="9">
      <t>ギョウシャ</t>
    </rPh>
    <rPh sb="9" eb="11">
      <t>トウロク</t>
    </rPh>
    <phoneticPr fontId="20"/>
  </si>
  <si>
    <r>
      <t>産業廃棄物収集運搬業</t>
    </r>
    <r>
      <rPr>
        <sz val="9"/>
        <rFont val="ＭＳ Ｐ明朝"/>
        <family val="1"/>
        <charset val="128"/>
      </rPr>
      <t>許可</t>
    </r>
    <rPh sb="0" eb="2">
      <t>サンギョウ</t>
    </rPh>
    <rPh sb="2" eb="5">
      <t>ハイキブツ</t>
    </rPh>
    <rPh sb="5" eb="7">
      <t>シュウシュウ</t>
    </rPh>
    <rPh sb="7" eb="9">
      <t>ウンパン</t>
    </rPh>
    <rPh sb="9" eb="10">
      <t>ギョウ</t>
    </rPh>
    <rPh sb="10" eb="12">
      <t>キョカ</t>
    </rPh>
    <phoneticPr fontId="20"/>
  </si>
  <si>
    <r>
      <t>産業廃棄物処分業</t>
    </r>
    <r>
      <rPr>
        <sz val="9"/>
        <rFont val="ＭＳ Ｐ明朝"/>
        <family val="1"/>
        <charset val="128"/>
      </rPr>
      <t>許可</t>
    </r>
    <rPh sb="0" eb="2">
      <t>サンギョウ</t>
    </rPh>
    <rPh sb="2" eb="5">
      <t>ハイキブツ</t>
    </rPh>
    <rPh sb="5" eb="7">
      <t>ショブン</t>
    </rPh>
    <rPh sb="7" eb="8">
      <t>ギョウ</t>
    </rPh>
    <rPh sb="8" eb="10">
      <t>キョカ</t>
    </rPh>
    <phoneticPr fontId="20"/>
  </si>
  <si>
    <r>
      <t>一般廃棄物収集運搬業</t>
    </r>
    <r>
      <rPr>
        <sz val="9"/>
        <rFont val="ＭＳ Ｐ明朝"/>
        <family val="1"/>
        <charset val="128"/>
      </rPr>
      <t>許可</t>
    </r>
    <rPh sb="0" eb="2">
      <t>イッパン</t>
    </rPh>
    <rPh sb="2" eb="5">
      <t>ハイキブツ</t>
    </rPh>
    <rPh sb="5" eb="7">
      <t>シュウシュウ</t>
    </rPh>
    <rPh sb="7" eb="9">
      <t>ウンパン</t>
    </rPh>
    <rPh sb="9" eb="10">
      <t>ギョウ</t>
    </rPh>
    <rPh sb="10" eb="12">
      <t>キョカ</t>
    </rPh>
    <phoneticPr fontId="20"/>
  </si>
  <si>
    <r>
      <t>一般廃棄物処分業</t>
    </r>
    <r>
      <rPr>
        <sz val="9"/>
        <rFont val="ＭＳ Ｐ明朝"/>
        <family val="1"/>
        <charset val="128"/>
      </rPr>
      <t>許可</t>
    </r>
    <rPh sb="0" eb="2">
      <t>イッパン</t>
    </rPh>
    <rPh sb="2" eb="5">
      <t>ハイキブツ</t>
    </rPh>
    <rPh sb="5" eb="7">
      <t>ショブン</t>
    </rPh>
    <rPh sb="7" eb="8">
      <t>ギョウ</t>
    </rPh>
    <rPh sb="8" eb="10">
      <t>キョカ</t>
    </rPh>
    <phoneticPr fontId="20"/>
  </si>
  <si>
    <r>
      <t>特別管理産業廃棄物処分業</t>
    </r>
    <r>
      <rPr>
        <sz val="9"/>
        <color indexed="8"/>
        <rFont val="ＭＳ Ｐ明朝"/>
        <family val="1"/>
        <charset val="128"/>
      </rPr>
      <t>許可</t>
    </r>
    <rPh sb="9" eb="11">
      <t>ショブン</t>
    </rPh>
    <rPh sb="11" eb="12">
      <t>ギョウ</t>
    </rPh>
    <rPh sb="12" eb="14">
      <t>キョカ</t>
    </rPh>
    <phoneticPr fontId="20"/>
  </si>
  <si>
    <t>無害化処理に係る特例認定</t>
    <rPh sb="0" eb="3">
      <t>ムガイカ</t>
    </rPh>
    <rPh sb="3" eb="5">
      <t>ショリ</t>
    </rPh>
    <rPh sb="6" eb="7">
      <t>カカワ</t>
    </rPh>
    <rPh sb="8" eb="10">
      <t>トクレイ</t>
    </rPh>
    <rPh sb="10" eb="12">
      <t>ニンテイ</t>
    </rPh>
    <phoneticPr fontId="20"/>
  </si>
  <si>
    <t>貨物自動車運送事業法に基づく許可・届出</t>
    <rPh sb="0" eb="2">
      <t>カモツ</t>
    </rPh>
    <rPh sb="2" eb="5">
      <t>ジドウシャ</t>
    </rPh>
    <rPh sb="5" eb="7">
      <t>ウンソウ</t>
    </rPh>
    <rPh sb="7" eb="10">
      <t>ジギョウホウ</t>
    </rPh>
    <rPh sb="11" eb="12">
      <t>モト</t>
    </rPh>
    <rPh sb="14" eb="16">
      <t>キョカ</t>
    </rPh>
    <rPh sb="17" eb="18">
      <t>トドケ</t>
    </rPh>
    <rPh sb="18" eb="19">
      <t>デ</t>
    </rPh>
    <phoneticPr fontId="20"/>
  </si>
  <si>
    <r>
      <t>貨物利用運送事業法</t>
    </r>
    <r>
      <rPr>
        <sz val="9"/>
        <color indexed="8"/>
        <rFont val="ＭＳ Ｐ明朝"/>
        <family val="1"/>
        <charset val="128"/>
      </rPr>
      <t>に基づく登録・許可</t>
    </r>
    <rPh sb="0" eb="2">
      <t>カモツ</t>
    </rPh>
    <rPh sb="2" eb="4">
      <t>リヨウ</t>
    </rPh>
    <rPh sb="4" eb="6">
      <t>ウンソウ</t>
    </rPh>
    <rPh sb="6" eb="9">
      <t>ジギョウホウ</t>
    </rPh>
    <rPh sb="13" eb="15">
      <t>トウロク</t>
    </rPh>
    <rPh sb="16" eb="18">
      <t>キョカ</t>
    </rPh>
    <phoneticPr fontId="20"/>
  </si>
  <si>
    <t>旅行業登録・旅行業者代理業登録</t>
    <rPh sb="3" eb="5">
      <t>トウロク</t>
    </rPh>
    <rPh sb="6" eb="8">
      <t>リョコウ</t>
    </rPh>
    <rPh sb="8" eb="10">
      <t>ギョウシャ</t>
    </rPh>
    <rPh sb="10" eb="12">
      <t>ダイリ</t>
    </rPh>
    <rPh sb="12" eb="13">
      <t>ギョウ</t>
    </rPh>
    <rPh sb="13" eb="15">
      <t>トウロク</t>
    </rPh>
    <phoneticPr fontId="20"/>
  </si>
  <si>
    <r>
      <t>一般信書便事業</t>
    </r>
    <r>
      <rPr>
        <sz val="9"/>
        <color indexed="8"/>
        <rFont val="ＭＳ Ｐ明朝"/>
        <family val="1"/>
        <charset val="128"/>
      </rPr>
      <t>許可</t>
    </r>
    <rPh sb="0" eb="2">
      <t>イッパン</t>
    </rPh>
    <rPh sb="2" eb="4">
      <t>シンショ</t>
    </rPh>
    <rPh sb="4" eb="5">
      <t>ビン</t>
    </rPh>
    <rPh sb="5" eb="7">
      <t>ジギョウ</t>
    </rPh>
    <rPh sb="7" eb="9">
      <t>キョカ</t>
    </rPh>
    <phoneticPr fontId="20"/>
  </si>
  <si>
    <r>
      <t>特定信書便事業</t>
    </r>
    <r>
      <rPr>
        <sz val="9"/>
        <color indexed="8"/>
        <rFont val="ＭＳ Ｐ明朝"/>
        <family val="1"/>
        <charset val="128"/>
      </rPr>
      <t>許可</t>
    </r>
    <rPh sb="0" eb="2">
      <t>トクテイ</t>
    </rPh>
    <rPh sb="2" eb="4">
      <t>シンショ</t>
    </rPh>
    <rPh sb="4" eb="5">
      <t>ビン</t>
    </rPh>
    <rPh sb="5" eb="7">
      <t>ジギョウ</t>
    </rPh>
    <rPh sb="7" eb="9">
      <t>キョカ</t>
    </rPh>
    <phoneticPr fontId="20"/>
  </si>
  <si>
    <t>屋外広告業登録</t>
    <rPh sb="5" eb="7">
      <t>トウロク</t>
    </rPh>
    <phoneticPr fontId="20"/>
  </si>
  <si>
    <t>衛生検査所登録</t>
    <rPh sb="0" eb="2">
      <t>エイセイ</t>
    </rPh>
    <rPh sb="2" eb="4">
      <t>ケンサ</t>
    </rPh>
    <rPh sb="4" eb="5">
      <t>ジョ</t>
    </rPh>
    <rPh sb="5" eb="7">
      <t>トウロク</t>
    </rPh>
    <phoneticPr fontId="20"/>
  </si>
  <si>
    <t>介護保険法に基づく指定・許可</t>
    <rPh sb="0" eb="2">
      <t>カイゴ</t>
    </rPh>
    <rPh sb="2" eb="4">
      <t>ホケン</t>
    </rPh>
    <rPh sb="4" eb="5">
      <t>ホウ</t>
    </rPh>
    <rPh sb="6" eb="7">
      <t>モト</t>
    </rPh>
    <rPh sb="9" eb="11">
      <t>シテイ</t>
    </rPh>
    <rPh sb="12" eb="14">
      <t>キョカ</t>
    </rPh>
    <phoneticPr fontId="20"/>
  </si>
  <si>
    <t>動物取扱業登録</t>
    <rPh sb="0" eb="2">
      <t>ドウブツ</t>
    </rPh>
    <rPh sb="2" eb="4">
      <t>トリアツカイ</t>
    </rPh>
    <rPh sb="4" eb="5">
      <t>ギョウ</t>
    </rPh>
    <rPh sb="5" eb="7">
      <t>トウロク</t>
    </rPh>
    <phoneticPr fontId="20"/>
  </si>
  <si>
    <r>
      <t>倉庫業</t>
    </r>
    <r>
      <rPr>
        <sz val="9"/>
        <color indexed="8"/>
        <rFont val="ＭＳ Ｐ明朝"/>
        <family val="1"/>
        <charset val="128"/>
      </rPr>
      <t>登録</t>
    </r>
    <rPh sb="3" eb="5">
      <t>トウロク</t>
    </rPh>
    <phoneticPr fontId="20"/>
  </si>
  <si>
    <t>クリーニング所開設確認済証</t>
    <rPh sb="6" eb="7">
      <t>ショ</t>
    </rPh>
    <rPh sb="7" eb="9">
      <t>カイセツ</t>
    </rPh>
    <rPh sb="9" eb="11">
      <t>カクニン</t>
    </rPh>
    <rPh sb="11" eb="12">
      <t>スミ</t>
    </rPh>
    <rPh sb="12" eb="13">
      <t>アカシ</t>
    </rPh>
    <phoneticPr fontId="20"/>
  </si>
  <si>
    <t>不動産鑑定業者登録</t>
    <rPh sb="0" eb="3">
      <t>フドウサン</t>
    </rPh>
    <rPh sb="3" eb="5">
      <t>カンテイ</t>
    </rPh>
    <rPh sb="5" eb="7">
      <t>ギョウシャ</t>
    </rPh>
    <rPh sb="7" eb="9">
      <t>トウロク</t>
    </rPh>
    <phoneticPr fontId="20"/>
  </si>
  <si>
    <t>9072</t>
  </si>
  <si>
    <t>医薬品・医薬部外品・化粧品製造販売業許可</t>
    <rPh sb="0" eb="2">
      <t>イヤク</t>
    </rPh>
    <rPh sb="2" eb="3">
      <t>シナ</t>
    </rPh>
    <rPh sb="4" eb="6">
      <t>イヤク</t>
    </rPh>
    <rPh sb="6" eb="8">
      <t>ブガイ</t>
    </rPh>
    <rPh sb="8" eb="9">
      <t>ヒン</t>
    </rPh>
    <rPh sb="10" eb="13">
      <t>ケショウヒン</t>
    </rPh>
    <rPh sb="13" eb="15">
      <t>セイゾウ</t>
    </rPh>
    <rPh sb="15" eb="18">
      <t>ハンバイギョウ</t>
    </rPh>
    <phoneticPr fontId="20"/>
  </si>
  <si>
    <t>9073</t>
  </si>
  <si>
    <t>薬局開設許可</t>
    <rPh sb="0" eb="2">
      <t>ヤッキョク</t>
    </rPh>
    <rPh sb="2" eb="4">
      <t>カイセツ</t>
    </rPh>
    <rPh sb="4" eb="6">
      <t>キョカ</t>
    </rPh>
    <phoneticPr fontId="20"/>
  </si>
  <si>
    <t>9074</t>
  </si>
  <si>
    <t>医療機器製造販売・修理業許可</t>
    <rPh sb="0" eb="2">
      <t>イリョウ</t>
    </rPh>
    <rPh sb="2" eb="4">
      <t>キキ</t>
    </rPh>
    <rPh sb="4" eb="6">
      <t>セイゾウ</t>
    </rPh>
    <rPh sb="6" eb="8">
      <t>ハンバイ</t>
    </rPh>
    <rPh sb="9" eb="11">
      <t>シュウリ</t>
    </rPh>
    <rPh sb="11" eb="12">
      <t>ギョウ</t>
    </rPh>
    <rPh sb="12" eb="14">
      <t>キョカ</t>
    </rPh>
    <phoneticPr fontId="20"/>
  </si>
  <si>
    <t>高度管理医療機器等販売業・貸与業許可</t>
    <rPh sb="0" eb="2">
      <t>コウド</t>
    </rPh>
    <rPh sb="2" eb="4">
      <t>カンリ</t>
    </rPh>
    <rPh sb="4" eb="6">
      <t>イリョウ</t>
    </rPh>
    <rPh sb="6" eb="8">
      <t>キキ</t>
    </rPh>
    <rPh sb="8" eb="9">
      <t>トウ</t>
    </rPh>
    <rPh sb="9" eb="12">
      <t>ハンバイギョウ</t>
    </rPh>
    <rPh sb="13" eb="15">
      <t>タイヨ</t>
    </rPh>
    <rPh sb="15" eb="16">
      <t>ギョウ</t>
    </rPh>
    <rPh sb="16" eb="18">
      <t>キョカ</t>
    </rPh>
    <phoneticPr fontId="20"/>
  </si>
  <si>
    <t>管理医療機器販売業・貸与業届出</t>
    <rPh sb="0" eb="2">
      <t>カンリ</t>
    </rPh>
    <rPh sb="2" eb="4">
      <t>イリョウ</t>
    </rPh>
    <rPh sb="4" eb="6">
      <t>キキ</t>
    </rPh>
    <rPh sb="6" eb="9">
      <t>ハンバイギョウ</t>
    </rPh>
    <rPh sb="10" eb="12">
      <t>タイヨ</t>
    </rPh>
    <rPh sb="12" eb="13">
      <t>ギョウ</t>
    </rPh>
    <rPh sb="13" eb="14">
      <t>トド</t>
    </rPh>
    <rPh sb="14" eb="15">
      <t>デ</t>
    </rPh>
    <phoneticPr fontId="20"/>
  </si>
  <si>
    <t>9077</t>
  </si>
  <si>
    <t>毒物劇物一般販売業登録</t>
    <rPh sb="9" eb="11">
      <t>トウロク</t>
    </rPh>
    <phoneticPr fontId="20"/>
  </si>
  <si>
    <t>9078</t>
  </si>
  <si>
    <t>毒物劇物農業用品目販売業登録</t>
    <rPh sb="0" eb="2">
      <t>ドクブツ</t>
    </rPh>
    <rPh sb="2" eb="4">
      <t>ゲキブツ</t>
    </rPh>
    <rPh sb="4" eb="6">
      <t>ノウギョウ</t>
    </rPh>
    <rPh sb="6" eb="8">
      <t>ヨウヒン</t>
    </rPh>
    <rPh sb="8" eb="9">
      <t>モク</t>
    </rPh>
    <rPh sb="9" eb="11">
      <t>ハンバイ</t>
    </rPh>
    <rPh sb="11" eb="12">
      <t>ギョウ</t>
    </rPh>
    <rPh sb="12" eb="14">
      <t>トウロク</t>
    </rPh>
    <phoneticPr fontId="20"/>
  </si>
  <si>
    <t>9079</t>
  </si>
  <si>
    <t>毒物劇物特定品目販売業登録</t>
    <rPh sb="4" eb="6">
      <t>トクテイ</t>
    </rPh>
    <rPh sb="6" eb="8">
      <t>ヒンモク</t>
    </rPh>
    <rPh sb="11" eb="13">
      <t>トウロク</t>
    </rPh>
    <phoneticPr fontId="20"/>
  </si>
  <si>
    <t>揮発油販売業登録</t>
    <rPh sb="0" eb="3">
      <t>キハツユ</t>
    </rPh>
    <rPh sb="3" eb="6">
      <t>ハンバイギョウ</t>
    </rPh>
    <rPh sb="6" eb="8">
      <t>トウロク</t>
    </rPh>
    <phoneticPr fontId="20"/>
  </si>
  <si>
    <t>高圧ガス販売事業届出</t>
    <rPh sb="6" eb="8">
      <t>ジギョウ</t>
    </rPh>
    <rPh sb="8" eb="10">
      <t>トドケデ</t>
    </rPh>
    <phoneticPr fontId="20"/>
  </si>
  <si>
    <r>
      <t>液化石油ガス保安業務</t>
    </r>
    <r>
      <rPr>
        <sz val="9"/>
        <rFont val="ＭＳ Ｐ明朝"/>
        <family val="1"/>
        <charset val="128"/>
      </rPr>
      <t>認定</t>
    </r>
    <rPh sb="0" eb="2">
      <t>エキカ</t>
    </rPh>
    <rPh sb="2" eb="4">
      <t>セキユ</t>
    </rPh>
    <rPh sb="6" eb="8">
      <t>ホアン</t>
    </rPh>
    <rPh sb="8" eb="10">
      <t>ギョウム</t>
    </rPh>
    <rPh sb="10" eb="12">
      <t>ニンテイ</t>
    </rPh>
    <phoneticPr fontId="20"/>
  </si>
  <si>
    <t>石油販売業届出</t>
    <rPh sb="0" eb="2">
      <t>セキユ</t>
    </rPh>
    <rPh sb="2" eb="5">
      <t>ハンバイギョウ</t>
    </rPh>
    <rPh sb="5" eb="7">
      <t>トドケデ</t>
    </rPh>
    <phoneticPr fontId="20"/>
  </si>
  <si>
    <t>食品関係営業許可</t>
    <rPh sb="0" eb="2">
      <t>ショクヒン</t>
    </rPh>
    <rPh sb="2" eb="4">
      <t>カンケイ</t>
    </rPh>
    <rPh sb="4" eb="6">
      <t>エイギョウ</t>
    </rPh>
    <rPh sb="6" eb="8">
      <t>キョカ</t>
    </rPh>
    <phoneticPr fontId="20"/>
  </si>
  <si>
    <t>9143</t>
  </si>
  <si>
    <r>
      <t>農薬販売業</t>
    </r>
    <r>
      <rPr>
        <sz val="9"/>
        <color indexed="8"/>
        <rFont val="ＭＳ Ｐ明朝"/>
        <family val="1"/>
        <charset val="128"/>
      </rPr>
      <t>届出</t>
    </r>
    <rPh sb="0" eb="2">
      <t>ノウヤク</t>
    </rPh>
    <rPh sb="2" eb="4">
      <t>ハンバイ</t>
    </rPh>
    <rPh sb="4" eb="5">
      <t>ギョウ</t>
    </rPh>
    <rPh sb="5" eb="6">
      <t>トドケ</t>
    </rPh>
    <rPh sb="6" eb="7">
      <t>デ</t>
    </rPh>
    <phoneticPr fontId="20"/>
  </si>
  <si>
    <t>その他の許可・認可・登録等</t>
    <rPh sb="2" eb="3">
      <t>ホカ</t>
    </rPh>
    <rPh sb="4" eb="6">
      <t>キョカ</t>
    </rPh>
    <rPh sb="7" eb="9">
      <t>ニンカ</t>
    </rPh>
    <rPh sb="10" eb="12">
      <t>トウロク</t>
    </rPh>
    <rPh sb="12" eb="13">
      <t>トウ</t>
    </rPh>
    <phoneticPr fontId="20"/>
  </si>
  <si>
    <t>0A01</t>
  </si>
  <si>
    <t>0A09</t>
  </si>
  <si>
    <t>0B01</t>
  </si>
  <si>
    <t>0B02</t>
  </si>
  <si>
    <t>0C03</t>
  </si>
  <si>
    <t>0C05</t>
  </si>
  <si>
    <t>0E01</t>
  </si>
  <si>
    <t>0E02</t>
  </si>
  <si>
    <t>0E03</t>
  </si>
  <si>
    <t>0E04</t>
  </si>
  <si>
    <t>0E06</t>
  </si>
  <si>
    <t>0E07</t>
  </si>
  <si>
    <t>0E11</t>
  </si>
  <si>
    <t>0F01</t>
  </si>
  <si>
    <t>0F02</t>
  </si>
  <si>
    <t>0F03</t>
  </si>
  <si>
    <t>0F04</t>
  </si>
  <si>
    <t>0F05</t>
  </si>
  <si>
    <t>0F06</t>
  </si>
  <si>
    <t>0H01</t>
  </si>
  <si>
    <t>0M02</t>
  </si>
  <si>
    <t>0N01</t>
  </si>
  <si>
    <t>0N04</t>
  </si>
  <si>
    <t>0N05</t>
  </si>
  <si>
    <t>0N06</t>
  </si>
  <si>
    <t>0N08</t>
  </si>
  <si>
    <t>8001</t>
  </si>
  <si>
    <t>9071</t>
  </si>
  <si>
    <t>9075</t>
  </si>
  <si>
    <t>9076</t>
  </si>
  <si>
    <t>9131</t>
  </si>
  <si>
    <t>9132</t>
  </si>
  <si>
    <t>9133</t>
  </si>
  <si>
    <t>9134</t>
  </si>
  <si>
    <t>9135</t>
  </si>
  <si>
    <t>9142</t>
  </si>
  <si>
    <t>9203</t>
  </si>
  <si>
    <t>9999</t>
  </si>
  <si>
    <t>資格名称</t>
    <rPh sb="0" eb="2">
      <t>シカク</t>
    </rPh>
    <rPh sb="2" eb="4">
      <t>メイショウ</t>
    </rPh>
    <phoneticPr fontId="20"/>
  </si>
  <si>
    <t>機械警備業務管理者</t>
    <rPh sb="0" eb="2">
      <t>キカイ</t>
    </rPh>
    <rPh sb="2" eb="4">
      <t>ケイビ</t>
    </rPh>
    <rPh sb="4" eb="6">
      <t>ギョウム</t>
    </rPh>
    <rPh sb="6" eb="9">
      <t>カンリシャ</t>
    </rPh>
    <phoneticPr fontId="20"/>
  </si>
  <si>
    <t>ボイラー技士</t>
    <rPh sb="4" eb="6">
      <t>ギシ</t>
    </rPh>
    <phoneticPr fontId="20"/>
  </si>
  <si>
    <t>昇降機検査資格者</t>
  </si>
  <si>
    <t>自動ドア施工技能士</t>
  </si>
  <si>
    <t>冷凍空気調和機器施工技能士</t>
    <rPh sb="0" eb="2">
      <t>レイトウ</t>
    </rPh>
    <rPh sb="2" eb="4">
      <t>クウキ</t>
    </rPh>
    <rPh sb="4" eb="6">
      <t>チョウワ</t>
    </rPh>
    <rPh sb="6" eb="8">
      <t>キキ</t>
    </rPh>
    <rPh sb="8" eb="10">
      <t>セコウ</t>
    </rPh>
    <rPh sb="10" eb="13">
      <t>ギノウシ</t>
    </rPh>
    <phoneticPr fontId="20"/>
  </si>
  <si>
    <t>作業環境測定士</t>
    <rPh sb="0" eb="2">
      <t>サギョウ</t>
    </rPh>
    <rPh sb="2" eb="4">
      <t>カンキョウ</t>
    </rPh>
    <rPh sb="4" eb="6">
      <t>ソクテイ</t>
    </rPh>
    <rPh sb="6" eb="7">
      <t>シ</t>
    </rPh>
    <phoneticPr fontId="20"/>
  </si>
  <si>
    <t>自動車運送事業の運行管理者（貨物、旅客）</t>
    <rPh sb="0" eb="3">
      <t>ジドウシャ</t>
    </rPh>
    <rPh sb="3" eb="5">
      <t>ウンソウ</t>
    </rPh>
    <rPh sb="5" eb="7">
      <t>ジギョウ</t>
    </rPh>
    <rPh sb="8" eb="10">
      <t>ウンコウ</t>
    </rPh>
    <rPh sb="10" eb="13">
      <t>カンリシャ</t>
    </rPh>
    <phoneticPr fontId="20"/>
  </si>
  <si>
    <t>旅程管理主任者</t>
    <rPh sb="0" eb="2">
      <t>リョテイ</t>
    </rPh>
    <rPh sb="2" eb="4">
      <t>カンリ</t>
    </rPh>
    <rPh sb="4" eb="7">
      <t>シュニンシャ</t>
    </rPh>
    <phoneticPr fontId="20"/>
  </si>
  <si>
    <t>旅行業務取扱管理者（総合、国内）</t>
    <rPh sb="6" eb="8">
      <t>カンリ</t>
    </rPh>
    <rPh sb="10" eb="12">
      <t>ソウゴウ</t>
    </rPh>
    <phoneticPr fontId="20"/>
  </si>
  <si>
    <t>情報処理技術者試験(国家資格）合格者</t>
    <rPh sb="7" eb="9">
      <t>シケン</t>
    </rPh>
    <rPh sb="10" eb="12">
      <t>コッカ</t>
    </rPh>
    <rPh sb="12" eb="14">
      <t>シカク</t>
    </rPh>
    <rPh sb="15" eb="18">
      <t>ゴウカクシャ</t>
    </rPh>
    <phoneticPr fontId="20"/>
  </si>
  <si>
    <t>翻訳検定１・２級</t>
    <rPh sb="0" eb="2">
      <t>ホンヤク</t>
    </rPh>
    <rPh sb="2" eb="4">
      <t>ケンテイ</t>
    </rPh>
    <rPh sb="7" eb="8">
      <t>キュウ</t>
    </rPh>
    <phoneticPr fontId="20"/>
  </si>
  <si>
    <t>通訳士</t>
    <rPh sb="0" eb="2">
      <t>ツウヤク</t>
    </rPh>
    <rPh sb="2" eb="3">
      <t>シ</t>
    </rPh>
    <phoneticPr fontId="20"/>
  </si>
  <si>
    <t>介護支援専門員</t>
    <rPh sb="0" eb="2">
      <t>カイゴ</t>
    </rPh>
    <rPh sb="2" eb="4">
      <t>シエン</t>
    </rPh>
    <rPh sb="4" eb="7">
      <t>センモンイン</t>
    </rPh>
    <phoneticPr fontId="20"/>
  </si>
  <si>
    <t>介護福祉士・社会福祉士</t>
    <rPh sb="0" eb="2">
      <t>カイゴ</t>
    </rPh>
    <rPh sb="2" eb="5">
      <t>フクシシ</t>
    </rPh>
    <rPh sb="6" eb="8">
      <t>シャカイ</t>
    </rPh>
    <rPh sb="8" eb="10">
      <t>フクシ</t>
    </rPh>
    <rPh sb="10" eb="11">
      <t>シ</t>
    </rPh>
    <phoneticPr fontId="20"/>
  </si>
  <si>
    <t>環境カウンセラー</t>
    <rPh sb="0" eb="2">
      <t>カンキョウ</t>
    </rPh>
    <phoneticPr fontId="20"/>
  </si>
  <si>
    <t>土地改良換地士</t>
    <rPh sb="0" eb="2">
      <t>トチ</t>
    </rPh>
    <rPh sb="2" eb="4">
      <t>カイリョウ</t>
    </rPh>
    <rPh sb="4" eb="6">
      <t>カンチ</t>
    </rPh>
    <rPh sb="6" eb="7">
      <t>シ</t>
    </rPh>
    <phoneticPr fontId="20"/>
  </si>
  <si>
    <t>電気通信主任技術者</t>
    <rPh sb="0" eb="2">
      <t>デンキ</t>
    </rPh>
    <rPh sb="2" eb="4">
      <t>ツウシン</t>
    </rPh>
    <rPh sb="4" eb="6">
      <t>シュニン</t>
    </rPh>
    <rPh sb="6" eb="9">
      <t>ギジュツシャ</t>
    </rPh>
    <phoneticPr fontId="20"/>
  </si>
  <si>
    <t>危険物取扱者</t>
    <rPh sb="5" eb="6">
      <t>シャ</t>
    </rPh>
    <phoneticPr fontId="20"/>
  </si>
  <si>
    <t>毒物劇物取扱者</t>
    <rPh sb="0" eb="2">
      <t>ドクブツ</t>
    </rPh>
    <rPh sb="2" eb="4">
      <t>ゲキブツ</t>
    </rPh>
    <rPh sb="4" eb="6">
      <t>トリアツカイ</t>
    </rPh>
    <rPh sb="6" eb="7">
      <t>シャ</t>
    </rPh>
    <phoneticPr fontId="20"/>
  </si>
  <si>
    <t>不動産鑑定士</t>
    <rPh sb="0" eb="3">
      <t>フドウサン</t>
    </rPh>
    <rPh sb="3" eb="6">
      <t>カンテイシ</t>
    </rPh>
    <phoneticPr fontId="20"/>
  </si>
  <si>
    <t>土地家屋調査士</t>
    <rPh sb="0" eb="2">
      <t>トチ</t>
    </rPh>
    <rPh sb="2" eb="4">
      <t>カオク</t>
    </rPh>
    <rPh sb="4" eb="7">
      <t>チョウサシ</t>
    </rPh>
    <phoneticPr fontId="20"/>
  </si>
  <si>
    <t>補償業務管理士</t>
    <rPh sb="0" eb="2">
      <t>ホショウ</t>
    </rPh>
    <rPh sb="2" eb="4">
      <t>ギョウム</t>
    </rPh>
    <rPh sb="4" eb="6">
      <t>カンリ</t>
    </rPh>
    <rPh sb="6" eb="7">
      <t>シ</t>
    </rPh>
    <phoneticPr fontId="20"/>
  </si>
  <si>
    <t>技術者資格コード表にないその他の技術職員</t>
    <rPh sb="0" eb="3">
      <t>ギジュツシャ</t>
    </rPh>
    <rPh sb="3" eb="5">
      <t>シカク</t>
    </rPh>
    <rPh sb="8" eb="9">
      <t>ヒョウ</t>
    </rPh>
    <rPh sb="14" eb="15">
      <t>タ</t>
    </rPh>
    <rPh sb="16" eb="18">
      <t>ギジュツ</t>
    </rPh>
    <rPh sb="18" eb="20">
      <t>ショクイン</t>
    </rPh>
    <phoneticPr fontId="20"/>
  </si>
  <si>
    <t>01</t>
  </si>
  <si>
    <t>21</t>
  </si>
  <si>
    <t>22</t>
  </si>
  <si>
    <t>24</t>
  </si>
  <si>
    <t>25</t>
  </si>
  <si>
    <t>26</t>
  </si>
  <si>
    <t>27</t>
  </si>
  <si>
    <t>31</t>
  </si>
  <si>
    <t>32</t>
  </si>
  <si>
    <t>33</t>
  </si>
  <si>
    <t>34</t>
  </si>
  <si>
    <t>35</t>
  </si>
  <si>
    <t>41</t>
  </si>
  <si>
    <t>44</t>
  </si>
  <si>
    <t>45</t>
  </si>
  <si>
    <t>51</t>
  </si>
  <si>
    <t>52</t>
  </si>
  <si>
    <t>53</t>
  </si>
  <si>
    <t>54</t>
  </si>
  <si>
    <t>58</t>
  </si>
  <si>
    <t>60</t>
  </si>
  <si>
    <t>61</t>
  </si>
  <si>
    <t>93</t>
  </si>
  <si>
    <t>94</t>
  </si>
  <si>
    <t>T1</t>
  </si>
  <si>
    <t>U1</t>
  </si>
  <si>
    <t>R1</t>
  </si>
  <si>
    <t>有限会社から株式会社への変更、会社合併、会社分割等があった場合、変更年月日と変更内容等を記入</t>
    <rPh sb="0" eb="2">
      <t>ユウゲン</t>
    </rPh>
    <rPh sb="2" eb="4">
      <t>カイシャ</t>
    </rPh>
    <rPh sb="6" eb="8">
      <t>カブシキ</t>
    </rPh>
    <rPh sb="8" eb="10">
      <t>カイシャ</t>
    </rPh>
    <rPh sb="12" eb="14">
      <t>ヘンコウ</t>
    </rPh>
    <rPh sb="15" eb="17">
      <t>カイシャ</t>
    </rPh>
    <rPh sb="17" eb="19">
      <t>ガッペイ</t>
    </rPh>
    <rPh sb="20" eb="22">
      <t>カイシャ</t>
    </rPh>
    <rPh sb="22" eb="24">
      <t>ブンカツ</t>
    </rPh>
    <rPh sb="24" eb="25">
      <t>トウ</t>
    </rPh>
    <rPh sb="29" eb="31">
      <t>バアイ</t>
    </rPh>
    <rPh sb="32" eb="34">
      <t>ヘンコウ</t>
    </rPh>
    <rPh sb="34" eb="37">
      <t>ネンガッピ</t>
    </rPh>
    <rPh sb="38" eb="40">
      <t>ヘンコウ</t>
    </rPh>
    <rPh sb="40" eb="43">
      <t>ナイヨウトウ</t>
    </rPh>
    <rPh sb="44" eb="46">
      <t>キニュウ</t>
    </rPh>
    <phoneticPr fontId="20"/>
  </si>
  <si>
    <t>業務名（大項目）</t>
    <rPh sb="0" eb="2">
      <t>ギョウム</t>
    </rPh>
    <rPh sb="2" eb="3">
      <t>メイ</t>
    </rPh>
    <phoneticPr fontId="20"/>
  </si>
  <si>
    <t>業者情報調書（会社経営状況等情報）</t>
    <rPh sb="0" eb="2">
      <t>ギョウシャ</t>
    </rPh>
    <rPh sb="2" eb="4">
      <t>ジョウホウ</t>
    </rPh>
    <rPh sb="4" eb="6">
      <t>チョウショ</t>
    </rPh>
    <phoneticPr fontId="20"/>
  </si>
  <si>
    <t>(右詰め)</t>
    <rPh sb="1" eb="3">
      <t>ミギヅメ</t>
    </rPh>
    <phoneticPr fontId="20"/>
  </si>
  <si>
    <t>法人（１を記入した場合）のみ②へ。</t>
    <rPh sb="0" eb="2">
      <t>ホウジン</t>
    </rPh>
    <rPh sb="5" eb="7">
      <t>キニュウ</t>
    </rPh>
    <rPh sb="9" eb="11">
      <t>バアイ</t>
    </rPh>
    <phoneticPr fontId="20"/>
  </si>
  <si>
    <t>(1)法人　　　　  → １を記入
(2)個人事業主 → ２を記入</t>
    <rPh sb="3" eb="5">
      <t>ホウジン</t>
    </rPh>
    <rPh sb="15" eb="17">
      <t>キニュウ</t>
    </rPh>
    <rPh sb="21" eb="23">
      <t>コジン</t>
    </rPh>
    <rPh sb="23" eb="26">
      <t>ジギョウヌシ</t>
    </rPh>
    <rPh sb="31" eb="33">
      <t>キニュウ</t>
    </rPh>
    <phoneticPr fontId="20"/>
  </si>
  <si>
    <t>個人事業主の方は記入しないでください。</t>
    <rPh sb="0" eb="2">
      <t>コジン</t>
    </rPh>
    <rPh sb="2" eb="5">
      <t>ジギョウヌシ</t>
    </rPh>
    <rPh sb="6" eb="7">
      <t>カタ</t>
    </rPh>
    <rPh sb="8" eb="10">
      <t>キニュウ</t>
    </rPh>
    <phoneticPr fontId="20"/>
  </si>
  <si>
    <r>
      <rPr>
        <b/>
        <sz val="22"/>
        <color rgb="FF000000"/>
        <rFont val="ＭＳ Ｐゴシック"/>
        <family val="3"/>
        <charset val="128"/>
        <scheme val="minor"/>
      </rPr>
      <t>↓</t>
    </r>
    <r>
      <rPr>
        <b/>
        <sz val="13"/>
        <color rgb="FF000000"/>
        <rFont val="ＭＳ Ｐゴシック"/>
        <family val="3"/>
        <charset val="128"/>
        <scheme val="minor"/>
      </rPr>
      <t>市内本店業者（１を記入した場合）のみ以下の記入をお願いします。</t>
    </r>
    <rPh sb="1" eb="3">
      <t>シナイ</t>
    </rPh>
    <rPh sb="3" eb="5">
      <t>ホンテン</t>
    </rPh>
    <rPh sb="5" eb="6">
      <t>ギョウ</t>
    </rPh>
    <rPh sb="6" eb="7">
      <t>シャ</t>
    </rPh>
    <rPh sb="10" eb="12">
      <t>キニュウ</t>
    </rPh>
    <rPh sb="14" eb="16">
      <t>バアイ</t>
    </rPh>
    <rPh sb="19" eb="21">
      <t>イカ</t>
    </rPh>
    <rPh sb="22" eb="24">
      <t>キニュウ</t>
    </rPh>
    <rPh sb="26" eb="27">
      <t>ネガ</t>
    </rPh>
    <phoneticPr fontId="20"/>
  </si>
  <si>
    <t>看板・表札等
の有無</t>
    <rPh sb="0" eb="2">
      <t>カンバン</t>
    </rPh>
    <rPh sb="3" eb="5">
      <t>ヒョウサツ</t>
    </rPh>
    <rPh sb="5" eb="6">
      <t>トウ</t>
    </rPh>
    <rPh sb="8" eb="10">
      <t>ウム</t>
    </rPh>
    <phoneticPr fontId="3"/>
  </si>
  <si>
    <t>→　履歴（現在）事項全部証明書どおりに記入
→　「代表者」と記入</t>
    <rPh sb="2" eb="4">
      <t>リレキ</t>
    </rPh>
    <rPh sb="5" eb="7">
      <t>ゲンザイ</t>
    </rPh>
    <rPh sb="8" eb="10">
      <t>ジコウ</t>
    </rPh>
    <rPh sb="10" eb="12">
      <t>ゼンブ</t>
    </rPh>
    <rPh sb="12" eb="15">
      <t>ショウメイショ</t>
    </rPh>
    <rPh sb="19" eb="21">
      <t>キニュウ</t>
    </rPh>
    <rPh sb="25" eb="28">
      <t>ダイヒョウシャ</t>
    </rPh>
    <rPh sb="30" eb="32">
      <t>キニュウ</t>
    </rPh>
    <phoneticPr fontId="20"/>
  </si>
  <si>
    <t>上部の各項目で記入欄に書ききれない場合は、ここに正式名称を記入</t>
    <rPh sb="0" eb="2">
      <t>ジョウブ</t>
    </rPh>
    <rPh sb="3" eb="6">
      <t>カクコウモク</t>
    </rPh>
    <rPh sb="7" eb="9">
      <t>キニュウ</t>
    </rPh>
    <rPh sb="9" eb="10">
      <t>ラン</t>
    </rPh>
    <rPh sb="11" eb="12">
      <t>カ</t>
    </rPh>
    <rPh sb="17" eb="19">
      <t>バアイ</t>
    </rPh>
    <rPh sb="24" eb="26">
      <t>セイシキ</t>
    </rPh>
    <rPh sb="26" eb="28">
      <t>メイショウ</t>
    </rPh>
    <rPh sb="29" eb="31">
      <t>キニュウ</t>
    </rPh>
    <phoneticPr fontId="20"/>
  </si>
  <si>
    <t>⑴都道府県名から省略せずに記入し、「丁目」、「番」、「号」等については「－（ハイフン）」で記入
⑵マンション名等の方書を記入する場合は、方書の前に１マス空ける</t>
    <phoneticPr fontId="3"/>
  </si>
  <si>
    <r>
      <rPr>
        <b/>
        <sz val="20"/>
        <color rgb="FF000000"/>
        <rFont val="ＭＳ Ｐゴシック"/>
        <family val="3"/>
        <charset val="128"/>
        <scheme val="minor"/>
      </rPr>
      <t>↓</t>
    </r>
    <r>
      <rPr>
        <b/>
        <sz val="13"/>
        <color rgb="FF000000"/>
        <rFont val="ＭＳ Ｐゴシック"/>
        <family val="3"/>
        <charset val="128"/>
        <scheme val="minor"/>
      </rPr>
      <t>営業所等が市内にある業者（１を記入した場合）のみ以下の記入をお願いします。</t>
    </r>
    <rPh sb="1" eb="4">
      <t>エイギョウショ</t>
    </rPh>
    <rPh sb="4" eb="5">
      <t>トウ</t>
    </rPh>
    <rPh sb="6" eb="8">
      <t>シナイ</t>
    </rPh>
    <rPh sb="11" eb="12">
      <t>エイギョウ</t>
    </rPh>
    <rPh sb="12" eb="13">
      <t>シャ</t>
    </rPh>
    <rPh sb="25" eb="27">
      <t>イカ</t>
    </rPh>
    <rPh sb="28" eb="30">
      <t>キニュウ</t>
    </rPh>
    <rPh sb="32" eb="33">
      <t>ネガ</t>
    </rPh>
    <phoneticPr fontId="20"/>
  </si>
  <si>
    <t>→　１を記入
→　２を記入
→　３を記入</t>
    <rPh sb="4" eb="6">
      <t>キニュウ</t>
    </rPh>
    <rPh sb="11" eb="13">
      <t>キニュウ</t>
    </rPh>
    <rPh sb="18" eb="20">
      <t>キニュウ</t>
    </rPh>
    <phoneticPr fontId="20"/>
  </si>
  <si>
    <t>⑴都道府県名から省略せずに記入し、「丁目」、「番」、「号」等については「－（ハイフン）」で記入
⑵委託様式２と内容を一致させること
⑶委託様式２に方書まで記入した場合は、１マス空けて方書を記入　　　　　
⑷「登記上の所在地」と事実上の本店（本社）の所在地が異なる場合は、事実上の所在地を記入</t>
    <rPh sb="49" eb="51">
      <t>イタク</t>
    </rPh>
    <rPh sb="67" eb="69">
      <t>イタク</t>
    </rPh>
    <phoneticPr fontId="3"/>
  </si>
  <si>
    <r>
      <t>⑴法人</t>
    </r>
    <r>
      <rPr>
        <sz val="14"/>
        <rFont val="ＭＳ Ｐ明朝"/>
        <family val="1"/>
        <charset val="128"/>
      </rPr>
      <t xml:space="preserve">
⑵個人事業主</t>
    </r>
    <rPh sb="1" eb="3">
      <t>ホウジン</t>
    </rPh>
    <rPh sb="5" eb="7">
      <t>コジン</t>
    </rPh>
    <rPh sb="7" eb="10">
      <t>ジギョウヌシ</t>
    </rPh>
    <phoneticPr fontId="20"/>
  </si>
  <si>
    <t>業者情報調書（代理人情報）</t>
    <phoneticPr fontId="20"/>
  </si>
  <si>
    <r>
      <rPr>
        <b/>
        <sz val="20"/>
        <color theme="0"/>
        <rFont val="メイリオ"/>
        <family val="3"/>
        <charset val="128"/>
      </rPr>
      <t>③代理人</t>
    </r>
    <r>
      <rPr>
        <b/>
        <sz val="20"/>
        <color theme="0"/>
        <rFont val="メイリオ"/>
        <family val="3"/>
        <charset val="128"/>
      </rPr>
      <t>を置く営業所等の所在地区分</t>
    </r>
    <rPh sb="1" eb="4">
      <t>ダイリニン</t>
    </rPh>
    <rPh sb="5" eb="6">
      <t>オ</t>
    </rPh>
    <rPh sb="7" eb="10">
      <t>エイギョウショ</t>
    </rPh>
    <rPh sb="10" eb="11">
      <t>トウ</t>
    </rPh>
    <rPh sb="12" eb="15">
      <t>ショザイチ</t>
    </rPh>
    <rPh sb="15" eb="17">
      <t>クブン</t>
    </rPh>
    <phoneticPr fontId="20"/>
  </si>
  <si>
    <t>「支店長」、「営業所長」等、代理人となる者の役職名を記入</t>
    <rPh sb="1" eb="4">
      <t>シテンチョウ</t>
    </rPh>
    <rPh sb="7" eb="10">
      <t>エイギョウショ</t>
    </rPh>
    <rPh sb="10" eb="11">
      <t>チョウ</t>
    </rPh>
    <rPh sb="12" eb="13">
      <t>トウ</t>
    </rPh>
    <rPh sb="14" eb="17">
      <t>ダイリニン</t>
    </rPh>
    <rPh sb="20" eb="21">
      <t>モノ</t>
    </rPh>
    <rPh sb="22" eb="25">
      <t>ヤクショクメイ</t>
    </rPh>
    <rPh sb="26" eb="28">
      <t>キニュウ</t>
    </rPh>
    <phoneticPr fontId="20"/>
  </si>
  <si>
    <t>委託様式４</t>
    <rPh sb="0" eb="2">
      <t>イタク</t>
    </rPh>
    <rPh sb="2" eb="4">
      <t>ヨウシキ</t>
    </rPh>
    <phoneticPr fontId="20"/>
  </si>
  <si>
    <t>委託様式５</t>
    <rPh sb="0" eb="2">
      <t>イタク</t>
    </rPh>
    <rPh sb="2" eb="4">
      <t>ヨウシキ</t>
    </rPh>
    <phoneticPr fontId="20"/>
  </si>
  <si>
    <r>
      <t>⑴外国法人からの出資の割合（資本の比率）の数値を記入</t>
    </r>
    <r>
      <rPr>
        <sz val="12"/>
        <rFont val="ＭＳ Ｐ明朝"/>
        <family val="1"/>
        <charset val="128"/>
      </rPr>
      <t>（小数点以下切捨て）</t>
    </r>
    <r>
      <rPr>
        <sz val="14"/>
        <rFont val="ＭＳ Ｐ明朝"/>
        <family val="1"/>
        <charset val="128"/>
      </rPr>
      <t xml:space="preserve">
⑵外国法人からの出資がない場合は、０を記入</t>
    </r>
    <rPh sb="27" eb="30">
      <t>ショウスウテン</t>
    </rPh>
    <rPh sb="30" eb="32">
      <t>イカ</t>
    </rPh>
    <rPh sb="32" eb="34">
      <t>キリス</t>
    </rPh>
    <rPh sb="38" eb="40">
      <t>ガイコク</t>
    </rPh>
    <rPh sb="40" eb="42">
      <t>ホウジン</t>
    </rPh>
    <rPh sb="45" eb="47">
      <t>シュッシ</t>
    </rPh>
    <rPh sb="50" eb="52">
      <t>バアイ</t>
    </rPh>
    <rPh sb="56" eb="58">
      <t>キニュウ</t>
    </rPh>
    <phoneticPr fontId="20"/>
  </si>
  <si>
    <t>☑</t>
  </si>
  <si>
    <t>-</t>
    <phoneticPr fontId="20"/>
  </si>
  <si>
    <t>□</t>
  </si>
  <si>
    <t>代理人役職名</t>
    <rPh sb="0" eb="3">
      <t>ダイリニン</t>
    </rPh>
    <rPh sb="3" eb="6">
      <t>ヤクショクメイ</t>
    </rPh>
    <phoneticPr fontId="20"/>
  </si>
  <si>
    <t>代理人氏名</t>
    <rPh sb="0" eb="3">
      <t>ダイリニン</t>
    </rPh>
    <rPh sb="3" eb="5">
      <t>シメイ</t>
    </rPh>
    <phoneticPr fontId="20"/>
  </si>
  <si>
    <t>さいたま市使用欄</t>
    <rPh sb="4" eb="5">
      <t>シ</t>
    </rPh>
    <rPh sb="5" eb="7">
      <t>シヨウ</t>
    </rPh>
    <rPh sb="7" eb="8">
      <t>ラン</t>
    </rPh>
    <phoneticPr fontId="3"/>
  </si>
  <si>
    <t>クリップ</t>
    <phoneticPr fontId="3"/>
  </si>
  <si>
    <t>ＴＥＬ</t>
    <phoneticPr fontId="20"/>
  </si>
  <si>
    <t>ＦＡＸ</t>
    <phoneticPr fontId="20"/>
  </si>
  <si>
    <t>印鑑証明書</t>
    <phoneticPr fontId="20"/>
  </si>
  <si>
    <t>登記されていないことの証明書</t>
    <phoneticPr fontId="20"/>
  </si>
  <si>
    <t>印鑑登録証明書</t>
    <phoneticPr fontId="20"/>
  </si>
  <si>
    <t>納税証明書（市税）</t>
    <phoneticPr fontId="20"/>
  </si>
  <si>
    <t>受付印</t>
    <rPh sb="0" eb="2">
      <t>ウケツケ</t>
    </rPh>
    <rPh sb="2" eb="3">
      <t>イン</t>
    </rPh>
    <phoneticPr fontId="20"/>
  </si>
  <si>
    <t>審査完了処理</t>
    <rPh sb="4" eb="6">
      <t>ショリ</t>
    </rPh>
    <phoneticPr fontId="20"/>
  </si>
  <si>
    <t>提出書類チェックリスト（業務委託）</t>
    <phoneticPr fontId="20"/>
  </si>
  <si>
    <t>（委託様式１）</t>
  </si>
  <si>
    <t>契約実績書（業務委託）</t>
  </si>
  <si>
    <t>　万一、この誓約に反した場合は、競争入札参加資格の抹消、入札参加停止及び契約解除等のい</t>
    <rPh sb="25" eb="27">
      <t>マッショウ</t>
    </rPh>
    <phoneticPr fontId="3"/>
  </si>
  <si>
    <t>さいたま市長　　　　　　　</t>
    <phoneticPr fontId="3"/>
  </si>
  <si>
    <t>さいたま市水道事業管理者</t>
    <phoneticPr fontId="3"/>
  </si>
  <si>
    <r>
      <rPr>
        <b/>
        <sz val="16"/>
        <rFont val="ＭＳ ゴシック"/>
        <family val="3"/>
        <charset val="128"/>
      </rPr>
      <t>≪記入例≫０４８－０００－００００</t>
    </r>
    <r>
      <rPr>
        <b/>
        <sz val="16"/>
        <rFont val="ＭＳ Ｐ明朝"/>
        <family val="1"/>
        <charset val="128"/>
      </rPr>
      <t xml:space="preserve">
</t>
    </r>
    <r>
      <rPr>
        <sz val="14"/>
        <rFont val="ＭＳ Ｐ明朝"/>
        <family val="1"/>
        <charset val="128"/>
      </rPr>
      <t>市外局番を省略せず、「－（ハイフン）」で 区切り、左詰めで記入</t>
    </r>
    <phoneticPr fontId="20"/>
  </si>
  <si>
    <r>
      <rPr>
        <b/>
        <sz val="16"/>
        <rFont val="ＭＳ ゴシック"/>
        <family val="3"/>
        <charset val="128"/>
      </rPr>
      <t>≪記入例≫０４８－０００－００００</t>
    </r>
    <r>
      <rPr>
        <b/>
        <sz val="16"/>
        <rFont val="ＭＳ Ｐ明朝"/>
        <family val="1"/>
        <charset val="128"/>
      </rPr>
      <t xml:space="preserve">
</t>
    </r>
    <r>
      <rPr>
        <sz val="14"/>
        <rFont val="ＭＳ Ｐ明朝"/>
        <family val="1"/>
        <charset val="128"/>
      </rPr>
      <t>市外局番を省略せず、「－（ハイフン）」で 区切り、左詰めで記入</t>
    </r>
    <phoneticPr fontId="20"/>
  </si>
  <si>
    <r>
      <rPr>
        <b/>
        <sz val="16"/>
        <rFont val="ＭＳ ゴシック"/>
        <family val="3"/>
        <charset val="128"/>
      </rPr>
      <t>≪記入例≫サイタマサンキ゛ヨウ</t>
    </r>
    <r>
      <rPr>
        <b/>
        <sz val="16"/>
        <rFont val="ＭＳ Ｐ明朝"/>
        <family val="1"/>
        <charset val="128"/>
      </rPr>
      <t>　　</t>
    </r>
    <r>
      <rPr>
        <sz val="16"/>
        <rFont val="ＭＳ Ｐ明朝"/>
        <family val="1"/>
        <charset val="128"/>
      </rPr>
      <t>⑴　「゛」「゜」は1マス使う　⑵「・」「ｶﾌﾞｼｷｶﾞｲｼﾔ」「ﾕｳｹﾞﾝｶﾞｲｼﾔ」等の文字は記入しない　⑶「ャ」、「ァ」等は、「ヤ」、「ア」等で記入</t>
    </r>
    <rPh sb="1" eb="3">
      <t>キニュウ</t>
    </rPh>
    <rPh sb="3" eb="4">
      <t>レイ</t>
    </rPh>
    <phoneticPr fontId="20"/>
  </si>
  <si>
    <r>
      <rPr>
        <b/>
        <sz val="16"/>
        <rFont val="ＭＳ ゴシック"/>
        <family val="3"/>
        <charset val="128"/>
      </rPr>
      <t>≪記入例≫さいたま産業株式会社</t>
    </r>
    <r>
      <rPr>
        <sz val="16"/>
        <rFont val="ＭＳ Ｐ明朝"/>
        <family val="1"/>
        <charset val="128"/>
      </rPr>
      <t>　　⑴「゛」「゜」をつけた文字は1マスに記入し、「･」等には1マス使う　⑵履歴（現在）事項全部証明書どおりに記入</t>
    </r>
    <rPh sb="1" eb="3">
      <t>キニュウ</t>
    </rPh>
    <rPh sb="3" eb="4">
      <t>レイ</t>
    </rPh>
    <rPh sb="9" eb="11">
      <t>サンギョウ</t>
    </rPh>
    <rPh sb="11" eb="15">
      <t>カブシキガイシャ</t>
    </rPh>
    <rPh sb="28" eb="30">
      <t>モジ</t>
    </rPh>
    <rPh sb="35" eb="37">
      <t>キニュウ</t>
    </rPh>
    <rPh sb="42" eb="43">
      <t>トウ</t>
    </rPh>
    <rPh sb="48" eb="49">
      <t>ツカ</t>
    </rPh>
    <rPh sb="52" eb="54">
      <t>リレキ</t>
    </rPh>
    <rPh sb="55" eb="57">
      <t>ゲンザイ</t>
    </rPh>
    <rPh sb="58" eb="60">
      <t>ジコウ</t>
    </rPh>
    <rPh sb="60" eb="62">
      <t>ゼンブ</t>
    </rPh>
    <rPh sb="62" eb="64">
      <t>ショウメイ</t>
    </rPh>
    <rPh sb="64" eb="65">
      <t>ショ</t>
    </rPh>
    <rPh sb="69" eb="71">
      <t>キニュウ</t>
    </rPh>
    <phoneticPr fontId="20"/>
  </si>
  <si>
    <t>⑤本店所在地又は住所の区分</t>
    <rPh sb="1" eb="3">
      <t>ホンテン</t>
    </rPh>
    <rPh sb="3" eb="6">
      <t>ショザイチ</t>
    </rPh>
    <rPh sb="6" eb="7">
      <t>マタ</t>
    </rPh>
    <rPh sb="8" eb="10">
      <t>ジュウショ</t>
    </rPh>
    <rPh sb="11" eb="13">
      <t>クブン</t>
    </rPh>
    <phoneticPr fontId="20"/>
  </si>
  <si>
    <t>③本店郵便番号</t>
    <rPh sb="1" eb="2">
      <t>ホン</t>
    </rPh>
    <rPh sb="2" eb="3">
      <t>テン</t>
    </rPh>
    <rPh sb="3" eb="7">
      <t>ユウビンバンゴウ</t>
    </rPh>
    <phoneticPr fontId="20"/>
  </si>
  <si>
    <t>④本店所在地又は住所(漢字)</t>
    <rPh sb="1" eb="3">
      <t>ホンテン</t>
    </rPh>
    <rPh sb="3" eb="6">
      <t>ショザイチ</t>
    </rPh>
    <rPh sb="6" eb="7">
      <t>マタ</t>
    </rPh>
    <rPh sb="8" eb="10">
      <t>ジュウショ</t>
    </rPh>
    <rPh sb="11" eb="13">
      <t>カンジ</t>
    </rPh>
    <phoneticPr fontId="20"/>
  </si>
  <si>
    <r>
      <rPr>
        <b/>
        <sz val="16"/>
        <rFont val="ＭＳ ゴシック"/>
        <family val="3"/>
        <charset val="128"/>
      </rPr>
      <t>≪記入例≫０４８－０００－００００</t>
    </r>
    <r>
      <rPr>
        <b/>
        <sz val="16"/>
        <rFont val="ＭＳ Ｐ明朝"/>
        <family val="1"/>
        <charset val="128"/>
      </rPr>
      <t xml:space="preserve">
</t>
    </r>
    <r>
      <rPr>
        <sz val="14"/>
        <rFont val="ＭＳ Ｐ明朝"/>
        <family val="1"/>
        <charset val="128"/>
      </rPr>
      <t>市外局番を省略せず、「－（ハイフン）」で 区切り、左詰めで記入</t>
    </r>
    <phoneticPr fontId="20"/>
  </si>
  <si>
    <t>①営業所等郵便番号</t>
    <rPh sb="1" eb="4">
      <t>エイギョウショ</t>
    </rPh>
    <rPh sb="4" eb="5">
      <t>トウ</t>
    </rPh>
    <rPh sb="5" eb="9">
      <t>ユウビンバンゴウ</t>
    </rPh>
    <phoneticPr fontId="20"/>
  </si>
  <si>
    <t>②代理人を置く営業所等の所在地（漢字）</t>
    <phoneticPr fontId="20"/>
  </si>
  <si>
    <t>⑴会社全体の正規雇用の従業員数を右詰めで記入
⑵代表者、常勤役員は人数に含める
⑶パート・アルバイト、契約社員、派遣社員等の非正規雇用者は人数に含めない</t>
    <rPh sb="16" eb="18">
      <t>ミギヅメ</t>
    </rPh>
    <rPh sb="24" eb="27">
      <t>ダイヒョウシャ</t>
    </rPh>
    <rPh sb="51" eb="53">
      <t>ケイヤク</t>
    </rPh>
    <rPh sb="53" eb="55">
      <t>シャイン</t>
    </rPh>
    <phoneticPr fontId="20"/>
  </si>
  <si>
    <t>休業期間があった場合は、月数に換算して、右詰めで記入</t>
    <rPh sb="0" eb="2">
      <t>キュウギョウ</t>
    </rPh>
    <rPh sb="2" eb="4">
      <t>キカン</t>
    </rPh>
    <rPh sb="8" eb="10">
      <t>バアイ</t>
    </rPh>
    <rPh sb="12" eb="14">
      <t>ツキスウ</t>
    </rPh>
    <rPh sb="15" eb="17">
      <t>カンサン</t>
    </rPh>
    <rPh sb="20" eb="21">
      <t>ミギ</t>
    </rPh>
    <rPh sb="21" eb="22">
      <t>ツ</t>
    </rPh>
    <rPh sb="24" eb="26">
      <t>キニュウ</t>
    </rPh>
    <phoneticPr fontId="20"/>
  </si>
  <si>
    <t>①審査基準日（決算日）</t>
    <rPh sb="1" eb="3">
      <t>シンサ</t>
    </rPh>
    <rPh sb="3" eb="5">
      <t>キジュン</t>
    </rPh>
    <rPh sb="5" eb="6">
      <t>ビ</t>
    </rPh>
    <rPh sb="7" eb="10">
      <t>ケッサンビ</t>
    </rPh>
    <phoneticPr fontId="20"/>
  </si>
  <si>
    <t>③設立（創立）年月日</t>
    <rPh sb="1" eb="3">
      <t>セツリツ</t>
    </rPh>
    <rPh sb="4" eb="6">
      <t>ソウリツ</t>
    </rPh>
    <rPh sb="7" eb="10">
      <t>ネンガッピ</t>
    </rPh>
    <phoneticPr fontId="20"/>
  </si>
  <si>
    <t>④休業期間</t>
    <rPh sb="1" eb="3">
      <t>キュウギョウ</t>
    </rPh>
    <rPh sb="3" eb="5">
      <t>キカン</t>
    </rPh>
    <phoneticPr fontId="20"/>
  </si>
  <si>
    <t>⑥自己資本額(千円)</t>
    <phoneticPr fontId="20"/>
  </si>
  <si>
    <t>⑦総資産額（千円）</t>
    <rPh sb="1" eb="4">
      <t>ソウシサン</t>
    </rPh>
    <rPh sb="4" eb="5">
      <t>ガク</t>
    </rPh>
    <rPh sb="6" eb="8">
      <t>センエン</t>
    </rPh>
    <phoneticPr fontId="20"/>
  </si>
  <si>
    <t>⑤資本金(千円)</t>
    <phoneticPr fontId="20"/>
  </si>
  <si>
    <t>⑧流動資産（千円）</t>
    <phoneticPr fontId="20"/>
  </si>
  <si>
    <t>⑨流動負債（千円）</t>
    <phoneticPr fontId="20"/>
  </si>
  <si>
    <t>⑴左上から詰めて記入（箇条書きはしないこと）
⑵「゛」「゜」をつけた文字は1マスに記入
⑶【、】【。】【「】【」】は１文字としてカウントする（右端のマスで「。」がはみ出すような場合は、最後の文字の同一マス内に入れず、次の行の先頭に「。」を記入する）</t>
    <rPh sb="71" eb="73">
      <t>ミギハシ</t>
    </rPh>
    <rPh sb="83" eb="84">
      <t>ダ</t>
    </rPh>
    <rPh sb="88" eb="90">
      <t>バアイ</t>
    </rPh>
    <rPh sb="92" eb="94">
      <t>サイゴ</t>
    </rPh>
    <rPh sb="95" eb="97">
      <t>モジ</t>
    </rPh>
    <rPh sb="98" eb="100">
      <t>ドウイツ</t>
    </rPh>
    <rPh sb="102" eb="103">
      <t>ナイ</t>
    </rPh>
    <rPh sb="104" eb="105">
      <t>イ</t>
    </rPh>
    <rPh sb="108" eb="109">
      <t>ツギ</t>
    </rPh>
    <rPh sb="110" eb="111">
      <t>ギョウ</t>
    </rPh>
    <rPh sb="112" eb="114">
      <t>セントウ</t>
    </rPh>
    <rPh sb="119" eb="121">
      <t>キニュウ</t>
    </rPh>
    <phoneticPr fontId="20"/>
  </si>
  <si>
    <t>⑦本店電話番号</t>
    <rPh sb="1" eb="3">
      <t>ホンテン</t>
    </rPh>
    <rPh sb="3" eb="5">
      <t>デンワ</t>
    </rPh>
    <rPh sb="5" eb="7">
      <t>バンゴウ</t>
    </rPh>
    <phoneticPr fontId="20"/>
  </si>
  <si>
    <t>⑧本店ＦＡＸ番号</t>
    <rPh sb="1" eb="3">
      <t>ホンテン</t>
    </rPh>
    <rPh sb="6" eb="8">
      <t>バンゴウ</t>
    </rPh>
    <phoneticPr fontId="20"/>
  </si>
  <si>
    <t>⑨商号又は名称（カタカナ）</t>
    <rPh sb="1" eb="3">
      <t>ショウゴウ</t>
    </rPh>
    <rPh sb="3" eb="4">
      <t>マタ</t>
    </rPh>
    <rPh sb="5" eb="7">
      <t>メイショウ</t>
    </rPh>
    <phoneticPr fontId="20"/>
  </si>
  <si>
    <t>⑩商号又は名称（漢字）</t>
    <rPh sb="1" eb="3">
      <t>ショウゴウ</t>
    </rPh>
    <rPh sb="3" eb="4">
      <t>マタ</t>
    </rPh>
    <rPh sb="5" eb="7">
      <t>メイショウ</t>
    </rPh>
    <rPh sb="8" eb="10">
      <t>カンジ</t>
    </rPh>
    <phoneticPr fontId="20"/>
  </si>
  <si>
    <t>⑪代表者役職名（漢字）</t>
    <rPh sb="1" eb="4">
      <t>ダイヒョウシャ</t>
    </rPh>
    <rPh sb="4" eb="7">
      <t>ヤクショクメイ</t>
    </rPh>
    <rPh sb="8" eb="10">
      <t>カンジ</t>
    </rPh>
    <phoneticPr fontId="20"/>
  </si>
  <si>
    <t>⑫代表者氏名（漢字）</t>
    <rPh sb="1" eb="4">
      <t>ダイヒョウシャ</t>
    </rPh>
    <rPh sb="4" eb="6">
      <t>シメイ</t>
    </rPh>
    <rPh sb="7" eb="9">
      <t>カンジ</t>
    </rPh>
    <phoneticPr fontId="20"/>
  </si>
  <si>
    <t>⑬備考</t>
    <rPh sb="1" eb="3">
      <t>ビコウ</t>
    </rPh>
    <phoneticPr fontId="20"/>
  </si>
  <si>
    <t>⑥事業所の形態</t>
    <rPh sb="1" eb="4">
      <t>ジギョウショ</t>
    </rPh>
    <rPh sb="5" eb="7">
      <t>ケイタイ</t>
    </rPh>
    <phoneticPr fontId="20"/>
  </si>
  <si>
    <t>④事業所の形態</t>
    <rPh sb="1" eb="4">
      <t>ジギョウショ</t>
    </rPh>
    <rPh sb="5" eb="7">
      <t>ケイタイ</t>
    </rPh>
    <phoneticPr fontId="20"/>
  </si>
  <si>
    <t>⑤営業所等電話番号</t>
    <rPh sb="1" eb="4">
      <t>エイギョウショ</t>
    </rPh>
    <rPh sb="4" eb="5">
      <t>トウ</t>
    </rPh>
    <rPh sb="5" eb="7">
      <t>デンワ</t>
    </rPh>
    <rPh sb="7" eb="9">
      <t>バンゴウ</t>
    </rPh>
    <phoneticPr fontId="20"/>
  </si>
  <si>
    <t>⑥営業所等FAX番号</t>
    <rPh sb="1" eb="4">
      <t>エイギョウショ</t>
    </rPh>
    <rPh sb="4" eb="5">
      <t>トウ</t>
    </rPh>
    <rPh sb="8" eb="10">
      <t>バンゴウ</t>
    </rPh>
    <phoneticPr fontId="20"/>
  </si>
  <si>
    <t>⑦代理人を置く営業所等の名称（漢字）</t>
    <phoneticPr fontId="20"/>
  </si>
  <si>
    <t>⑧代理人役職名（漢字）</t>
    <phoneticPr fontId="20"/>
  </si>
  <si>
    <t>⑨代理人氏名（漢字）</t>
    <phoneticPr fontId="20"/>
  </si>
  <si>
    <t>⑩備考</t>
    <rPh sb="1" eb="3">
      <t>ビコウ</t>
    </rPh>
    <phoneticPr fontId="20"/>
  </si>
  <si>
    <r>
      <t>　法　人　　</t>
    </r>
    <r>
      <rPr>
        <b/>
        <sz val="14"/>
        <color theme="0"/>
        <rFont val="メイリオ"/>
        <family val="3"/>
        <charset val="128"/>
      </rPr>
      <t>◎…必須 ○…該当する場合は必須（要手引確認） △…任意</t>
    </r>
    <rPh sb="1" eb="2">
      <t>ホウ</t>
    </rPh>
    <rPh sb="3" eb="4">
      <t>ヒト</t>
    </rPh>
    <phoneticPr fontId="20"/>
  </si>
  <si>
    <r>
      <t>　個　人　　</t>
    </r>
    <r>
      <rPr>
        <b/>
        <sz val="14"/>
        <color theme="0"/>
        <rFont val="メイリオ"/>
        <family val="3"/>
        <charset val="128"/>
      </rPr>
      <t>◎…必須 ○…該当する場合は必須（要手引確認） △…任意</t>
    </r>
    <rPh sb="1" eb="2">
      <t>コ</t>
    </rPh>
    <rPh sb="3" eb="4">
      <t>ヒト</t>
    </rPh>
    <phoneticPr fontId="20"/>
  </si>
  <si>
    <t>納税証明書（国税）（その３の３）</t>
    <phoneticPr fontId="20"/>
  </si>
  <si>
    <t>納税証明書（国税）（その３の２）</t>
    <phoneticPr fontId="20"/>
  </si>
  <si>
    <r>
      <t>業者情報調書</t>
    </r>
    <r>
      <rPr>
        <sz val="10"/>
        <rFont val="メイリオ"/>
        <family val="3"/>
        <charset val="128"/>
      </rPr>
      <t>（会社経営状況等情報）</t>
    </r>
    <phoneticPr fontId="20"/>
  </si>
  <si>
    <t>（委託様式６）</t>
    <rPh sb="1" eb="3">
      <t>イタク</t>
    </rPh>
    <phoneticPr fontId="3"/>
  </si>
  <si>
    <t>（委託様式７）</t>
    <rPh sb="1" eb="3">
      <t>イタク</t>
    </rPh>
    <phoneticPr fontId="3"/>
  </si>
  <si>
    <t>さいたま市競争入札参加資格審査申請用入力シート
〈業務委託用〉</t>
    <rPh sb="4" eb="5">
      <t>シ</t>
    </rPh>
    <rPh sb="5" eb="7">
      <t>キョウソウ</t>
    </rPh>
    <rPh sb="7" eb="9">
      <t>ニュウサツ</t>
    </rPh>
    <rPh sb="9" eb="11">
      <t>サンカ</t>
    </rPh>
    <rPh sb="11" eb="13">
      <t>シカク</t>
    </rPh>
    <rPh sb="13" eb="15">
      <t>シンサ</t>
    </rPh>
    <rPh sb="15" eb="18">
      <t>シンセイヨウ</t>
    </rPh>
    <rPh sb="18" eb="20">
      <t>ニュウリョク</t>
    </rPh>
    <rPh sb="25" eb="27">
      <t>ギョウム</t>
    </rPh>
    <rPh sb="27" eb="29">
      <t>イタク</t>
    </rPh>
    <rPh sb="29" eb="30">
      <t>ヨウ</t>
    </rPh>
    <phoneticPr fontId="3"/>
  </si>
  <si>
    <t>・商号又は名称（漢字）</t>
    <phoneticPr fontId="3"/>
  </si>
  <si>
    <t>－</t>
    <phoneticPr fontId="3"/>
  </si>
  <si>
    <t>ー</t>
    <phoneticPr fontId="136"/>
  </si>
  <si>
    <t>・代表者役職名（漢字）</t>
    <phoneticPr fontId="3"/>
  </si>
  <si>
    <t>・代表者氏名（漢字）</t>
    <phoneticPr fontId="3"/>
  </si>
  <si>
    <t>・代理人を置く場合</t>
    <rPh sb="1" eb="4">
      <t>ダイリニン</t>
    </rPh>
    <rPh sb="5" eb="6">
      <t>オ</t>
    </rPh>
    <rPh sb="7" eb="9">
      <t>バアイ</t>
    </rPh>
    <phoneticPr fontId="3"/>
  </si>
  <si>
    <t>⇒</t>
    <phoneticPr fontId="3"/>
  </si>
  <si>
    <t>・代理人を置かない場合</t>
    <rPh sb="1" eb="4">
      <t>ダイリニン</t>
    </rPh>
    <rPh sb="5" eb="6">
      <t>オ</t>
    </rPh>
    <rPh sb="9" eb="11">
      <t>バアイ</t>
    </rPh>
    <phoneticPr fontId="3"/>
  </si>
  <si>
    <t>⇒</t>
    <phoneticPr fontId="3"/>
  </si>
  <si>
    <t>％</t>
    <phoneticPr fontId="3"/>
  </si>
  <si>
    <t>建物管理等</t>
    <rPh sb="0" eb="2">
      <t>タテモノ</t>
    </rPh>
    <rPh sb="2" eb="4">
      <t>カンリ</t>
    </rPh>
    <rPh sb="4" eb="5">
      <t>トウ</t>
    </rPh>
    <phoneticPr fontId="136"/>
  </si>
  <si>
    <t>警備</t>
    <rPh sb="0" eb="2">
      <t>ケイビ</t>
    </rPh>
    <phoneticPr fontId="136"/>
  </si>
  <si>
    <t>清掃</t>
    <rPh sb="0" eb="2">
      <t>セイソウ</t>
    </rPh>
    <phoneticPr fontId="136"/>
  </si>
  <si>
    <t>保守点検</t>
    <rPh sb="0" eb="2">
      <t>ホシュ</t>
    </rPh>
    <rPh sb="2" eb="4">
      <t>テンケン</t>
    </rPh>
    <phoneticPr fontId="136"/>
  </si>
  <si>
    <t>施設運転管理</t>
    <rPh sb="0" eb="2">
      <t>シセツ</t>
    </rPh>
    <rPh sb="2" eb="4">
      <t>ウンテン</t>
    </rPh>
    <rPh sb="4" eb="6">
      <t>カンリ</t>
    </rPh>
    <phoneticPr fontId="136"/>
  </si>
  <si>
    <t>廃棄物処理</t>
    <rPh sb="0" eb="3">
      <t>ハイキブツ</t>
    </rPh>
    <rPh sb="3" eb="5">
      <t>ショリ</t>
    </rPh>
    <phoneticPr fontId="136"/>
  </si>
  <si>
    <t>運送・運行</t>
    <rPh sb="0" eb="2">
      <t>ウンソウ</t>
    </rPh>
    <rPh sb="3" eb="5">
      <t>ウンコウ</t>
    </rPh>
    <phoneticPr fontId="136"/>
  </si>
  <si>
    <t>給食</t>
    <rPh sb="0" eb="2">
      <t>キュウショク</t>
    </rPh>
    <phoneticPr fontId="136"/>
  </si>
  <si>
    <t>イベント・催事</t>
    <rPh sb="5" eb="7">
      <t>サイジ</t>
    </rPh>
    <phoneticPr fontId="136"/>
  </si>
  <si>
    <t>製作等</t>
    <rPh sb="0" eb="2">
      <t>セイサク</t>
    </rPh>
    <rPh sb="2" eb="3">
      <t>トウ</t>
    </rPh>
    <phoneticPr fontId="136"/>
  </si>
  <si>
    <t>検査・測定・調査</t>
    <rPh sb="0" eb="2">
      <t>ケンサ</t>
    </rPh>
    <rPh sb="3" eb="5">
      <t>ソクテイ</t>
    </rPh>
    <rPh sb="6" eb="8">
      <t>チョウサ</t>
    </rPh>
    <phoneticPr fontId="136"/>
  </si>
  <si>
    <t>計画策定</t>
    <rPh sb="0" eb="2">
      <t>ケイカク</t>
    </rPh>
    <rPh sb="2" eb="4">
      <t>サクテイ</t>
    </rPh>
    <phoneticPr fontId="136"/>
  </si>
  <si>
    <t>電算</t>
    <rPh sb="0" eb="2">
      <t>デンサン</t>
    </rPh>
    <phoneticPr fontId="136"/>
  </si>
  <si>
    <t>文書管理</t>
    <rPh sb="0" eb="2">
      <t>ブンショ</t>
    </rPh>
    <rPh sb="2" eb="4">
      <t>カンリ</t>
    </rPh>
    <phoneticPr fontId="136"/>
  </si>
  <si>
    <t>福祉サービス</t>
    <rPh sb="0" eb="2">
      <t>フクシ</t>
    </rPh>
    <phoneticPr fontId="136"/>
  </si>
  <si>
    <t>その他</t>
    <rPh sb="2" eb="3">
      <t>タ</t>
    </rPh>
    <phoneticPr fontId="136"/>
  </si>
  <si>
    <t>建物管理等</t>
    <rPh sb="0" eb="2">
      <t>タテモノ</t>
    </rPh>
    <rPh sb="2" eb="4">
      <t>カンリ</t>
    </rPh>
    <rPh sb="4" eb="5">
      <t>トウ</t>
    </rPh>
    <phoneticPr fontId="20"/>
  </si>
  <si>
    <t>内容例示</t>
    <rPh sb="0" eb="2">
      <t>ナイヨウ</t>
    </rPh>
    <rPh sb="2" eb="4">
      <t>レイジ</t>
    </rPh>
    <phoneticPr fontId="136"/>
  </si>
  <si>
    <t>受付業務、案内業務、夜間受付</t>
    <rPh sb="0" eb="2">
      <t>ウケツケ</t>
    </rPh>
    <rPh sb="2" eb="4">
      <t>ギョウム</t>
    </rPh>
    <rPh sb="5" eb="7">
      <t>アンナイ</t>
    </rPh>
    <rPh sb="7" eb="9">
      <t>ギョウム</t>
    </rPh>
    <rPh sb="10" eb="12">
      <t>ヤカン</t>
    </rPh>
    <rPh sb="12" eb="14">
      <t>ウケツケ</t>
    </rPh>
    <phoneticPr fontId="20"/>
  </si>
  <si>
    <t>駐車場、駐輪場等の管理</t>
    <rPh sb="0" eb="2">
      <t>チュウシャ</t>
    </rPh>
    <rPh sb="2" eb="3">
      <t>ジョウ</t>
    </rPh>
    <rPh sb="4" eb="7">
      <t>チュウリンジョウ</t>
    </rPh>
    <rPh sb="7" eb="8">
      <t>トウ</t>
    </rPh>
    <rPh sb="9" eb="11">
      <t>カンリ</t>
    </rPh>
    <phoneticPr fontId="20"/>
  </si>
  <si>
    <t>電気設備を常時運転又は保守している業務</t>
    <rPh sb="0" eb="2">
      <t>デンキ</t>
    </rPh>
    <rPh sb="2" eb="4">
      <t>セツビ</t>
    </rPh>
    <rPh sb="5" eb="7">
      <t>ジョウジ</t>
    </rPh>
    <rPh sb="7" eb="9">
      <t>ウンテン</t>
    </rPh>
    <rPh sb="9" eb="10">
      <t>マタ</t>
    </rPh>
    <rPh sb="11" eb="13">
      <t>ホシュ</t>
    </rPh>
    <rPh sb="17" eb="19">
      <t>ギョウム</t>
    </rPh>
    <phoneticPr fontId="20"/>
  </si>
  <si>
    <t>空調設備を常時運転又は保守している業務</t>
    <rPh sb="0" eb="2">
      <t>クウチョウ</t>
    </rPh>
    <rPh sb="2" eb="4">
      <t>セツビ</t>
    </rPh>
    <rPh sb="5" eb="7">
      <t>ジョウジ</t>
    </rPh>
    <rPh sb="7" eb="9">
      <t>ウンテン</t>
    </rPh>
    <rPh sb="9" eb="10">
      <t>マタ</t>
    </rPh>
    <rPh sb="11" eb="13">
      <t>ホシュ</t>
    </rPh>
    <rPh sb="17" eb="19">
      <t>ギョウム</t>
    </rPh>
    <phoneticPr fontId="20"/>
  </si>
  <si>
    <t>給排水設備を常時運転又は保守している業務</t>
    <rPh sb="0" eb="3">
      <t>キュウハイスイ</t>
    </rPh>
    <rPh sb="3" eb="5">
      <t>セツビ</t>
    </rPh>
    <rPh sb="6" eb="8">
      <t>ジョウジ</t>
    </rPh>
    <rPh sb="8" eb="10">
      <t>ウンテン</t>
    </rPh>
    <rPh sb="10" eb="11">
      <t>マタ</t>
    </rPh>
    <rPh sb="12" eb="14">
      <t>ホシュ</t>
    </rPh>
    <rPh sb="18" eb="20">
      <t>ギョウム</t>
    </rPh>
    <phoneticPr fontId="20"/>
  </si>
  <si>
    <t>ボイラー設備を常時運転又は保守している業務</t>
    <rPh sb="4" eb="6">
      <t>セツビ</t>
    </rPh>
    <rPh sb="7" eb="9">
      <t>ジョウジ</t>
    </rPh>
    <rPh sb="9" eb="11">
      <t>ウンテン</t>
    </rPh>
    <rPh sb="11" eb="12">
      <t>マタ</t>
    </rPh>
    <rPh sb="13" eb="15">
      <t>ホシュ</t>
    </rPh>
    <rPh sb="19" eb="21">
      <t>ギョウム</t>
    </rPh>
    <phoneticPr fontId="20"/>
  </si>
  <si>
    <t>その他の建物管理等</t>
  </si>
  <si>
    <t>屋内屋外を問わず、他に分類されない建物管理に係る業務</t>
    <rPh sb="0" eb="2">
      <t>オクナイ</t>
    </rPh>
    <rPh sb="2" eb="4">
      <t>オクガイ</t>
    </rPh>
    <rPh sb="5" eb="6">
      <t>ト</t>
    </rPh>
    <rPh sb="9" eb="10">
      <t>ホカ</t>
    </rPh>
    <rPh sb="11" eb="13">
      <t>ブンルイ</t>
    </rPh>
    <rPh sb="17" eb="19">
      <t>タテモノ</t>
    </rPh>
    <rPh sb="19" eb="21">
      <t>カンリ</t>
    </rPh>
    <rPh sb="22" eb="23">
      <t>カカ</t>
    </rPh>
    <rPh sb="24" eb="26">
      <t>ギョウム</t>
    </rPh>
    <phoneticPr fontId="20"/>
  </si>
  <si>
    <t>機械警備業務以外の警備業務</t>
    <rPh sb="0" eb="2">
      <t>キカイ</t>
    </rPh>
    <rPh sb="2" eb="4">
      <t>ケイビ</t>
    </rPh>
    <rPh sb="4" eb="6">
      <t>ギョウム</t>
    </rPh>
    <rPh sb="6" eb="8">
      <t>イガイ</t>
    </rPh>
    <rPh sb="9" eb="11">
      <t>ケイビ</t>
    </rPh>
    <rPh sb="11" eb="13">
      <t>ギョウム</t>
    </rPh>
    <phoneticPr fontId="20"/>
  </si>
  <si>
    <t>屋内屋外を問わず、主に機械を中心とした警備業務</t>
    <rPh sb="9" eb="10">
      <t>オモ</t>
    </rPh>
    <rPh sb="11" eb="12">
      <t>キ</t>
    </rPh>
    <rPh sb="12" eb="13">
      <t>カセ</t>
    </rPh>
    <rPh sb="14" eb="16">
      <t>チュウシン</t>
    </rPh>
    <rPh sb="19" eb="21">
      <t>ケイビ</t>
    </rPh>
    <rPh sb="21" eb="23">
      <t>ギョウム</t>
    </rPh>
    <phoneticPr fontId="20"/>
  </si>
  <si>
    <t>建物清掃
（床・窓・トイレ等）</t>
    <rPh sb="0" eb="2">
      <t>タテモノ</t>
    </rPh>
    <rPh sb="2" eb="4">
      <t>セイソウ</t>
    </rPh>
    <rPh sb="6" eb="7">
      <t>ユカ</t>
    </rPh>
    <rPh sb="8" eb="9">
      <t>マド</t>
    </rPh>
    <rPh sb="13" eb="14">
      <t>トウ</t>
    </rPh>
    <phoneticPr fontId="20"/>
  </si>
  <si>
    <t>建物の清掃、窓・トイレ・床の清掃（定期清掃、臨時清掃含む。）</t>
    <rPh sb="0" eb="2">
      <t>タテモノ</t>
    </rPh>
    <rPh sb="3" eb="5">
      <t>セイソウ</t>
    </rPh>
    <rPh sb="6" eb="7">
      <t>マド</t>
    </rPh>
    <rPh sb="12" eb="13">
      <t>ユカ</t>
    </rPh>
    <rPh sb="14" eb="16">
      <t>セイソウ</t>
    </rPh>
    <rPh sb="17" eb="19">
      <t>テイキ</t>
    </rPh>
    <rPh sb="19" eb="21">
      <t>セイソウ</t>
    </rPh>
    <rPh sb="22" eb="24">
      <t>リンジ</t>
    </rPh>
    <rPh sb="24" eb="26">
      <t>セイソウ</t>
    </rPh>
    <rPh sb="26" eb="27">
      <t>フク</t>
    </rPh>
    <phoneticPr fontId="20"/>
  </si>
  <si>
    <t>貯水槽、ポンプ等の清掃</t>
    <rPh sb="0" eb="2">
      <t>チョスイ</t>
    </rPh>
    <rPh sb="2" eb="3">
      <t>ソウ</t>
    </rPh>
    <rPh sb="7" eb="8">
      <t>トウ</t>
    </rPh>
    <rPh sb="9" eb="11">
      <t>セイソウ</t>
    </rPh>
    <phoneticPr fontId="20"/>
  </si>
  <si>
    <t>市内の浄化槽の清掃</t>
    <rPh sb="0" eb="2">
      <t>シナイ</t>
    </rPh>
    <rPh sb="3" eb="5">
      <t>ジョウカ</t>
    </rPh>
    <rPh sb="5" eb="6">
      <t>ソウ</t>
    </rPh>
    <rPh sb="7" eb="9">
      <t>セイソウ</t>
    </rPh>
    <phoneticPr fontId="20"/>
  </si>
  <si>
    <t>その他の清掃</t>
  </si>
  <si>
    <t>他に分類されない清掃に係る業務（市外の浄化槽の清掃業務含む）</t>
    <rPh sb="0" eb="1">
      <t>ホカ</t>
    </rPh>
    <rPh sb="11" eb="12">
      <t>カカ</t>
    </rPh>
    <rPh sb="16" eb="18">
      <t>シガイ</t>
    </rPh>
    <rPh sb="19" eb="22">
      <t>ジョウカソウ</t>
    </rPh>
    <rPh sb="23" eb="25">
      <t>セイソウ</t>
    </rPh>
    <rPh sb="25" eb="27">
      <t>ギョウム</t>
    </rPh>
    <rPh sb="27" eb="28">
      <t>フク</t>
    </rPh>
    <phoneticPr fontId="20"/>
  </si>
  <si>
    <t>電気設備（自家発電装置、等）の保守又は点検を主として行う業務</t>
    <rPh sb="0" eb="2">
      <t>デンキ</t>
    </rPh>
    <rPh sb="2" eb="4">
      <t>セツビ</t>
    </rPh>
    <rPh sb="15" eb="17">
      <t>ホシュ</t>
    </rPh>
    <rPh sb="17" eb="18">
      <t>マタ</t>
    </rPh>
    <rPh sb="19" eb="21">
      <t>テンケン</t>
    </rPh>
    <rPh sb="22" eb="23">
      <t>シュ</t>
    </rPh>
    <rPh sb="26" eb="27">
      <t>オコナ</t>
    </rPh>
    <rPh sb="28" eb="30">
      <t>ギョウム</t>
    </rPh>
    <phoneticPr fontId="20"/>
  </si>
  <si>
    <t>通信設備の保守又は点検を主として行う業務（電話、ＦＡＸ、無線機等）</t>
    <rPh sb="0" eb="2">
      <t>ツウシン</t>
    </rPh>
    <rPh sb="2" eb="4">
      <t>セツビ</t>
    </rPh>
    <rPh sb="5" eb="7">
      <t>ホシュ</t>
    </rPh>
    <rPh sb="7" eb="8">
      <t>マタ</t>
    </rPh>
    <rPh sb="9" eb="11">
      <t>テンケン</t>
    </rPh>
    <rPh sb="12" eb="13">
      <t>シュ</t>
    </rPh>
    <rPh sb="16" eb="17">
      <t>オコナ</t>
    </rPh>
    <rPh sb="18" eb="20">
      <t>ギョウム</t>
    </rPh>
    <rPh sb="21" eb="23">
      <t>デンワ</t>
    </rPh>
    <rPh sb="28" eb="31">
      <t>ムセンキ</t>
    </rPh>
    <rPh sb="31" eb="32">
      <t>トウ</t>
    </rPh>
    <phoneticPr fontId="20"/>
  </si>
  <si>
    <t>ボイラーの保守又は点検を主として行う業務</t>
    <rPh sb="5" eb="7">
      <t>ホシュ</t>
    </rPh>
    <rPh sb="7" eb="8">
      <t>マタ</t>
    </rPh>
    <rPh sb="9" eb="11">
      <t>テンケン</t>
    </rPh>
    <rPh sb="12" eb="13">
      <t>シュ</t>
    </rPh>
    <rPh sb="16" eb="17">
      <t>オコナ</t>
    </rPh>
    <rPh sb="18" eb="20">
      <t>ギョウム</t>
    </rPh>
    <phoneticPr fontId="20"/>
  </si>
  <si>
    <t>空調設備の保守又は点検を主として行う業務（冷暖房機、クーラー、ヒーター、換気設備、排煙設備等）</t>
    <rPh sb="0" eb="2">
      <t>クウチョウ</t>
    </rPh>
    <rPh sb="2" eb="4">
      <t>セツビ</t>
    </rPh>
    <rPh sb="5" eb="7">
      <t>ホシュ</t>
    </rPh>
    <rPh sb="7" eb="8">
      <t>マタ</t>
    </rPh>
    <rPh sb="9" eb="11">
      <t>テンケン</t>
    </rPh>
    <rPh sb="12" eb="13">
      <t>シュ</t>
    </rPh>
    <rPh sb="16" eb="17">
      <t>オコナ</t>
    </rPh>
    <rPh sb="18" eb="20">
      <t>ギョウム</t>
    </rPh>
    <rPh sb="21" eb="24">
      <t>レイダンボウ</t>
    </rPh>
    <rPh sb="24" eb="25">
      <t>キ</t>
    </rPh>
    <rPh sb="36" eb="38">
      <t>カンキ</t>
    </rPh>
    <rPh sb="38" eb="40">
      <t>セツビ</t>
    </rPh>
    <rPh sb="41" eb="43">
      <t>ハイエン</t>
    </rPh>
    <rPh sb="43" eb="45">
      <t>セツビ</t>
    </rPh>
    <rPh sb="45" eb="46">
      <t>トウ</t>
    </rPh>
    <phoneticPr fontId="20"/>
  </si>
  <si>
    <t>冷凍機の保守又は点検を主として行う業務</t>
    <rPh sb="0" eb="3">
      <t>レイトウキ</t>
    </rPh>
    <rPh sb="4" eb="6">
      <t>ホシュ</t>
    </rPh>
    <rPh sb="6" eb="7">
      <t>マタ</t>
    </rPh>
    <rPh sb="8" eb="10">
      <t>テンケン</t>
    </rPh>
    <rPh sb="11" eb="12">
      <t>シュ</t>
    </rPh>
    <rPh sb="15" eb="16">
      <t>オコナ</t>
    </rPh>
    <rPh sb="17" eb="19">
      <t>ギョウム</t>
    </rPh>
    <phoneticPr fontId="20"/>
  </si>
  <si>
    <t>給排水設備の保守又は点検を主として行う業務（ポンプ、排水路、給水路等）</t>
    <rPh sb="0" eb="3">
      <t>キュウハイスイ</t>
    </rPh>
    <rPh sb="3" eb="5">
      <t>セツビ</t>
    </rPh>
    <rPh sb="6" eb="8">
      <t>ホシュ</t>
    </rPh>
    <rPh sb="8" eb="9">
      <t>マタ</t>
    </rPh>
    <rPh sb="10" eb="12">
      <t>テンケン</t>
    </rPh>
    <rPh sb="13" eb="14">
      <t>シュ</t>
    </rPh>
    <rPh sb="17" eb="18">
      <t>オコナ</t>
    </rPh>
    <rPh sb="19" eb="21">
      <t>ギョウム</t>
    </rPh>
    <rPh sb="26" eb="28">
      <t>ハイスイ</t>
    </rPh>
    <rPh sb="28" eb="29">
      <t>ロ</t>
    </rPh>
    <rPh sb="30" eb="31">
      <t>キュウ</t>
    </rPh>
    <rPh sb="31" eb="33">
      <t>スイロ</t>
    </rPh>
    <rPh sb="33" eb="34">
      <t>トウ</t>
    </rPh>
    <phoneticPr fontId="20"/>
  </si>
  <si>
    <t>防災設備の保守又は点検を主として行う業務（消火栓、消防ホース、消防ポンプ、避難器具、非常用照明装置等）</t>
    <rPh sb="0" eb="2">
      <t>ボウサイ</t>
    </rPh>
    <rPh sb="2" eb="4">
      <t>セツビ</t>
    </rPh>
    <rPh sb="5" eb="7">
      <t>ホシュ</t>
    </rPh>
    <rPh sb="7" eb="8">
      <t>マタ</t>
    </rPh>
    <rPh sb="9" eb="11">
      <t>テンケン</t>
    </rPh>
    <rPh sb="12" eb="13">
      <t>シュ</t>
    </rPh>
    <rPh sb="16" eb="17">
      <t>オコナ</t>
    </rPh>
    <rPh sb="18" eb="20">
      <t>ギョウム</t>
    </rPh>
    <rPh sb="21" eb="24">
      <t>ショウカセン</t>
    </rPh>
    <rPh sb="37" eb="39">
      <t>ヒナン</t>
    </rPh>
    <rPh sb="42" eb="45">
      <t>ヒジョウヨウ</t>
    </rPh>
    <rPh sb="45" eb="47">
      <t>ショウメイ</t>
    </rPh>
    <rPh sb="47" eb="49">
      <t>ソウチ</t>
    </rPh>
    <rPh sb="49" eb="50">
      <t>トウ</t>
    </rPh>
    <phoneticPr fontId="20"/>
  </si>
  <si>
    <t>ガス設備の保守又は点検を主として行う業務（ガスコンロ等）</t>
    <rPh sb="2" eb="4">
      <t>セツビ</t>
    </rPh>
    <rPh sb="5" eb="7">
      <t>ホシュ</t>
    </rPh>
    <rPh sb="7" eb="8">
      <t>マタ</t>
    </rPh>
    <rPh sb="9" eb="11">
      <t>テンケン</t>
    </rPh>
    <rPh sb="12" eb="13">
      <t>シュ</t>
    </rPh>
    <rPh sb="16" eb="17">
      <t>オコナ</t>
    </rPh>
    <rPh sb="18" eb="20">
      <t>ギョウム</t>
    </rPh>
    <rPh sb="26" eb="27">
      <t>トウ</t>
    </rPh>
    <phoneticPr fontId="20"/>
  </si>
  <si>
    <t>自動ドアの保守又は点検を主として行う業務</t>
    <rPh sb="0" eb="2">
      <t>ジドウ</t>
    </rPh>
    <rPh sb="5" eb="7">
      <t>ホシュ</t>
    </rPh>
    <rPh sb="7" eb="8">
      <t>マタ</t>
    </rPh>
    <rPh sb="9" eb="11">
      <t>テンケン</t>
    </rPh>
    <rPh sb="12" eb="13">
      <t>シュ</t>
    </rPh>
    <rPh sb="16" eb="17">
      <t>オコナ</t>
    </rPh>
    <rPh sb="18" eb="20">
      <t>ギョウム</t>
    </rPh>
    <phoneticPr fontId="20"/>
  </si>
  <si>
    <t>搬送運搬設備（エレベータ－、ベルトコンベア、荷物のリフト等）の保守又は点検を主として行う業務</t>
    <rPh sb="0" eb="2">
      <t>ハンソウ</t>
    </rPh>
    <rPh sb="2" eb="4">
      <t>ウンパン</t>
    </rPh>
    <rPh sb="4" eb="6">
      <t>セツビ</t>
    </rPh>
    <rPh sb="22" eb="24">
      <t>ニモツ</t>
    </rPh>
    <rPh sb="28" eb="29">
      <t>トウ</t>
    </rPh>
    <rPh sb="31" eb="33">
      <t>ホシュ</t>
    </rPh>
    <rPh sb="33" eb="34">
      <t>マタ</t>
    </rPh>
    <rPh sb="35" eb="37">
      <t>テンケン</t>
    </rPh>
    <rPh sb="38" eb="39">
      <t>シュ</t>
    </rPh>
    <rPh sb="42" eb="43">
      <t>オコナ</t>
    </rPh>
    <rPh sb="44" eb="46">
      <t>ギョウム</t>
    </rPh>
    <phoneticPr fontId="20"/>
  </si>
  <si>
    <t>電動シャッターの保守又は点検を主として行う業務</t>
    <rPh sb="0" eb="2">
      <t>デンドウ</t>
    </rPh>
    <rPh sb="8" eb="10">
      <t>ホシュ</t>
    </rPh>
    <rPh sb="10" eb="11">
      <t>マタ</t>
    </rPh>
    <rPh sb="12" eb="14">
      <t>テンケン</t>
    </rPh>
    <rPh sb="15" eb="16">
      <t>シュ</t>
    </rPh>
    <rPh sb="19" eb="20">
      <t>オコナ</t>
    </rPh>
    <rPh sb="21" eb="23">
      <t>ギョウム</t>
    </rPh>
    <phoneticPr fontId="20"/>
  </si>
  <si>
    <t>医療機器の保守又は点検を主として行う業務</t>
    <rPh sb="0" eb="2">
      <t>イリョウ</t>
    </rPh>
    <rPh sb="2" eb="4">
      <t>キキ</t>
    </rPh>
    <rPh sb="5" eb="7">
      <t>ホシュ</t>
    </rPh>
    <rPh sb="7" eb="8">
      <t>マタ</t>
    </rPh>
    <rPh sb="9" eb="11">
      <t>テンケン</t>
    </rPh>
    <rPh sb="12" eb="13">
      <t>シュ</t>
    </rPh>
    <rPh sb="16" eb="17">
      <t>オコナ</t>
    </rPh>
    <rPh sb="18" eb="20">
      <t>ギョウム</t>
    </rPh>
    <phoneticPr fontId="20"/>
  </si>
  <si>
    <t>コンピューター機器、複写機等ハード系機器の保守又は点検を主として行う業務</t>
    <rPh sb="7" eb="9">
      <t>キキ</t>
    </rPh>
    <rPh sb="10" eb="13">
      <t>フクシャキ</t>
    </rPh>
    <rPh sb="13" eb="14">
      <t>トウ</t>
    </rPh>
    <rPh sb="17" eb="18">
      <t>ケイ</t>
    </rPh>
    <rPh sb="18" eb="20">
      <t>キキ</t>
    </rPh>
    <rPh sb="21" eb="23">
      <t>ホシュ</t>
    </rPh>
    <rPh sb="23" eb="24">
      <t>マタ</t>
    </rPh>
    <rPh sb="25" eb="27">
      <t>テンケン</t>
    </rPh>
    <rPh sb="28" eb="29">
      <t>シュ</t>
    </rPh>
    <rPh sb="32" eb="33">
      <t>オコナ</t>
    </rPh>
    <rPh sb="34" eb="36">
      <t>ギョウム</t>
    </rPh>
    <phoneticPr fontId="20"/>
  </si>
  <si>
    <t>建築物の保守点検業務</t>
    <rPh sb="0" eb="3">
      <t>ケンチクブツ</t>
    </rPh>
    <rPh sb="4" eb="6">
      <t>ホシュ</t>
    </rPh>
    <rPh sb="6" eb="8">
      <t>テンケン</t>
    </rPh>
    <rPh sb="8" eb="10">
      <t>ギョウム</t>
    </rPh>
    <phoneticPr fontId="20"/>
  </si>
  <si>
    <t>市内の浄化槽の保守点検業務</t>
    <rPh sb="0" eb="2">
      <t>シナイ</t>
    </rPh>
    <rPh sb="3" eb="5">
      <t>ジョウカ</t>
    </rPh>
    <rPh sb="5" eb="6">
      <t>ソウ</t>
    </rPh>
    <rPh sb="7" eb="9">
      <t>ホシュ</t>
    </rPh>
    <rPh sb="9" eb="11">
      <t>テンケン</t>
    </rPh>
    <rPh sb="11" eb="13">
      <t>ギョウム</t>
    </rPh>
    <phoneticPr fontId="20"/>
  </si>
  <si>
    <t>他に分類されない設備・機器等の保守又は点検に係る業務（市外の浄化槽の保守点検業務含む）</t>
    <rPh sb="0" eb="1">
      <t>ホカ</t>
    </rPh>
    <rPh sb="2" eb="4">
      <t>ブンルイ</t>
    </rPh>
    <rPh sb="8" eb="10">
      <t>セツビ</t>
    </rPh>
    <rPh sb="11" eb="13">
      <t>キキ</t>
    </rPh>
    <rPh sb="13" eb="14">
      <t>トウ</t>
    </rPh>
    <rPh sb="15" eb="17">
      <t>ホシュ</t>
    </rPh>
    <rPh sb="17" eb="18">
      <t>マタ</t>
    </rPh>
    <rPh sb="19" eb="21">
      <t>テンケン</t>
    </rPh>
    <rPh sb="22" eb="23">
      <t>カカ</t>
    </rPh>
    <rPh sb="24" eb="26">
      <t>ギョウム</t>
    </rPh>
    <rPh sb="27" eb="29">
      <t>シガイ</t>
    </rPh>
    <rPh sb="30" eb="32">
      <t>ジョウカ</t>
    </rPh>
    <rPh sb="32" eb="33">
      <t>ソウ</t>
    </rPh>
    <rPh sb="34" eb="36">
      <t>ホシュ</t>
    </rPh>
    <rPh sb="36" eb="38">
      <t>テンケン</t>
    </rPh>
    <rPh sb="38" eb="40">
      <t>ギョウム</t>
    </rPh>
    <rPh sb="40" eb="41">
      <t>フク</t>
    </rPh>
    <phoneticPr fontId="20"/>
  </si>
  <si>
    <t>ごみ処理施設の維持管理運転</t>
    <rPh sb="2" eb="4">
      <t>ショリ</t>
    </rPh>
    <rPh sb="4" eb="6">
      <t>シセツ</t>
    </rPh>
    <rPh sb="7" eb="9">
      <t>イジ</t>
    </rPh>
    <rPh sb="9" eb="11">
      <t>カンリ</t>
    </rPh>
    <rPh sb="11" eb="13">
      <t>ウンテン</t>
    </rPh>
    <phoneticPr fontId="20"/>
  </si>
  <si>
    <t>下水処理施設の維持管理運転</t>
    <rPh sb="0" eb="2">
      <t>ゲスイ</t>
    </rPh>
    <rPh sb="2" eb="4">
      <t>ショリ</t>
    </rPh>
    <rPh sb="4" eb="6">
      <t>シセツ</t>
    </rPh>
    <rPh sb="7" eb="9">
      <t>イジ</t>
    </rPh>
    <rPh sb="9" eb="11">
      <t>カンリ</t>
    </rPh>
    <rPh sb="11" eb="13">
      <t>ウンテン</t>
    </rPh>
    <phoneticPr fontId="20"/>
  </si>
  <si>
    <t>ポンプ場の維持管理運転</t>
    <rPh sb="3" eb="4">
      <t>ジョウ</t>
    </rPh>
    <rPh sb="5" eb="7">
      <t>イジ</t>
    </rPh>
    <rPh sb="7" eb="9">
      <t>カンリ</t>
    </rPh>
    <rPh sb="9" eb="11">
      <t>ウンテン</t>
    </rPh>
    <phoneticPr fontId="20"/>
  </si>
  <si>
    <t>スポーツ施設の維持管理運転</t>
    <rPh sb="4" eb="6">
      <t>シセツ</t>
    </rPh>
    <rPh sb="7" eb="9">
      <t>イジ</t>
    </rPh>
    <rPh sb="9" eb="11">
      <t>カンリ</t>
    </rPh>
    <rPh sb="11" eb="13">
      <t>ウンテン</t>
    </rPh>
    <phoneticPr fontId="20"/>
  </si>
  <si>
    <t>浄・配水場施設の維持管理運転</t>
    <rPh sb="0" eb="1">
      <t>キヨシ</t>
    </rPh>
    <rPh sb="2" eb="4">
      <t>ハイスイ</t>
    </rPh>
    <rPh sb="4" eb="5">
      <t>ジョウ</t>
    </rPh>
    <rPh sb="5" eb="7">
      <t>シセツ</t>
    </rPh>
    <rPh sb="8" eb="10">
      <t>イジ</t>
    </rPh>
    <rPh sb="10" eb="12">
      <t>カンリ</t>
    </rPh>
    <rPh sb="12" eb="14">
      <t>ウンテン</t>
    </rPh>
    <phoneticPr fontId="20"/>
  </si>
  <si>
    <t>他に分類されない施設における維持管理運転に係る業務</t>
    <rPh sb="0" eb="1">
      <t>ホカ</t>
    </rPh>
    <rPh sb="8" eb="10">
      <t>シセツ</t>
    </rPh>
    <rPh sb="14" eb="16">
      <t>イジ</t>
    </rPh>
    <rPh sb="16" eb="18">
      <t>カンリ</t>
    </rPh>
    <rPh sb="18" eb="20">
      <t>ウンテン</t>
    </rPh>
    <rPh sb="21" eb="22">
      <t>カカ</t>
    </rPh>
    <rPh sb="23" eb="25">
      <t>ギョウム</t>
    </rPh>
    <phoneticPr fontId="20"/>
  </si>
  <si>
    <t>産業廃棄物（特別管理産業廃棄物含む。以下同じ。）の運搬又は収集業務</t>
    <rPh sb="0" eb="2">
      <t>サンギョウ</t>
    </rPh>
    <rPh sb="2" eb="5">
      <t>ハイキブツ</t>
    </rPh>
    <rPh sb="6" eb="8">
      <t>トクベツ</t>
    </rPh>
    <rPh sb="8" eb="10">
      <t>カンリ</t>
    </rPh>
    <rPh sb="10" eb="12">
      <t>サンギョウ</t>
    </rPh>
    <rPh sb="12" eb="15">
      <t>ハイキブツ</t>
    </rPh>
    <rPh sb="15" eb="16">
      <t>フク</t>
    </rPh>
    <rPh sb="18" eb="20">
      <t>イカ</t>
    </rPh>
    <rPh sb="20" eb="21">
      <t>オナ</t>
    </rPh>
    <rPh sb="25" eb="27">
      <t>ウンパン</t>
    </rPh>
    <rPh sb="27" eb="28">
      <t>マタ</t>
    </rPh>
    <rPh sb="29" eb="31">
      <t>シュウシュウ</t>
    </rPh>
    <rPh sb="31" eb="33">
      <t>ギョウム</t>
    </rPh>
    <phoneticPr fontId="20"/>
  </si>
  <si>
    <t>産業廃棄物の中間処理及び最終処分</t>
    <rPh sb="0" eb="2">
      <t>サンギョウ</t>
    </rPh>
    <rPh sb="2" eb="5">
      <t>ハイキブツ</t>
    </rPh>
    <rPh sb="6" eb="8">
      <t>チュウカン</t>
    </rPh>
    <rPh sb="8" eb="10">
      <t>ショリ</t>
    </rPh>
    <rPh sb="10" eb="11">
      <t>オヨ</t>
    </rPh>
    <rPh sb="12" eb="14">
      <t>サイシュウ</t>
    </rPh>
    <rPh sb="14" eb="16">
      <t>ショブン</t>
    </rPh>
    <phoneticPr fontId="20"/>
  </si>
  <si>
    <t>市内の一般廃棄物の運搬又は収集業務</t>
    <rPh sb="0" eb="2">
      <t>シナイ</t>
    </rPh>
    <rPh sb="3" eb="5">
      <t>イッパン</t>
    </rPh>
    <rPh sb="5" eb="8">
      <t>ハイキブツ</t>
    </rPh>
    <rPh sb="9" eb="11">
      <t>ウンパン</t>
    </rPh>
    <rPh sb="11" eb="12">
      <t>マタ</t>
    </rPh>
    <rPh sb="13" eb="15">
      <t>シュウシュウ</t>
    </rPh>
    <rPh sb="15" eb="17">
      <t>ギョウム</t>
    </rPh>
    <phoneticPr fontId="20"/>
  </si>
  <si>
    <t>市内の一般廃棄物の中間処理、処分</t>
    <rPh sb="0" eb="2">
      <t>シナイ</t>
    </rPh>
    <rPh sb="3" eb="5">
      <t>イッパン</t>
    </rPh>
    <rPh sb="5" eb="8">
      <t>ハイキブツ</t>
    </rPh>
    <rPh sb="9" eb="11">
      <t>チュウカン</t>
    </rPh>
    <rPh sb="11" eb="13">
      <t>ショリ</t>
    </rPh>
    <rPh sb="14" eb="16">
      <t>ショブン</t>
    </rPh>
    <phoneticPr fontId="20"/>
  </si>
  <si>
    <t>廃棄物のリサイクル等再生処理を主とする業務</t>
    <rPh sb="0" eb="3">
      <t>ハイキブツ</t>
    </rPh>
    <rPh sb="9" eb="10">
      <t>トウ</t>
    </rPh>
    <rPh sb="10" eb="12">
      <t>サイセイ</t>
    </rPh>
    <rPh sb="12" eb="14">
      <t>ショリ</t>
    </rPh>
    <rPh sb="15" eb="16">
      <t>シュ</t>
    </rPh>
    <rPh sb="19" eb="21">
      <t>ギョウム</t>
    </rPh>
    <phoneticPr fontId="20"/>
  </si>
  <si>
    <t>・許可不要で専ら再生利用の目的となる廃棄物（古紙、古繊
  維、くず鉄、あきびん類）の運搬業務
・環境局と委託契約して行う業務
・市外の一般廃棄物収集運搬・処分業務
・他に分類されない廃棄物処理に係る業務</t>
    <rPh sb="45" eb="47">
      <t>ギョウム</t>
    </rPh>
    <rPh sb="59" eb="60">
      <t>オコナ</t>
    </rPh>
    <rPh sb="61" eb="63">
      <t>ギョウム</t>
    </rPh>
    <rPh sb="65" eb="66">
      <t>シ</t>
    </rPh>
    <rPh sb="66" eb="67">
      <t>ガイ</t>
    </rPh>
    <rPh sb="68" eb="70">
      <t>イッパン</t>
    </rPh>
    <rPh sb="70" eb="73">
      <t>ハイキブツ</t>
    </rPh>
    <rPh sb="73" eb="75">
      <t>シュウシュウ</t>
    </rPh>
    <rPh sb="75" eb="77">
      <t>ウンパン</t>
    </rPh>
    <rPh sb="78" eb="80">
      <t>ショブン</t>
    </rPh>
    <rPh sb="80" eb="82">
      <t>ギョウム</t>
    </rPh>
    <rPh sb="84" eb="85">
      <t>ホカ</t>
    </rPh>
    <rPh sb="86" eb="88">
      <t>ブンルイ</t>
    </rPh>
    <rPh sb="92" eb="95">
      <t>ハイキブツ</t>
    </rPh>
    <rPh sb="95" eb="97">
      <t>ショリ</t>
    </rPh>
    <rPh sb="98" eb="99">
      <t>カカ</t>
    </rPh>
    <rPh sb="100" eb="102">
      <t>ギョウム</t>
    </rPh>
    <phoneticPr fontId="20"/>
  </si>
  <si>
    <t>貨物の運送、引越し等の業務</t>
    <rPh sb="0" eb="2">
      <t>カモツ</t>
    </rPh>
    <rPh sb="3" eb="5">
      <t>ウンソウ</t>
    </rPh>
    <rPh sb="6" eb="8">
      <t>ヒッコ</t>
    </rPh>
    <rPh sb="9" eb="10">
      <t>トウ</t>
    </rPh>
    <rPh sb="11" eb="13">
      <t>ギョウム</t>
    </rPh>
    <phoneticPr fontId="20"/>
  </si>
  <si>
    <t>美術品、芸術品等特殊品目の運送業務</t>
    <rPh sb="0" eb="2">
      <t>ビジュツ</t>
    </rPh>
    <rPh sb="2" eb="3">
      <t>ヒン</t>
    </rPh>
    <rPh sb="4" eb="6">
      <t>ゲイジュツ</t>
    </rPh>
    <rPh sb="6" eb="7">
      <t>ヒン</t>
    </rPh>
    <rPh sb="7" eb="8">
      <t>トウ</t>
    </rPh>
    <rPh sb="8" eb="10">
      <t>トクシュ</t>
    </rPh>
    <rPh sb="10" eb="12">
      <t>ヒンモク</t>
    </rPh>
    <rPh sb="13" eb="15">
      <t>ウンソウ</t>
    </rPh>
    <rPh sb="15" eb="17">
      <t>ギョウム</t>
    </rPh>
    <phoneticPr fontId="20"/>
  </si>
  <si>
    <t>観光バスの運行</t>
    <rPh sb="0" eb="2">
      <t>カンコウ</t>
    </rPh>
    <rPh sb="5" eb="7">
      <t>ウンコウ</t>
    </rPh>
    <phoneticPr fontId="20"/>
  </si>
  <si>
    <t>路線バス、送迎バス等の運行</t>
    <rPh sb="0" eb="2">
      <t>ロセン</t>
    </rPh>
    <rPh sb="5" eb="7">
      <t>ソウゲイ</t>
    </rPh>
    <rPh sb="9" eb="10">
      <t>トウ</t>
    </rPh>
    <rPh sb="11" eb="13">
      <t>ウンコウ</t>
    </rPh>
    <phoneticPr fontId="20"/>
  </si>
  <si>
    <t>市報等各世帯・各団体等に対し配送・配布を行う業務</t>
    <rPh sb="0" eb="2">
      <t>シホウ</t>
    </rPh>
    <rPh sb="2" eb="3">
      <t>トウ</t>
    </rPh>
    <rPh sb="3" eb="6">
      <t>カクセタイ</t>
    </rPh>
    <rPh sb="7" eb="10">
      <t>カクダンタイ</t>
    </rPh>
    <rPh sb="10" eb="11">
      <t>トウ</t>
    </rPh>
    <rPh sb="12" eb="13">
      <t>タイ</t>
    </rPh>
    <rPh sb="14" eb="16">
      <t>ハイソウ</t>
    </rPh>
    <rPh sb="17" eb="19">
      <t>ハイフ</t>
    </rPh>
    <rPh sb="20" eb="21">
      <t>オコナ</t>
    </rPh>
    <rPh sb="22" eb="24">
      <t>ギョウム</t>
    </rPh>
    <phoneticPr fontId="20"/>
  </si>
  <si>
    <t>学校給食の運送</t>
    <rPh sb="0" eb="2">
      <t>ガッコウ</t>
    </rPh>
    <rPh sb="2" eb="4">
      <t>キュウショク</t>
    </rPh>
    <rPh sb="5" eb="7">
      <t>ウンソウ</t>
    </rPh>
    <phoneticPr fontId="20"/>
  </si>
  <si>
    <t>旅行の斡旋、ツアーコンダクター、視察の相談等の業務</t>
    <rPh sb="0" eb="2">
      <t>リョコウ</t>
    </rPh>
    <rPh sb="3" eb="5">
      <t>アッセン</t>
    </rPh>
    <rPh sb="16" eb="18">
      <t>シサツ</t>
    </rPh>
    <rPh sb="19" eb="21">
      <t>ソウダン</t>
    </rPh>
    <rPh sb="21" eb="22">
      <t>トウ</t>
    </rPh>
    <rPh sb="23" eb="25">
      <t>ギョウム</t>
    </rPh>
    <phoneticPr fontId="20"/>
  </si>
  <si>
    <t>各区、各官庁に対し配送・配布を行う業務</t>
    <rPh sb="0" eb="2">
      <t>カクク</t>
    </rPh>
    <rPh sb="3" eb="4">
      <t>カク</t>
    </rPh>
    <rPh sb="4" eb="6">
      <t>カンチョウ</t>
    </rPh>
    <rPh sb="7" eb="8">
      <t>タイ</t>
    </rPh>
    <rPh sb="9" eb="11">
      <t>ハイソウ</t>
    </rPh>
    <rPh sb="12" eb="14">
      <t>ハイフ</t>
    </rPh>
    <rPh sb="15" eb="16">
      <t>オコナ</t>
    </rPh>
    <rPh sb="17" eb="19">
      <t>ギョウム</t>
    </rPh>
    <phoneticPr fontId="20"/>
  </si>
  <si>
    <t>他に分類されない運送・運行に係る業務</t>
    <rPh sb="0" eb="1">
      <t>ホカ</t>
    </rPh>
    <rPh sb="2" eb="4">
      <t>ブンルイ</t>
    </rPh>
    <rPh sb="8" eb="10">
      <t>ウンソウ</t>
    </rPh>
    <rPh sb="11" eb="13">
      <t>ウンコウ</t>
    </rPh>
    <rPh sb="14" eb="15">
      <t>カカ</t>
    </rPh>
    <rPh sb="16" eb="18">
      <t>ギョウム</t>
    </rPh>
    <phoneticPr fontId="20"/>
  </si>
  <si>
    <t>学校の給食</t>
    <rPh sb="0" eb="2">
      <t>ガッコウ</t>
    </rPh>
    <rPh sb="3" eb="5">
      <t>キュウショク</t>
    </rPh>
    <phoneticPr fontId="20"/>
  </si>
  <si>
    <t>病院の給食</t>
    <rPh sb="0" eb="2">
      <t>ビョウイン</t>
    </rPh>
    <rPh sb="3" eb="5">
      <t>キュウショク</t>
    </rPh>
    <phoneticPr fontId="20"/>
  </si>
  <si>
    <t>他に分類されない飲食に係る業務</t>
    <rPh sb="0" eb="1">
      <t>ホカ</t>
    </rPh>
    <rPh sb="2" eb="4">
      <t>ブンルイ</t>
    </rPh>
    <rPh sb="8" eb="10">
      <t>インショク</t>
    </rPh>
    <rPh sb="11" eb="12">
      <t>カカ</t>
    </rPh>
    <rPh sb="13" eb="15">
      <t>ギョウム</t>
    </rPh>
    <phoneticPr fontId="20"/>
  </si>
  <si>
    <t>イベント、式典等の企画・運営業務</t>
    <rPh sb="5" eb="7">
      <t>シキテン</t>
    </rPh>
    <rPh sb="7" eb="8">
      <t>トウ</t>
    </rPh>
    <rPh sb="9" eb="11">
      <t>キカク</t>
    </rPh>
    <rPh sb="12" eb="14">
      <t>ウンエイ</t>
    </rPh>
    <rPh sb="14" eb="16">
      <t>ギョウム</t>
    </rPh>
    <phoneticPr fontId="20"/>
  </si>
  <si>
    <t>イベント、式典等の会場設営を中心とした業務</t>
    <rPh sb="5" eb="7">
      <t>シキテン</t>
    </rPh>
    <rPh sb="7" eb="8">
      <t>トウ</t>
    </rPh>
    <rPh sb="9" eb="11">
      <t>カイジョウ</t>
    </rPh>
    <rPh sb="11" eb="13">
      <t>セツエイ</t>
    </rPh>
    <rPh sb="14" eb="16">
      <t>チュウシン</t>
    </rPh>
    <rPh sb="19" eb="21">
      <t>ギョウム</t>
    </rPh>
    <phoneticPr fontId="20"/>
  </si>
  <si>
    <t>他に分類されないイベント・催事に係る業務</t>
    <rPh sb="0" eb="1">
      <t>ホカ</t>
    </rPh>
    <rPh sb="16" eb="17">
      <t>カカ</t>
    </rPh>
    <phoneticPr fontId="20"/>
  </si>
  <si>
    <t>映画・ビデオ・写真、テレビ放映、ＣＭ等を制作する業務</t>
    <rPh sb="0" eb="2">
      <t>エイガ</t>
    </rPh>
    <rPh sb="7" eb="9">
      <t>シャシン</t>
    </rPh>
    <rPh sb="13" eb="15">
      <t>ホウエイ</t>
    </rPh>
    <rPh sb="18" eb="19">
      <t>トウ</t>
    </rPh>
    <rPh sb="20" eb="22">
      <t>セイサク</t>
    </rPh>
    <rPh sb="24" eb="26">
      <t>ギョウム</t>
    </rPh>
    <phoneticPr fontId="20"/>
  </si>
  <si>
    <t>パンフレット、ポスター、小冊子等の作成業務（印刷のみの場合は、申請区分「物品納入等」）</t>
    <rPh sb="12" eb="15">
      <t>ショウサッシ</t>
    </rPh>
    <rPh sb="15" eb="16">
      <t>トウ</t>
    </rPh>
    <rPh sb="17" eb="19">
      <t>サクセイ</t>
    </rPh>
    <rPh sb="19" eb="21">
      <t>ギョウム</t>
    </rPh>
    <rPh sb="22" eb="24">
      <t>インサツ</t>
    </rPh>
    <rPh sb="27" eb="29">
      <t>バアイ</t>
    </rPh>
    <rPh sb="31" eb="33">
      <t>シンセイ</t>
    </rPh>
    <rPh sb="33" eb="35">
      <t>クブン</t>
    </rPh>
    <rPh sb="36" eb="38">
      <t>ブッピン</t>
    </rPh>
    <rPh sb="38" eb="40">
      <t>ノウニュウ</t>
    </rPh>
    <rPh sb="40" eb="41">
      <t>トウ</t>
    </rPh>
    <phoneticPr fontId="20"/>
  </si>
  <si>
    <r>
      <t xml:space="preserve">立看板、道路標識、案内板等の作成
（備品に該当する場合は、申請区分「物品納入等」）
</t>
    </r>
    <r>
      <rPr>
        <sz val="11"/>
        <color indexed="8"/>
        <rFont val="ＭＳ ゴシック"/>
        <family val="3"/>
        <charset val="128"/>
      </rPr>
      <t>※右記の屋外広告業登録について
　　単に屋外広告物の印刷、製作等を行うだけで、実際に屋外広告物の表示等を行わない場合（広告代理店・看板製作業など）は、屋外広告業に該当しません。</t>
    </r>
    <rPh sb="0" eb="1">
      <t>タ</t>
    </rPh>
    <rPh sb="1" eb="3">
      <t>カンバン</t>
    </rPh>
    <rPh sb="4" eb="6">
      <t>ドウロ</t>
    </rPh>
    <rPh sb="6" eb="8">
      <t>ヒョウシキ</t>
    </rPh>
    <rPh sb="9" eb="12">
      <t>アンナイバン</t>
    </rPh>
    <rPh sb="12" eb="13">
      <t>トウ</t>
    </rPh>
    <rPh sb="14" eb="16">
      <t>サクセイ</t>
    </rPh>
    <rPh sb="18" eb="20">
      <t>ビヒン</t>
    </rPh>
    <rPh sb="21" eb="23">
      <t>ガイトウ</t>
    </rPh>
    <rPh sb="25" eb="27">
      <t>バアイ</t>
    </rPh>
    <rPh sb="29" eb="31">
      <t>シンセイ</t>
    </rPh>
    <rPh sb="31" eb="33">
      <t>クブン</t>
    </rPh>
    <rPh sb="34" eb="36">
      <t>ブッピン</t>
    </rPh>
    <rPh sb="36" eb="39">
      <t>ノウニュウナド</t>
    </rPh>
    <phoneticPr fontId="20"/>
  </si>
  <si>
    <t>美術品、芸術品等特殊品目の管理、作成、貸借に関する業務</t>
    <rPh sb="0" eb="2">
      <t>ビジュツ</t>
    </rPh>
    <rPh sb="2" eb="3">
      <t>ヒン</t>
    </rPh>
    <rPh sb="4" eb="6">
      <t>ゲイジュツ</t>
    </rPh>
    <rPh sb="6" eb="7">
      <t>ヒン</t>
    </rPh>
    <rPh sb="7" eb="8">
      <t>トウ</t>
    </rPh>
    <rPh sb="8" eb="10">
      <t>トクシュ</t>
    </rPh>
    <rPh sb="10" eb="12">
      <t>ヒンモク</t>
    </rPh>
    <rPh sb="13" eb="15">
      <t>カンリ</t>
    </rPh>
    <rPh sb="16" eb="18">
      <t>サクセイ</t>
    </rPh>
    <rPh sb="19" eb="21">
      <t>タイシャク</t>
    </rPh>
    <rPh sb="22" eb="23">
      <t>カン</t>
    </rPh>
    <rPh sb="25" eb="27">
      <t>ギョウム</t>
    </rPh>
    <phoneticPr fontId="20"/>
  </si>
  <si>
    <t>キャラクターデザイン、各種デザイン作成業務</t>
    <rPh sb="11" eb="13">
      <t>カクシュ</t>
    </rPh>
    <rPh sb="17" eb="19">
      <t>サクセイ</t>
    </rPh>
    <rPh sb="19" eb="21">
      <t>ギョウム</t>
    </rPh>
    <phoneticPr fontId="20"/>
  </si>
  <si>
    <t>ホームページの作成、管理等のインターネットに関連する業務</t>
    <rPh sb="7" eb="9">
      <t>サクセイ</t>
    </rPh>
    <rPh sb="10" eb="12">
      <t>カンリ</t>
    </rPh>
    <rPh sb="12" eb="13">
      <t>トウ</t>
    </rPh>
    <rPh sb="22" eb="24">
      <t>カンレン</t>
    </rPh>
    <rPh sb="26" eb="28">
      <t>ギョウム</t>
    </rPh>
    <phoneticPr fontId="20"/>
  </si>
  <si>
    <t>他に分類されない製作等に係る業務</t>
    <rPh sb="0" eb="1">
      <t>ホカ</t>
    </rPh>
    <rPh sb="8" eb="10">
      <t>セイサク</t>
    </rPh>
    <rPh sb="10" eb="11">
      <t>トウ</t>
    </rPh>
    <rPh sb="12" eb="13">
      <t>カカ</t>
    </rPh>
    <rPh sb="14" eb="16">
      <t>ギョウム</t>
    </rPh>
    <phoneticPr fontId="20"/>
  </si>
  <si>
    <t>工事に関連しない分野における水質の検査（工事に関連する場合は、申請区分「設計・調査・測量」の建設コンサルの建設環境）</t>
    <rPh sb="0" eb="2">
      <t>コウジ</t>
    </rPh>
    <rPh sb="3" eb="5">
      <t>カンレン</t>
    </rPh>
    <rPh sb="8" eb="10">
      <t>ブンヤ</t>
    </rPh>
    <rPh sb="14" eb="16">
      <t>スイシツ</t>
    </rPh>
    <rPh sb="17" eb="19">
      <t>ケンサ</t>
    </rPh>
    <rPh sb="20" eb="22">
      <t>コウジ</t>
    </rPh>
    <rPh sb="23" eb="25">
      <t>カンレン</t>
    </rPh>
    <rPh sb="27" eb="29">
      <t>バアイ</t>
    </rPh>
    <rPh sb="31" eb="33">
      <t>シンセイ</t>
    </rPh>
    <rPh sb="33" eb="35">
      <t>クブン</t>
    </rPh>
    <rPh sb="36" eb="38">
      <t>セッケイ</t>
    </rPh>
    <rPh sb="39" eb="41">
      <t>チョウサ</t>
    </rPh>
    <rPh sb="42" eb="44">
      <t>ソクリョウ</t>
    </rPh>
    <rPh sb="46" eb="48">
      <t>ケンセツ</t>
    </rPh>
    <rPh sb="53" eb="55">
      <t>ケンセツ</t>
    </rPh>
    <rPh sb="55" eb="57">
      <t>カンキョウ</t>
    </rPh>
    <phoneticPr fontId="20"/>
  </si>
  <si>
    <t>工事に関連しない分野における大気の検査（工事に関連する場合は、申請区分「設計・調査・測量」の建設コンサルの建設環境）</t>
    <rPh sb="0" eb="2">
      <t>コウジ</t>
    </rPh>
    <rPh sb="3" eb="5">
      <t>カンレン</t>
    </rPh>
    <rPh sb="8" eb="10">
      <t>ブンヤ</t>
    </rPh>
    <rPh sb="14" eb="16">
      <t>タイキ</t>
    </rPh>
    <rPh sb="17" eb="19">
      <t>ケンサ</t>
    </rPh>
    <rPh sb="20" eb="22">
      <t>コウジ</t>
    </rPh>
    <rPh sb="23" eb="25">
      <t>カンレン</t>
    </rPh>
    <rPh sb="27" eb="29">
      <t>バアイ</t>
    </rPh>
    <rPh sb="46" eb="48">
      <t>ケンセツ</t>
    </rPh>
    <rPh sb="53" eb="55">
      <t>ケンセツ</t>
    </rPh>
    <rPh sb="55" eb="57">
      <t>カンキョウ</t>
    </rPh>
    <phoneticPr fontId="20"/>
  </si>
  <si>
    <t>工事に関連しない分野における環境測定等（工事に関連する場合は、申請区分「設計・調査・測量」の建設コンサルの建設環境）</t>
    <rPh sb="0" eb="2">
      <t>コウジ</t>
    </rPh>
    <rPh sb="3" eb="5">
      <t>カンレン</t>
    </rPh>
    <rPh sb="8" eb="10">
      <t>ブンヤ</t>
    </rPh>
    <rPh sb="14" eb="16">
      <t>カンキョウ</t>
    </rPh>
    <rPh sb="16" eb="18">
      <t>ソクテイ</t>
    </rPh>
    <rPh sb="18" eb="19">
      <t>トウ</t>
    </rPh>
    <rPh sb="20" eb="22">
      <t>コウジ</t>
    </rPh>
    <rPh sb="23" eb="25">
      <t>カンレン</t>
    </rPh>
    <rPh sb="27" eb="29">
      <t>バアイ</t>
    </rPh>
    <rPh sb="46" eb="48">
      <t>ケンセツ</t>
    </rPh>
    <rPh sb="53" eb="55">
      <t>ケンセツ</t>
    </rPh>
    <rPh sb="55" eb="57">
      <t>カンキョウ</t>
    </rPh>
    <phoneticPr fontId="20"/>
  </si>
  <si>
    <t>工事に関連しない分野における交通量調査等（工事に関連する場合は、申請区分「設計・調査・測量」の建設コンサルの道路等）</t>
    <rPh sb="0" eb="2">
      <t>コウジ</t>
    </rPh>
    <rPh sb="3" eb="5">
      <t>カンレン</t>
    </rPh>
    <rPh sb="8" eb="10">
      <t>ブンヤ</t>
    </rPh>
    <rPh sb="14" eb="16">
      <t>コウツウ</t>
    </rPh>
    <rPh sb="16" eb="17">
      <t>リョウ</t>
    </rPh>
    <rPh sb="17" eb="19">
      <t>チョウサ</t>
    </rPh>
    <rPh sb="19" eb="20">
      <t>トウ</t>
    </rPh>
    <rPh sb="21" eb="23">
      <t>コウジ</t>
    </rPh>
    <rPh sb="24" eb="26">
      <t>カンレン</t>
    </rPh>
    <rPh sb="28" eb="30">
      <t>バアイ</t>
    </rPh>
    <rPh sb="47" eb="49">
      <t>ケンセツ</t>
    </rPh>
    <rPh sb="54" eb="56">
      <t>ドウロ</t>
    </rPh>
    <rPh sb="56" eb="57">
      <t>トウ</t>
    </rPh>
    <phoneticPr fontId="20"/>
  </si>
  <si>
    <t>市場調査、価格調査等の業務</t>
    <rPh sb="0" eb="2">
      <t>シジョウ</t>
    </rPh>
    <rPh sb="2" eb="4">
      <t>チョウサ</t>
    </rPh>
    <rPh sb="5" eb="7">
      <t>カカク</t>
    </rPh>
    <rPh sb="7" eb="9">
      <t>チョウサ</t>
    </rPh>
    <rPh sb="9" eb="10">
      <t>トウ</t>
    </rPh>
    <rPh sb="11" eb="13">
      <t>ギョウム</t>
    </rPh>
    <phoneticPr fontId="20"/>
  </si>
  <si>
    <t>血液検査、理化学検査、生体検査等の業務</t>
    <rPh sb="0" eb="2">
      <t>ケツエキ</t>
    </rPh>
    <rPh sb="2" eb="4">
      <t>ケンサ</t>
    </rPh>
    <rPh sb="5" eb="8">
      <t>リカガク</t>
    </rPh>
    <rPh sb="8" eb="10">
      <t>ケンサ</t>
    </rPh>
    <rPh sb="11" eb="13">
      <t>セイタイ</t>
    </rPh>
    <rPh sb="13" eb="15">
      <t>ケンサ</t>
    </rPh>
    <rPh sb="15" eb="16">
      <t>トウ</t>
    </rPh>
    <rPh sb="17" eb="19">
      <t>ギョウム</t>
    </rPh>
    <phoneticPr fontId="20"/>
  </si>
  <si>
    <t>衛生検査所登録</t>
    <rPh sb="0" eb="2">
      <t>エイセイ</t>
    </rPh>
    <rPh sb="2" eb="4">
      <t>ケンサ</t>
    </rPh>
    <rPh sb="4" eb="5">
      <t>ショ</t>
    </rPh>
    <rPh sb="5" eb="7">
      <t>トウロク</t>
    </rPh>
    <phoneticPr fontId="20"/>
  </si>
  <si>
    <t>他に分類されない検査、測定又は調査に係る業務</t>
    <rPh sb="0" eb="1">
      <t>ホカ</t>
    </rPh>
    <rPh sb="18" eb="19">
      <t>カカ</t>
    </rPh>
    <phoneticPr fontId="20"/>
  </si>
  <si>
    <r>
      <t>福祉施策に関連する計画等の策定</t>
    </r>
    <r>
      <rPr>
        <sz val="11"/>
        <color indexed="8"/>
        <rFont val="ＭＳ ゴシック"/>
        <family val="3"/>
        <charset val="128"/>
      </rPr>
      <t>及び進行管理</t>
    </r>
    <r>
      <rPr>
        <sz val="11"/>
        <rFont val="ＭＳ ゴシック"/>
        <family val="3"/>
        <charset val="128"/>
      </rPr>
      <t>に関する業務</t>
    </r>
    <rPh sb="0" eb="2">
      <t>フクシ</t>
    </rPh>
    <rPh sb="2" eb="4">
      <t>シサク</t>
    </rPh>
    <rPh sb="5" eb="7">
      <t>カンレン</t>
    </rPh>
    <rPh sb="9" eb="11">
      <t>ケイカク</t>
    </rPh>
    <rPh sb="11" eb="12">
      <t>トウ</t>
    </rPh>
    <rPh sb="13" eb="15">
      <t>サクテイ</t>
    </rPh>
    <rPh sb="15" eb="16">
      <t>オヨ</t>
    </rPh>
    <rPh sb="17" eb="19">
      <t>シンコウ</t>
    </rPh>
    <rPh sb="19" eb="21">
      <t>カンリ</t>
    </rPh>
    <rPh sb="22" eb="23">
      <t>カン</t>
    </rPh>
    <rPh sb="25" eb="27">
      <t>ギョウム</t>
    </rPh>
    <phoneticPr fontId="20"/>
  </si>
  <si>
    <r>
      <t>基本構想、総合振興計画等の策定</t>
    </r>
    <r>
      <rPr>
        <sz val="11"/>
        <color indexed="8"/>
        <rFont val="ＭＳ ゴシック"/>
        <family val="3"/>
        <charset val="128"/>
      </rPr>
      <t>及び進行管理</t>
    </r>
    <r>
      <rPr>
        <sz val="11"/>
        <rFont val="ＭＳ ゴシック"/>
        <family val="3"/>
        <charset val="128"/>
      </rPr>
      <t>に関する業務</t>
    </r>
    <rPh sb="0" eb="2">
      <t>キホン</t>
    </rPh>
    <rPh sb="2" eb="4">
      <t>コウソウ</t>
    </rPh>
    <rPh sb="5" eb="7">
      <t>ソウゴウ</t>
    </rPh>
    <rPh sb="7" eb="9">
      <t>シンコウ</t>
    </rPh>
    <rPh sb="9" eb="11">
      <t>ケイカク</t>
    </rPh>
    <rPh sb="11" eb="12">
      <t>トウ</t>
    </rPh>
    <rPh sb="13" eb="15">
      <t>サクテイ</t>
    </rPh>
    <rPh sb="15" eb="16">
      <t>オヨ</t>
    </rPh>
    <rPh sb="17" eb="19">
      <t>シンコウ</t>
    </rPh>
    <rPh sb="19" eb="21">
      <t>カンリ</t>
    </rPh>
    <rPh sb="22" eb="23">
      <t>カン</t>
    </rPh>
    <rPh sb="25" eb="27">
      <t>ギョウム</t>
    </rPh>
    <phoneticPr fontId="20"/>
  </si>
  <si>
    <t>建設コンサル（都市計画部門）、福祉・総合計画以外の計画の策定及び進行管理に係る業務</t>
    <rPh sb="0" eb="2">
      <t>ケンセツ</t>
    </rPh>
    <rPh sb="7" eb="9">
      <t>トシ</t>
    </rPh>
    <rPh sb="9" eb="11">
      <t>ケイカク</t>
    </rPh>
    <rPh sb="11" eb="13">
      <t>ブモン</t>
    </rPh>
    <rPh sb="15" eb="17">
      <t>フクシ</t>
    </rPh>
    <rPh sb="18" eb="20">
      <t>ソウゴウ</t>
    </rPh>
    <rPh sb="20" eb="22">
      <t>ケイカク</t>
    </rPh>
    <rPh sb="22" eb="24">
      <t>イガイ</t>
    </rPh>
    <rPh sb="25" eb="27">
      <t>ケイカク</t>
    </rPh>
    <rPh sb="28" eb="30">
      <t>サクテイ</t>
    </rPh>
    <rPh sb="30" eb="31">
      <t>オヨ</t>
    </rPh>
    <rPh sb="32" eb="34">
      <t>シンコウ</t>
    </rPh>
    <rPh sb="34" eb="36">
      <t>カンリ</t>
    </rPh>
    <rPh sb="37" eb="38">
      <t>カカ</t>
    </rPh>
    <rPh sb="39" eb="41">
      <t>ギョウム</t>
    </rPh>
    <phoneticPr fontId="20"/>
  </si>
  <si>
    <t>コンピュータシステムの開発、プログラムの開発、改正等の業務</t>
    <rPh sb="11" eb="13">
      <t>カイハツ</t>
    </rPh>
    <rPh sb="20" eb="22">
      <t>カイハツ</t>
    </rPh>
    <rPh sb="23" eb="25">
      <t>カイセイ</t>
    </rPh>
    <rPh sb="25" eb="26">
      <t>トウ</t>
    </rPh>
    <rPh sb="27" eb="29">
      <t>ギョウム</t>
    </rPh>
    <phoneticPr fontId="20"/>
  </si>
  <si>
    <t>情報のデータ化、ＯＣＲ処理等の業務</t>
    <rPh sb="0" eb="2">
      <t>ジョウホウ</t>
    </rPh>
    <rPh sb="6" eb="7">
      <t>カ</t>
    </rPh>
    <rPh sb="11" eb="13">
      <t>ショリ</t>
    </rPh>
    <rPh sb="13" eb="14">
      <t>トウ</t>
    </rPh>
    <rPh sb="15" eb="17">
      <t>ギョウム</t>
    </rPh>
    <phoneticPr fontId="20"/>
  </si>
  <si>
    <t>コンピューターシステムの保守</t>
    <rPh sb="12" eb="14">
      <t>ホシュ</t>
    </rPh>
    <phoneticPr fontId="20"/>
  </si>
  <si>
    <t>データの入力を中心とした業務（パンチ等）</t>
    <rPh sb="4" eb="6">
      <t>ニュウリョク</t>
    </rPh>
    <rPh sb="7" eb="9">
      <t>チュウシン</t>
    </rPh>
    <rPh sb="12" eb="14">
      <t>ギョウム</t>
    </rPh>
    <rPh sb="18" eb="19">
      <t>トウ</t>
    </rPh>
    <phoneticPr fontId="20"/>
  </si>
  <si>
    <t>他に分類されない電算、コンピュータに係る業務</t>
    <rPh sb="0" eb="1">
      <t>ホカ</t>
    </rPh>
    <rPh sb="18" eb="19">
      <t>カカ</t>
    </rPh>
    <phoneticPr fontId="20"/>
  </si>
  <si>
    <t>マイクロフィルムの作成、データ入力等</t>
    <rPh sb="9" eb="11">
      <t>サクセイ</t>
    </rPh>
    <rPh sb="15" eb="17">
      <t>ニュウリョク</t>
    </rPh>
    <rPh sb="17" eb="18">
      <t>トウ</t>
    </rPh>
    <phoneticPr fontId="20"/>
  </si>
  <si>
    <t>ファイリングシステム、文書の保管等文書管理に係る業務</t>
    <rPh sb="11" eb="13">
      <t>ブンショ</t>
    </rPh>
    <rPh sb="14" eb="16">
      <t>ホカン</t>
    </rPh>
    <rPh sb="16" eb="17">
      <t>トウ</t>
    </rPh>
    <rPh sb="17" eb="19">
      <t>ブンショ</t>
    </rPh>
    <rPh sb="19" eb="21">
      <t>カンリ</t>
    </rPh>
    <rPh sb="22" eb="23">
      <t>カカ</t>
    </rPh>
    <rPh sb="24" eb="26">
      <t>ギョウム</t>
    </rPh>
    <phoneticPr fontId="20"/>
  </si>
  <si>
    <t>郵便物等の封入及び封緘業務、シールによる封緘等</t>
    <rPh sb="0" eb="3">
      <t>ユウビンブツ</t>
    </rPh>
    <rPh sb="3" eb="4">
      <t>トウ</t>
    </rPh>
    <rPh sb="5" eb="7">
      <t>フウニュウ</t>
    </rPh>
    <rPh sb="7" eb="8">
      <t>オヨ</t>
    </rPh>
    <rPh sb="9" eb="11">
      <t>フウカン</t>
    </rPh>
    <rPh sb="11" eb="13">
      <t>ギョウム</t>
    </rPh>
    <rPh sb="20" eb="22">
      <t>フウカン</t>
    </rPh>
    <rPh sb="22" eb="23">
      <t>トウ</t>
    </rPh>
    <phoneticPr fontId="20"/>
  </si>
  <si>
    <t>他に分類されない文書管理に係る業務</t>
    <rPh sb="0" eb="1">
      <t>ホカ</t>
    </rPh>
    <rPh sb="2" eb="4">
      <t>ブンルイ</t>
    </rPh>
    <rPh sb="8" eb="10">
      <t>ブンショ</t>
    </rPh>
    <rPh sb="10" eb="12">
      <t>カンリ</t>
    </rPh>
    <rPh sb="13" eb="14">
      <t>カカ</t>
    </rPh>
    <rPh sb="15" eb="17">
      <t>ギョウム</t>
    </rPh>
    <phoneticPr fontId="20"/>
  </si>
  <si>
    <t>訪問介護、訪問リハビリ等の福祉サービス業務</t>
    <rPh sb="0" eb="2">
      <t>ホウモン</t>
    </rPh>
    <rPh sb="2" eb="4">
      <t>カイゴ</t>
    </rPh>
    <rPh sb="5" eb="7">
      <t>ホウモン</t>
    </rPh>
    <rPh sb="11" eb="12">
      <t>トウ</t>
    </rPh>
    <rPh sb="13" eb="15">
      <t>フクシ</t>
    </rPh>
    <rPh sb="19" eb="21">
      <t>ギョウム</t>
    </rPh>
    <phoneticPr fontId="20"/>
  </si>
  <si>
    <t>訪問入浴等の福祉サービス業務</t>
    <rPh sb="0" eb="2">
      <t>ホウモン</t>
    </rPh>
    <rPh sb="2" eb="4">
      <t>ニュウヨク</t>
    </rPh>
    <rPh sb="4" eb="5">
      <t>トウ</t>
    </rPh>
    <rPh sb="6" eb="8">
      <t>フクシ</t>
    </rPh>
    <rPh sb="12" eb="14">
      <t>ギョウム</t>
    </rPh>
    <phoneticPr fontId="20"/>
  </si>
  <si>
    <t>配食等の福祉サービス業務</t>
    <rPh sb="0" eb="1">
      <t>クバ</t>
    </rPh>
    <rPh sb="1" eb="2">
      <t>ショク</t>
    </rPh>
    <rPh sb="2" eb="3">
      <t>トウ</t>
    </rPh>
    <rPh sb="4" eb="6">
      <t>フクシ</t>
    </rPh>
    <rPh sb="10" eb="12">
      <t>ギョウム</t>
    </rPh>
    <phoneticPr fontId="20"/>
  </si>
  <si>
    <t>他に分類されない福祉サービスに係る業務</t>
    <rPh sb="0" eb="1">
      <t>ホカ</t>
    </rPh>
    <rPh sb="2" eb="4">
      <t>ブンルイ</t>
    </rPh>
    <rPh sb="8" eb="10">
      <t>フクシ</t>
    </rPh>
    <rPh sb="15" eb="16">
      <t>カカ</t>
    </rPh>
    <rPh sb="17" eb="19">
      <t>ギョウム</t>
    </rPh>
    <phoneticPr fontId="20"/>
  </si>
  <si>
    <t>道路、河川、苑地、下水道以外の消毒・害虫駆除、家屋の消毒等の業務（道路、河川、苑地、下水道については申請区分「土木施設維持管理」）</t>
    <rPh sb="0" eb="2">
      <t>ドウロ</t>
    </rPh>
    <rPh sb="3" eb="5">
      <t>カセン</t>
    </rPh>
    <rPh sb="6" eb="7">
      <t>エン</t>
    </rPh>
    <rPh sb="7" eb="8">
      <t>チ</t>
    </rPh>
    <rPh sb="9" eb="12">
      <t>ゲスイドウ</t>
    </rPh>
    <rPh sb="12" eb="14">
      <t>イガイ</t>
    </rPh>
    <rPh sb="15" eb="17">
      <t>ショウドク</t>
    </rPh>
    <rPh sb="18" eb="20">
      <t>ガイチュウ</t>
    </rPh>
    <rPh sb="20" eb="22">
      <t>クジョ</t>
    </rPh>
    <rPh sb="23" eb="25">
      <t>カオク</t>
    </rPh>
    <rPh sb="26" eb="28">
      <t>ショウドク</t>
    </rPh>
    <rPh sb="28" eb="29">
      <t>トウ</t>
    </rPh>
    <rPh sb="30" eb="32">
      <t>ギョウム</t>
    </rPh>
    <rPh sb="33" eb="35">
      <t>ドウロ</t>
    </rPh>
    <rPh sb="36" eb="38">
      <t>カセン</t>
    </rPh>
    <rPh sb="39" eb="40">
      <t>ソノ</t>
    </rPh>
    <rPh sb="40" eb="41">
      <t>チ</t>
    </rPh>
    <rPh sb="42" eb="45">
      <t>ゲスイドウ</t>
    </rPh>
    <rPh sb="50" eb="52">
      <t>シンセイ</t>
    </rPh>
    <rPh sb="52" eb="54">
      <t>クブン</t>
    </rPh>
    <rPh sb="55" eb="57">
      <t>ドボク</t>
    </rPh>
    <rPh sb="57" eb="59">
      <t>シセツ</t>
    </rPh>
    <rPh sb="59" eb="61">
      <t>イジ</t>
    </rPh>
    <rPh sb="61" eb="63">
      <t>カンリ</t>
    </rPh>
    <phoneticPr fontId="20"/>
  </si>
  <si>
    <t>不動産の鑑定業務</t>
    <rPh sb="0" eb="3">
      <t>フドウサン</t>
    </rPh>
    <rPh sb="4" eb="6">
      <t>カンテイ</t>
    </rPh>
    <rPh sb="6" eb="8">
      <t>ギョウム</t>
    </rPh>
    <phoneticPr fontId="20"/>
  </si>
  <si>
    <t>弁護士、司法書士、弁理士、会計士、監査法人等</t>
    <rPh sb="0" eb="2">
      <t>ベンゴ</t>
    </rPh>
    <rPh sb="2" eb="3">
      <t>シ</t>
    </rPh>
    <rPh sb="4" eb="6">
      <t>シホウ</t>
    </rPh>
    <rPh sb="6" eb="8">
      <t>ショシ</t>
    </rPh>
    <rPh sb="9" eb="12">
      <t>ベンリシ</t>
    </rPh>
    <rPh sb="13" eb="15">
      <t>カイケイ</t>
    </rPh>
    <rPh sb="15" eb="16">
      <t>シ</t>
    </rPh>
    <rPh sb="17" eb="19">
      <t>カンサ</t>
    </rPh>
    <rPh sb="19" eb="21">
      <t>ホウジン</t>
    </rPh>
    <rPh sb="21" eb="22">
      <t>トウ</t>
    </rPh>
    <phoneticPr fontId="20"/>
  </si>
  <si>
    <t>保健医療、診察、予防指導等</t>
    <rPh sb="0" eb="2">
      <t>ホケン</t>
    </rPh>
    <rPh sb="2" eb="4">
      <t>イリョウ</t>
    </rPh>
    <rPh sb="5" eb="7">
      <t>シンサツ</t>
    </rPh>
    <rPh sb="8" eb="10">
      <t>ヨボウ</t>
    </rPh>
    <rPh sb="10" eb="12">
      <t>シドウ</t>
    </rPh>
    <rPh sb="12" eb="13">
      <t>トウ</t>
    </rPh>
    <phoneticPr fontId="20"/>
  </si>
  <si>
    <t>事務補助、人材派遣等、労働者派遣に関する業務</t>
    <rPh sb="0" eb="2">
      <t>ジム</t>
    </rPh>
    <rPh sb="2" eb="4">
      <t>ホジョ</t>
    </rPh>
    <rPh sb="5" eb="7">
      <t>ジンザイ</t>
    </rPh>
    <rPh sb="7" eb="9">
      <t>ハケン</t>
    </rPh>
    <rPh sb="9" eb="10">
      <t>トウ</t>
    </rPh>
    <rPh sb="11" eb="14">
      <t>ロウドウシャ</t>
    </rPh>
    <rPh sb="14" eb="16">
      <t>ハケン</t>
    </rPh>
    <rPh sb="17" eb="18">
      <t>カン</t>
    </rPh>
    <rPh sb="20" eb="22">
      <t>ギョウム</t>
    </rPh>
    <phoneticPr fontId="20"/>
  </si>
  <si>
    <t>倉庫等による物品の保管に関する業務</t>
    <rPh sb="0" eb="2">
      <t>ソウコ</t>
    </rPh>
    <rPh sb="2" eb="3">
      <t>トウ</t>
    </rPh>
    <rPh sb="6" eb="8">
      <t>ブッピン</t>
    </rPh>
    <rPh sb="9" eb="11">
      <t>ホカン</t>
    </rPh>
    <rPh sb="12" eb="13">
      <t>カン</t>
    </rPh>
    <rPh sb="15" eb="17">
      <t>ギョウム</t>
    </rPh>
    <phoneticPr fontId="20"/>
  </si>
  <si>
    <t>発達検査、各種試験等の業務</t>
    <rPh sb="0" eb="2">
      <t>ハッタツ</t>
    </rPh>
    <rPh sb="2" eb="4">
      <t>ケンサ</t>
    </rPh>
    <rPh sb="5" eb="7">
      <t>カクシュ</t>
    </rPh>
    <rPh sb="7" eb="9">
      <t>シケン</t>
    </rPh>
    <rPh sb="9" eb="10">
      <t>トウ</t>
    </rPh>
    <rPh sb="11" eb="13">
      <t>ギョウム</t>
    </rPh>
    <phoneticPr fontId="20"/>
  </si>
  <si>
    <t>気象観測・天気予報の情報提供などに関する業務</t>
    <rPh sb="0" eb="2">
      <t>キショウ</t>
    </rPh>
    <rPh sb="2" eb="4">
      <t>カンソク</t>
    </rPh>
    <rPh sb="5" eb="7">
      <t>テンキ</t>
    </rPh>
    <rPh sb="7" eb="9">
      <t>ヨホウ</t>
    </rPh>
    <rPh sb="10" eb="12">
      <t>ジョウホウ</t>
    </rPh>
    <rPh sb="12" eb="14">
      <t>テイキョウ</t>
    </rPh>
    <rPh sb="17" eb="18">
      <t>カン</t>
    </rPh>
    <rPh sb="20" eb="22">
      <t>ギョウム</t>
    </rPh>
    <phoneticPr fontId="20"/>
  </si>
  <si>
    <t>どの分野にも分類されない業務（例：講演、修繕）</t>
    <rPh sb="2" eb="4">
      <t>ブンヤ</t>
    </rPh>
    <rPh sb="6" eb="8">
      <t>ブンルイ</t>
    </rPh>
    <rPh sb="12" eb="14">
      <t>ギョウム</t>
    </rPh>
    <phoneticPr fontId="20"/>
  </si>
  <si>
    <t>・申請した業務名（大項目）（確認用）</t>
    <rPh sb="1" eb="3">
      <t>シンセイ</t>
    </rPh>
    <rPh sb="5" eb="8">
      <t>ギョウムメイ</t>
    </rPh>
    <rPh sb="9" eb="12">
      <t>ダイコウモク</t>
    </rPh>
    <rPh sb="14" eb="17">
      <t>カクニンヨウ</t>
    </rPh>
    <phoneticPr fontId="136"/>
  </si>
  <si>
    <t>・申請した受注希望業務（小項目）（確認用）</t>
    <rPh sb="1" eb="3">
      <t>シンセイ</t>
    </rPh>
    <rPh sb="5" eb="7">
      <t>ジュチュウ</t>
    </rPh>
    <rPh sb="7" eb="9">
      <t>キボウ</t>
    </rPh>
    <rPh sb="9" eb="11">
      <t>ギョウム</t>
    </rPh>
    <rPh sb="12" eb="15">
      <t>ショウコウモク</t>
    </rPh>
    <rPh sb="17" eb="20">
      <t>カクニンヨウ</t>
    </rPh>
    <phoneticPr fontId="136"/>
  </si>
  <si>
    <t>登録等コード</t>
    <rPh sb="0" eb="2">
      <t>トウロク</t>
    </rPh>
    <rPh sb="2" eb="3">
      <t>トウ</t>
    </rPh>
    <phoneticPr fontId="3"/>
  </si>
  <si>
    <t>許可・認可・登録等名称</t>
    <rPh sb="0" eb="2">
      <t>キョカ</t>
    </rPh>
    <rPh sb="3" eb="5">
      <t>ニンカ</t>
    </rPh>
    <rPh sb="6" eb="8">
      <t>トウロク</t>
    </rPh>
    <rPh sb="8" eb="9">
      <t>トウ</t>
    </rPh>
    <rPh sb="9" eb="11">
      <t>メイショウ</t>
    </rPh>
    <phoneticPr fontId="3"/>
  </si>
  <si>
    <t>人</t>
    <rPh sb="0" eb="1">
      <t>ニン</t>
    </rPh>
    <phoneticPr fontId="3"/>
  </si>
  <si>
    <t>・貴社の提出書類</t>
    <rPh sb="1" eb="3">
      <t>キシャ</t>
    </rPh>
    <rPh sb="4" eb="6">
      <t>テイシュツ</t>
    </rPh>
    <rPh sb="6" eb="8">
      <t>ショルイ</t>
    </rPh>
    <phoneticPr fontId="3"/>
  </si>
  <si>
    <t>・委託様式１</t>
    <rPh sb="1" eb="3">
      <t>イタク</t>
    </rPh>
    <rPh sb="3" eb="5">
      <t>ヨウシキ</t>
    </rPh>
    <phoneticPr fontId="3"/>
  </si>
  <si>
    <t>・委託様式２</t>
    <rPh sb="1" eb="3">
      <t>イタク</t>
    </rPh>
    <rPh sb="3" eb="5">
      <t>ヨウシキ</t>
    </rPh>
    <phoneticPr fontId="3"/>
  </si>
  <si>
    <t>・委託様式３</t>
    <rPh sb="1" eb="3">
      <t>イタク</t>
    </rPh>
    <rPh sb="3" eb="5">
      <t>ヨウシキ</t>
    </rPh>
    <phoneticPr fontId="3"/>
  </si>
  <si>
    <t>・委託様式４</t>
    <rPh sb="1" eb="3">
      <t>イタク</t>
    </rPh>
    <rPh sb="3" eb="5">
      <t>ヨウシキ</t>
    </rPh>
    <phoneticPr fontId="3"/>
  </si>
  <si>
    <t>・委託様式５</t>
    <rPh sb="1" eb="3">
      <t>イタク</t>
    </rPh>
    <rPh sb="3" eb="5">
      <t>ヨウシキ</t>
    </rPh>
    <phoneticPr fontId="3"/>
  </si>
  <si>
    <t>・委託様式６</t>
    <rPh sb="1" eb="3">
      <t>イタク</t>
    </rPh>
    <rPh sb="3" eb="5">
      <t>ヨウシキ</t>
    </rPh>
    <phoneticPr fontId="3"/>
  </si>
  <si>
    <t>・委託様式７</t>
    <rPh sb="1" eb="3">
      <t>イタク</t>
    </rPh>
    <rPh sb="3" eb="5">
      <t>ヨウシキ</t>
    </rPh>
    <phoneticPr fontId="3"/>
  </si>
  <si>
    <t>受付証</t>
    <rPh sb="0" eb="2">
      <t>ウケツケ</t>
    </rPh>
    <rPh sb="2" eb="3">
      <t>ショウ</t>
    </rPh>
    <phoneticPr fontId="3"/>
  </si>
  <si>
    <t>委託様式１</t>
    <rPh sb="0" eb="2">
      <t>イタク</t>
    </rPh>
    <rPh sb="2" eb="4">
      <t>ヨウシキ</t>
    </rPh>
    <phoneticPr fontId="3"/>
  </si>
  <si>
    <t>委託様式２</t>
    <rPh sb="0" eb="2">
      <t>イタク</t>
    </rPh>
    <rPh sb="2" eb="4">
      <t>ヨウシキ</t>
    </rPh>
    <phoneticPr fontId="20"/>
  </si>
  <si>
    <t>委託様式３</t>
    <rPh sb="0" eb="2">
      <t>イタク</t>
    </rPh>
    <rPh sb="2" eb="4">
      <t>ヨウシキ</t>
    </rPh>
    <phoneticPr fontId="20"/>
  </si>
  <si>
    <t>≪入力例≫さいたま産業株式会社</t>
    <rPh sb="9" eb="11">
      <t>サンギョウ</t>
    </rPh>
    <rPh sb="11" eb="15">
      <t>カブシキガイシャ</t>
    </rPh>
    <phoneticPr fontId="136"/>
  </si>
  <si>
    <t>≪入力例≫代表取締役</t>
    <rPh sb="5" eb="7">
      <t>ダイヒョウ</t>
    </rPh>
    <rPh sb="7" eb="10">
      <t>トリシマリヤク</t>
    </rPh>
    <phoneticPr fontId="136"/>
  </si>
  <si>
    <r>
      <rPr>
        <b/>
        <sz val="11"/>
        <rFont val="ＭＳ Ｐ明朝"/>
        <family val="1"/>
        <charset val="128"/>
      </rPr>
      <t>※</t>
    </r>
    <r>
      <rPr>
        <sz val="11"/>
        <rFont val="ＭＳ Ｐ明朝"/>
        <family val="1"/>
        <charset val="128"/>
      </rPr>
      <t>姓と名の間は空けずに記入</t>
    </r>
    <rPh sb="1" eb="2">
      <t>セイ</t>
    </rPh>
    <rPh sb="3" eb="4">
      <t>メイ</t>
    </rPh>
    <rPh sb="5" eb="6">
      <t>アイダ</t>
    </rPh>
    <rPh sb="7" eb="8">
      <t>ア</t>
    </rPh>
    <rPh sb="11" eb="13">
      <t>キニュウ</t>
    </rPh>
    <phoneticPr fontId="20"/>
  </si>
  <si>
    <t>≪記入例≫さいたま太郎</t>
    <phoneticPr fontId="20"/>
  </si>
  <si>
    <t>≪入力例≫さいたま市緑区中尾９７５－１</t>
    <rPh sb="1" eb="3">
      <t>ニュウリョク</t>
    </rPh>
    <rPh sb="3" eb="4">
      <t>レイ</t>
    </rPh>
    <phoneticPr fontId="3"/>
  </si>
  <si>
    <t>≪記入例≫さいたま次郎</t>
    <rPh sb="9" eb="11">
      <t>ジロウ</t>
    </rPh>
    <phoneticPr fontId="20"/>
  </si>
  <si>
    <t>≪記入例≫大宮支店</t>
    <rPh sb="5" eb="7">
      <t>オオミヤ</t>
    </rPh>
    <rPh sb="7" eb="9">
      <t>シテン</t>
    </rPh>
    <phoneticPr fontId="20"/>
  </si>
  <si>
    <t>⑴「゛」「゜」をつけた文字は1マスに記入し、「･」等には1マス使う　
⑵「商号又は名称」は記入せずに、営業所や支店名等のみ記入</t>
    <rPh sb="11" eb="13">
      <t>モジ</t>
    </rPh>
    <rPh sb="18" eb="20">
      <t>キニュウ</t>
    </rPh>
    <rPh sb="25" eb="26">
      <t>トウ</t>
    </rPh>
    <rPh sb="31" eb="32">
      <t>ツカ</t>
    </rPh>
    <rPh sb="37" eb="39">
      <t>ショウゴウ</t>
    </rPh>
    <rPh sb="39" eb="40">
      <t>マタ</t>
    </rPh>
    <rPh sb="41" eb="43">
      <t>メイショウ</t>
    </rPh>
    <rPh sb="45" eb="47">
      <t>キニュウ</t>
    </rPh>
    <rPh sb="51" eb="54">
      <t>エイギョウショ</t>
    </rPh>
    <rPh sb="55" eb="58">
      <t>シテンメイ</t>
    </rPh>
    <rPh sb="58" eb="59">
      <t>トウ</t>
    </rPh>
    <rPh sb="61" eb="63">
      <t>キニュウ</t>
    </rPh>
    <phoneticPr fontId="20"/>
  </si>
  <si>
    <t>≪入力例≫支店長</t>
    <rPh sb="5" eb="8">
      <t>シテンチョウ</t>
    </rPh>
    <phoneticPr fontId="3"/>
  </si>
  <si>
    <t>②法人番号</t>
    <rPh sb="1" eb="3">
      <t>ホウジン</t>
    </rPh>
    <rPh sb="3" eb="5">
      <t>バンゴウ</t>
    </rPh>
    <phoneticPr fontId="20"/>
  </si>
  <si>
    <r>
      <rPr>
        <b/>
        <sz val="16"/>
        <color theme="0"/>
        <rFont val="メイリオ"/>
        <family val="3"/>
        <charset val="128"/>
      </rPr>
      <t xml:space="preserve"> ※『法人番号確認書類』</t>
    </r>
    <r>
      <rPr>
        <b/>
        <sz val="16"/>
        <color theme="0"/>
        <rFont val="ＭＳ Ｐ明朝"/>
        <family val="1"/>
        <charset val="128"/>
      </rPr>
      <t>のとおり記入</t>
    </r>
    <rPh sb="3" eb="5">
      <t>ホウジン</t>
    </rPh>
    <rPh sb="5" eb="7">
      <t>バンゴウ</t>
    </rPh>
    <rPh sb="7" eb="9">
      <t>カクニン</t>
    </rPh>
    <rPh sb="9" eb="11">
      <t>ショルイ</t>
    </rPh>
    <rPh sb="16" eb="18">
      <t>キニュウ</t>
    </rPh>
    <phoneticPr fontId="20"/>
  </si>
  <si>
    <t>≪入力例≫7770123456789</t>
    <rPh sb="1" eb="3">
      <t>ニュウリョク</t>
    </rPh>
    <rPh sb="3" eb="4">
      <t>レイ</t>
    </rPh>
    <phoneticPr fontId="3"/>
  </si>
  <si>
    <t>●市外局番から入力してください。</t>
    <rPh sb="7" eb="9">
      <t>ニュウリョク</t>
    </rPh>
    <phoneticPr fontId="136"/>
  </si>
  <si>
    <t>へ</t>
    <phoneticPr fontId="3"/>
  </si>
  <si>
    <t>≪入力例≫ 1</t>
    <phoneticPr fontId="136"/>
  </si>
  <si>
    <t>年号</t>
    <rPh sb="0" eb="2">
      <t>ネンゴウ</t>
    </rPh>
    <phoneticPr fontId="3"/>
  </si>
  <si>
    <t>※年号はドロップダウンリストから選択してください。</t>
    <rPh sb="1" eb="3">
      <t>ネンゴウ</t>
    </rPh>
    <rPh sb="16" eb="18">
      <t>センタク</t>
    </rPh>
    <phoneticPr fontId="3"/>
  </si>
  <si>
    <t>警備業法に基づく認定</t>
    <phoneticPr fontId="20"/>
  </si>
  <si>
    <t>その他の建物管理等</t>
    <phoneticPr fontId="20"/>
  </si>
  <si>
    <t>貯水槽清掃</t>
    <phoneticPr fontId="20"/>
  </si>
  <si>
    <t>浄化槽清掃</t>
    <phoneticPr fontId="20"/>
  </si>
  <si>
    <t>その他の清掃</t>
    <phoneticPr fontId="20"/>
  </si>
  <si>
    <t>ごみ処理施設運転管理</t>
    <phoneticPr fontId="20"/>
  </si>
  <si>
    <t>下水処理施設運転管理</t>
    <phoneticPr fontId="20"/>
  </si>
  <si>
    <t>ポンプ場運転管理</t>
    <phoneticPr fontId="20"/>
  </si>
  <si>
    <t>スポーツ施設運転管理</t>
    <phoneticPr fontId="20"/>
  </si>
  <si>
    <t>スポーツ施設運転管理</t>
    <phoneticPr fontId="20"/>
  </si>
  <si>
    <t>その他の施設運転管理</t>
    <phoneticPr fontId="20"/>
  </si>
  <si>
    <t>産業廃棄物収集運搬</t>
    <phoneticPr fontId="20"/>
  </si>
  <si>
    <t>産業廃棄物処分</t>
    <phoneticPr fontId="20"/>
  </si>
  <si>
    <t>廃棄物再生処理</t>
    <phoneticPr fontId="20"/>
  </si>
  <si>
    <t>その他の廃棄物処理</t>
    <phoneticPr fontId="20"/>
  </si>
  <si>
    <t>その他の運送・運行</t>
    <phoneticPr fontId="20"/>
  </si>
  <si>
    <t>食品関係営業許可</t>
    <phoneticPr fontId="20"/>
  </si>
  <si>
    <t>その他の給食</t>
    <phoneticPr fontId="20"/>
  </si>
  <si>
    <t>屋外広告業登録</t>
    <phoneticPr fontId="20"/>
  </si>
  <si>
    <t>デザイン</t>
    <phoneticPr fontId="20"/>
  </si>
  <si>
    <t>コンピュータ関連</t>
    <phoneticPr fontId="20"/>
  </si>
  <si>
    <t>その他の製作等</t>
    <phoneticPr fontId="20"/>
  </si>
  <si>
    <t>水質検査機関・簡易専用水道検査機関登録</t>
    <phoneticPr fontId="20"/>
  </si>
  <si>
    <t>作業環境測定機関登録</t>
    <phoneticPr fontId="20"/>
  </si>
  <si>
    <t>交通量調査</t>
    <phoneticPr fontId="20"/>
  </si>
  <si>
    <t>衛生検査</t>
    <phoneticPr fontId="20"/>
  </si>
  <si>
    <t>その他の検査･測定･調査</t>
    <phoneticPr fontId="20"/>
  </si>
  <si>
    <t>総合計画</t>
    <phoneticPr fontId="20"/>
  </si>
  <si>
    <t>総合計画</t>
    <phoneticPr fontId="20"/>
  </si>
  <si>
    <t>その他の計画策定</t>
    <phoneticPr fontId="20"/>
  </si>
  <si>
    <t>その他の計画策定</t>
    <phoneticPr fontId="20"/>
  </si>
  <si>
    <t>その他の電算</t>
    <phoneticPr fontId="20"/>
  </si>
  <si>
    <t>マイクロフィルム</t>
    <phoneticPr fontId="20"/>
  </si>
  <si>
    <t>その他の文書管理</t>
    <phoneticPr fontId="20"/>
  </si>
  <si>
    <t>その他の文書管理</t>
    <phoneticPr fontId="20"/>
  </si>
  <si>
    <t>介護保険法に基づく指定・許可</t>
    <phoneticPr fontId="20"/>
  </si>
  <si>
    <t>予報業務許可</t>
    <phoneticPr fontId="20"/>
  </si>
  <si>
    <t>申請業務</t>
    <rPh sb="0" eb="2">
      <t>シンセイ</t>
    </rPh>
    <rPh sb="2" eb="4">
      <t>ギョウム</t>
    </rPh>
    <phoneticPr fontId="3"/>
  </si>
  <si>
    <t>下の申請業務（大項目）名をクリックすると、クリックした業務名まで移動します。</t>
    <rPh sb="0" eb="1">
      <t>シタ</t>
    </rPh>
    <rPh sb="2" eb="4">
      <t>シンセイ</t>
    </rPh>
    <rPh sb="4" eb="6">
      <t>ギョウム</t>
    </rPh>
    <rPh sb="7" eb="10">
      <t>ダイコウモク</t>
    </rPh>
    <rPh sb="11" eb="12">
      <t>メイ</t>
    </rPh>
    <rPh sb="27" eb="30">
      <t>ギョウムメイ</t>
    </rPh>
    <rPh sb="32" eb="34">
      <t>イドウ</t>
    </rPh>
    <phoneticPr fontId="136"/>
  </si>
  <si>
    <t>上で選択した申請業務（大項目）の中から、最も受注を希望する業務を１つ選択し、その業務コードと業務名（大項目）を転記</t>
    <rPh sb="0" eb="1">
      <t>ウエ</t>
    </rPh>
    <rPh sb="2" eb="4">
      <t>センタク</t>
    </rPh>
    <rPh sb="6" eb="8">
      <t>シンセイ</t>
    </rPh>
    <rPh sb="8" eb="10">
      <t>ギョウム</t>
    </rPh>
    <rPh sb="11" eb="14">
      <t>ダイコウモク</t>
    </rPh>
    <rPh sb="16" eb="17">
      <t>ナカ</t>
    </rPh>
    <rPh sb="20" eb="21">
      <t>モット</t>
    </rPh>
    <rPh sb="22" eb="24">
      <t>ジュチュウ</t>
    </rPh>
    <rPh sb="25" eb="27">
      <t>キボウ</t>
    </rPh>
    <rPh sb="29" eb="31">
      <t>ギョウム</t>
    </rPh>
    <rPh sb="40" eb="42">
      <t>ギョウム</t>
    </rPh>
    <rPh sb="46" eb="48">
      <t>ギョウム</t>
    </rPh>
    <rPh sb="48" eb="49">
      <t>メイ</t>
    </rPh>
    <rPh sb="50" eb="53">
      <t>ダイコウモク</t>
    </rPh>
    <phoneticPr fontId="20"/>
  </si>
  <si>
    <t>人数</t>
    <rPh sb="0" eb="2">
      <t>ニンズウ</t>
    </rPh>
    <phoneticPr fontId="3"/>
  </si>
  <si>
    <t>履歴（現在）事項全部証明書どおりに入力</t>
    <rPh sb="17" eb="19">
      <t>ニュウリョク</t>
    </rPh>
    <phoneticPr fontId="3"/>
  </si>
  <si>
    <t>（１２０文字以内で記入してください。）</t>
    <phoneticPr fontId="20"/>
  </si>
  <si>
    <t>コード</t>
    <phoneticPr fontId="3"/>
  </si>
  <si>
    <t>業務名</t>
    <rPh sb="0" eb="2">
      <t>ギョウム</t>
    </rPh>
    <rPh sb="2" eb="3">
      <t>メイ</t>
    </rPh>
    <phoneticPr fontId="3"/>
  </si>
  <si>
    <t>（自動入力）</t>
    <rPh sb="1" eb="3">
      <t>ジドウ</t>
    </rPh>
    <rPh sb="3" eb="5">
      <t>ニュウリョク</t>
    </rPh>
    <phoneticPr fontId="3"/>
  </si>
  <si>
    <t>・受付証</t>
    <rPh sb="1" eb="3">
      <t>ウケツケ</t>
    </rPh>
    <rPh sb="3" eb="4">
      <t>ショウ</t>
    </rPh>
    <phoneticPr fontId="3"/>
  </si>
  <si>
    <t>申請業務</t>
    <rPh sb="0" eb="2">
      <t>シンセイ</t>
    </rPh>
    <rPh sb="2" eb="4">
      <t>ギョウム</t>
    </rPh>
    <phoneticPr fontId="3"/>
  </si>
  <si>
    <t>受注希望業務</t>
    <rPh sb="0" eb="2">
      <t>ジュチュウ</t>
    </rPh>
    <rPh sb="2" eb="4">
      <t>キボウ</t>
    </rPh>
    <rPh sb="4" eb="6">
      <t>ギョウム</t>
    </rPh>
    <phoneticPr fontId="3"/>
  </si>
  <si>
    <t>（大項目）</t>
    <rPh sb="1" eb="4">
      <t>ダイコウモク</t>
    </rPh>
    <phoneticPr fontId="3"/>
  </si>
  <si>
    <t>（小項目）</t>
    <rPh sb="1" eb="4">
      <t>ショウコウモク</t>
    </rPh>
    <phoneticPr fontId="3"/>
  </si>
  <si>
    <t>業務に関連する
許可・認可・登録等</t>
    <rPh sb="0" eb="2">
      <t>ギョウム</t>
    </rPh>
    <rPh sb="3" eb="5">
      <t>カンレン</t>
    </rPh>
    <rPh sb="8" eb="10">
      <t>キョカ</t>
    </rPh>
    <rPh sb="11" eb="13">
      <t>ニンカ</t>
    </rPh>
    <rPh sb="14" eb="16">
      <t>トウロク</t>
    </rPh>
    <rPh sb="16" eb="17">
      <t>トウ</t>
    </rPh>
    <phoneticPr fontId="136"/>
  </si>
  <si>
    <t>警備</t>
    <rPh sb="0" eb="2">
      <t>ケイビ</t>
    </rPh>
    <phoneticPr fontId="3"/>
  </si>
  <si>
    <t>清掃</t>
    <phoneticPr fontId="3"/>
  </si>
  <si>
    <t>保守点検</t>
    <phoneticPr fontId="3"/>
  </si>
  <si>
    <t>施設運転管理</t>
    <phoneticPr fontId="3"/>
  </si>
  <si>
    <t>廃棄物処理</t>
  </si>
  <si>
    <t>運送・運行</t>
  </si>
  <si>
    <t>給食</t>
  </si>
  <si>
    <t>イベント・催事</t>
  </si>
  <si>
    <t>検査・測定・調査</t>
    <phoneticPr fontId="3"/>
  </si>
  <si>
    <t>計画策定</t>
    <phoneticPr fontId="3"/>
  </si>
  <si>
    <t>電算</t>
    <phoneticPr fontId="3"/>
  </si>
  <si>
    <t>文書管理</t>
    <phoneticPr fontId="3"/>
  </si>
  <si>
    <t>その他</t>
    <phoneticPr fontId="3"/>
  </si>
  <si>
    <t>福祉
サービス</t>
    <phoneticPr fontId="3"/>
  </si>
  <si>
    <t>↓</t>
    <phoneticPr fontId="20"/>
  </si>
  <si>
    <t>・許可不要で専ら再生利用の目的となる廃棄物（古紙、古繊維、くず鉄、あきびん類）の運搬業務
・環境局と委託契約して行う業務
・市外の一般廃棄物収集運搬・処分業務
・他に分類されない廃棄物処理に係る業務</t>
    <rPh sb="42" eb="44">
      <t>ギョウム</t>
    </rPh>
    <rPh sb="56" eb="57">
      <t>オコナ</t>
    </rPh>
    <rPh sb="58" eb="60">
      <t>ギョウム</t>
    </rPh>
    <rPh sb="62" eb="63">
      <t>シ</t>
    </rPh>
    <rPh sb="63" eb="64">
      <t>ガイ</t>
    </rPh>
    <rPh sb="65" eb="67">
      <t>イッパン</t>
    </rPh>
    <rPh sb="67" eb="70">
      <t>ハイキブツ</t>
    </rPh>
    <rPh sb="70" eb="72">
      <t>シュウシュウ</t>
    </rPh>
    <rPh sb="72" eb="74">
      <t>ウンパン</t>
    </rPh>
    <rPh sb="75" eb="77">
      <t>ショブン</t>
    </rPh>
    <rPh sb="77" eb="79">
      <t>ギョウム</t>
    </rPh>
    <rPh sb="81" eb="82">
      <t>ホカ</t>
    </rPh>
    <rPh sb="83" eb="85">
      <t>ブンルイ</t>
    </rPh>
    <rPh sb="89" eb="92">
      <t>ハイキブツ</t>
    </rPh>
    <rPh sb="92" eb="94">
      <t>ショリ</t>
    </rPh>
    <rPh sb="95" eb="96">
      <t>カカ</t>
    </rPh>
    <rPh sb="97" eb="99">
      <t>ギョウム</t>
    </rPh>
    <phoneticPr fontId="3"/>
  </si>
  <si>
    <t>工事に関連しない分野における水質の検査（工事に関連する場合は、申請区分「設計・調査・測量」の建設コンサルの建設環境）</t>
    <rPh sb="0" eb="2">
      <t>コウジ</t>
    </rPh>
    <rPh sb="3" eb="5">
      <t>カンレン</t>
    </rPh>
    <rPh sb="8" eb="10">
      <t>ブンヤ</t>
    </rPh>
    <rPh sb="14" eb="16">
      <t>スイシツ</t>
    </rPh>
    <rPh sb="17" eb="19">
      <t>ケンサ</t>
    </rPh>
    <rPh sb="20" eb="22">
      <t>コウジ</t>
    </rPh>
    <rPh sb="23" eb="25">
      <t>カンレン</t>
    </rPh>
    <rPh sb="27" eb="29">
      <t>バアイ</t>
    </rPh>
    <rPh sb="31" eb="33">
      <t>シンセイ</t>
    </rPh>
    <rPh sb="33" eb="35">
      <t>クブン</t>
    </rPh>
    <rPh sb="36" eb="38">
      <t>セッケイ</t>
    </rPh>
    <rPh sb="39" eb="41">
      <t>チョウサ</t>
    </rPh>
    <rPh sb="42" eb="44">
      <t>ソクリョウ</t>
    </rPh>
    <rPh sb="46" eb="48">
      <t>ケンセツ</t>
    </rPh>
    <rPh sb="53" eb="55">
      <t>ケンセツ</t>
    </rPh>
    <rPh sb="55" eb="57">
      <t>カンキョウ</t>
    </rPh>
    <phoneticPr fontId="3"/>
  </si>
  <si>
    <t>工事に関連しない分野における大気の検査（工事に関連する場合は、申請区分「設計・調査・測量」の建設コンサルの建設環境）</t>
    <rPh sb="0" eb="2">
      <t>コウジ</t>
    </rPh>
    <rPh sb="3" eb="5">
      <t>カンレン</t>
    </rPh>
    <rPh sb="8" eb="10">
      <t>ブンヤ</t>
    </rPh>
    <rPh sb="14" eb="16">
      <t>タイキ</t>
    </rPh>
    <rPh sb="17" eb="19">
      <t>ケンサ</t>
    </rPh>
    <rPh sb="20" eb="22">
      <t>コウジ</t>
    </rPh>
    <rPh sb="23" eb="25">
      <t>カンレン</t>
    </rPh>
    <rPh sb="27" eb="29">
      <t>バアイ</t>
    </rPh>
    <rPh sb="46" eb="48">
      <t>ケンセツ</t>
    </rPh>
    <rPh sb="53" eb="55">
      <t>ケンセツ</t>
    </rPh>
    <rPh sb="55" eb="57">
      <t>カンキョウ</t>
    </rPh>
    <phoneticPr fontId="3"/>
  </si>
  <si>
    <t>工事に関連しない分野における環境測定等（工事に関連する場合は、申請区分「設計・調査・測量」の建設コンサルの建設環境）</t>
    <rPh sb="0" eb="2">
      <t>コウジ</t>
    </rPh>
    <rPh sb="3" eb="5">
      <t>カンレン</t>
    </rPh>
    <rPh sb="8" eb="10">
      <t>ブンヤ</t>
    </rPh>
    <rPh sb="14" eb="16">
      <t>カンキョウ</t>
    </rPh>
    <rPh sb="16" eb="18">
      <t>ソクテイ</t>
    </rPh>
    <rPh sb="18" eb="19">
      <t>トウ</t>
    </rPh>
    <rPh sb="20" eb="22">
      <t>コウジ</t>
    </rPh>
    <rPh sb="23" eb="25">
      <t>カンレン</t>
    </rPh>
    <rPh sb="27" eb="29">
      <t>バアイ</t>
    </rPh>
    <rPh sb="46" eb="48">
      <t>ケンセツ</t>
    </rPh>
    <rPh sb="53" eb="55">
      <t>ケンセツ</t>
    </rPh>
    <rPh sb="55" eb="57">
      <t>カンキョウ</t>
    </rPh>
    <phoneticPr fontId="3"/>
  </si>
  <si>
    <t>工事に関連しない分野における交通量調査等（工事に関連する場合は、申請区分「設計・調査・測量」の建設コンサルの道路等）</t>
    <rPh sb="0" eb="2">
      <t>コウジ</t>
    </rPh>
    <rPh sb="3" eb="5">
      <t>カンレン</t>
    </rPh>
    <rPh sb="8" eb="10">
      <t>ブンヤ</t>
    </rPh>
    <rPh sb="14" eb="16">
      <t>コウツウ</t>
    </rPh>
    <rPh sb="16" eb="17">
      <t>リョウ</t>
    </rPh>
    <rPh sb="17" eb="19">
      <t>チョウサ</t>
    </rPh>
    <rPh sb="19" eb="20">
      <t>トウ</t>
    </rPh>
    <rPh sb="21" eb="23">
      <t>コウジ</t>
    </rPh>
    <rPh sb="24" eb="26">
      <t>カンレン</t>
    </rPh>
    <rPh sb="28" eb="30">
      <t>バアイ</t>
    </rPh>
    <rPh sb="47" eb="49">
      <t>ケンセツ</t>
    </rPh>
    <rPh sb="54" eb="56">
      <t>ドウロ</t>
    </rPh>
    <rPh sb="56" eb="57">
      <t>トウ</t>
    </rPh>
    <phoneticPr fontId="3"/>
  </si>
  <si>
    <t>交通量調査</t>
    <phoneticPr fontId="20"/>
  </si>
  <si>
    <t>道路、河川、苑地、下水道以外の消毒・害虫駆除、家屋の消毒等の業務（道路、河川、苑地、下水道については申請区分「土木施設維持管理」）</t>
    <rPh sb="0" eb="2">
      <t>ドウロ</t>
    </rPh>
    <rPh sb="3" eb="5">
      <t>カセン</t>
    </rPh>
    <rPh sb="6" eb="7">
      <t>エン</t>
    </rPh>
    <rPh sb="7" eb="8">
      <t>チ</t>
    </rPh>
    <rPh sb="9" eb="12">
      <t>ゲスイドウ</t>
    </rPh>
    <rPh sb="12" eb="14">
      <t>イガイ</t>
    </rPh>
    <rPh sb="15" eb="17">
      <t>ショウドク</t>
    </rPh>
    <rPh sb="18" eb="20">
      <t>ガイチュウ</t>
    </rPh>
    <rPh sb="20" eb="22">
      <t>クジョ</t>
    </rPh>
    <rPh sb="23" eb="25">
      <t>カオク</t>
    </rPh>
    <rPh sb="26" eb="28">
      <t>ショウドク</t>
    </rPh>
    <rPh sb="28" eb="29">
      <t>トウ</t>
    </rPh>
    <rPh sb="30" eb="32">
      <t>ギョウム</t>
    </rPh>
    <rPh sb="33" eb="35">
      <t>ドウロ</t>
    </rPh>
    <rPh sb="36" eb="38">
      <t>カセン</t>
    </rPh>
    <rPh sb="39" eb="40">
      <t>ソノ</t>
    </rPh>
    <rPh sb="40" eb="41">
      <t>チ</t>
    </rPh>
    <rPh sb="42" eb="45">
      <t>ゲスイドウ</t>
    </rPh>
    <rPh sb="50" eb="52">
      <t>シンセイ</t>
    </rPh>
    <rPh sb="52" eb="54">
      <t>クブン</t>
    </rPh>
    <rPh sb="55" eb="57">
      <t>ドボク</t>
    </rPh>
    <rPh sb="57" eb="59">
      <t>シセツ</t>
    </rPh>
    <rPh sb="59" eb="61">
      <t>イジ</t>
    </rPh>
    <rPh sb="61" eb="63">
      <t>カンリ</t>
    </rPh>
    <phoneticPr fontId="3"/>
  </si>
  <si>
    <r>
      <t xml:space="preserve">立看板、道路標識、案内板等の作成
（備品に該当する場合は、申請区分「物品納入等」）
</t>
    </r>
    <r>
      <rPr>
        <sz val="11"/>
        <color indexed="8"/>
        <rFont val="ＭＳ ゴシック"/>
        <family val="3"/>
        <charset val="128"/>
      </rPr>
      <t>※右記の屋外広告業登録について
　　単に屋外広告物の印刷、製作等を行うだけで、実際に屋外広告物の表示等を行わない場合（広告代理店・看板製作業など）は、屋外広告業に該当しません。</t>
    </r>
    <rPh sb="0" eb="1">
      <t>タ</t>
    </rPh>
    <rPh sb="1" eb="3">
      <t>カンバン</t>
    </rPh>
    <rPh sb="4" eb="6">
      <t>ドウロ</t>
    </rPh>
    <rPh sb="6" eb="8">
      <t>ヒョウシキ</t>
    </rPh>
    <rPh sb="9" eb="12">
      <t>アンナイバン</t>
    </rPh>
    <rPh sb="12" eb="13">
      <t>トウ</t>
    </rPh>
    <rPh sb="14" eb="16">
      <t>サクセイ</t>
    </rPh>
    <rPh sb="18" eb="20">
      <t>ビヒン</t>
    </rPh>
    <rPh sb="21" eb="23">
      <t>ガイトウ</t>
    </rPh>
    <rPh sb="25" eb="27">
      <t>バアイ</t>
    </rPh>
    <rPh sb="29" eb="31">
      <t>シンセイ</t>
    </rPh>
    <rPh sb="31" eb="33">
      <t>クブン</t>
    </rPh>
    <rPh sb="34" eb="36">
      <t>ブッピン</t>
    </rPh>
    <rPh sb="36" eb="39">
      <t>ノウニュウナド</t>
    </rPh>
    <phoneticPr fontId="3"/>
  </si>
  <si>
    <t>貨物の運送、引越し等の業務</t>
    <rPh sb="0" eb="2">
      <t>カモツ</t>
    </rPh>
    <rPh sb="3" eb="5">
      <t>ウンソウ</t>
    </rPh>
    <rPh sb="6" eb="8">
      <t>ヒッコ</t>
    </rPh>
    <rPh sb="9" eb="10">
      <t>トウ</t>
    </rPh>
    <rPh sb="11" eb="13">
      <t>ギョウム</t>
    </rPh>
    <phoneticPr fontId="3"/>
  </si>
  <si>
    <t>各区、各官庁に対し配送・配布を行う業務</t>
    <rPh sb="0" eb="2">
      <t>カクク</t>
    </rPh>
    <rPh sb="3" eb="4">
      <t>カク</t>
    </rPh>
    <rPh sb="4" eb="6">
      <t>カンチョウ</t>
    </rPh>
    <rPh sb="7" eb="8">
      <t>タイ</t>
    </rPh>
    <rPh sb="9" eb="11">
      <t>ハイソウ</t>
    </rPh>
    <rPh sb="12" eb="14">
      <t>ハイフ</t>
    </rPh>
    <rPh sb="15" eb="16">
      <t>オコナ</t>
    </rPh>
    <rPh sb="17" eb="19">
      <t>ギョウム</t>
    </rPh>
    <phoneticPr fontId="3"/>
  </si>
  <si>
    <t>説明</t>
    <rPh sb="0" eb="2">
      <t>セツメイ</t>
    </rPh>
    <phoneticPr fontId="20"/>
  </si>
  <si>
    <t>空白削除</t>
    <rPh sb="0" eb="2">
      <t>クウハク</t>
    </rPh>
    <rPh sb="2" eb="4">
      <t>サクジョ</t>
    </rPh>
    <phoneticPr fontId="20"/>
  </si>
  <si>
    <t>なし</t>
    <phoneticPr fontId="20"/>
  </si>
  <si>
    <t>所在地①都道府県名</t>
    <rPh sb="0" eb="3">
      <t>ショザイチ</t>
    </rPh>
    <rPh sb="4" eb="8">
      <t>トドウフケン</t>
    </rPh>
    <rPh sb="8" eb="9">
      <t>メイ</t>
    </rPh>
    <phoneticPr fontId="3"/>
  </si>
  <si>
    <t>所在地②都道府県名以外</t>
    <rPh sb="0" eb="3">
      <t>ショザイチ</t>
    </rPh>
    <rPh sb="4" eb="8">
      <t>トドウフケン</t>
    </rPh>
    <rPh sb="8" eb="9">
      <t>メイ</t>
    </rPh>
    <rPh sb="9" eb="11">
      <t>イガイ</t>
    </rPh>
    <phoneticPr fontId="3"/>
  </si>
  <si>
    <t>エラーメッセージ</t>
    <phoneticPr fontId="20"/>
  </si>
  <si>
    <t>エラーメッセージ・「丁目」「番」「号」の３つがそろったらメッセージ</t>
    <rPh sb="10" eb="11">
      <t>チョウ</t>
    </rPh>
    <rPh sb="11" eb="12">
      <t>メ</t>
    </rPh>
    <rPh sb="14" eb="15">
      <t>バン</t>
    </rPh>
    <rPh sb="17" eb="18">
      <t>ゴウ</t>
    </rPh>
    <phoneticPr fontId="20"/>
  </si>
  <si>
    <t>≪入力例≫ｻｲﾀﾏｻﾝｷﾞﾖｳ</t>
    <phoneticPr fontId="136"/>
  </si>
  <si>
    <t>≪入力例≫大宮支店</t>
    <rPh sb="5" eb="7">
      <t>オオミヤ</t>
    </rPh>
    <rPh sb="7" eb="9">
      <t>シテン</t>
    </rPh>
    <phoneticPr fontId="20"/>
  </si>
  <si>
    <t>≪入力例≫大宮太郎</t>
    <rPh sb="5" eb="7">
      <t>オオミヤ</t>
    </rPh>
    <rPh sb="7" eb="9">
      <t>タロウ</t>
    </rPh>
    <phoneticPr fontId="20"/>
  </si>
  <si>
    <t>≪入力例≫行政書士　○○○○</t>
    <phoneticPr fontId="20"/>
  </si>
  <si>
    <t>北海道</t>
    <rPh sb="0" eb="3">
      <t>ホッカイドウ</t>
    </rPh>
    <phoneticPr fontId="4"/>
  </si>
  <si>
    <t>青森県</t>
    <rPh sb="0" eb="3">
      <t>アオモリケン</t>
    </rPh>
    <phoneticPr fontId="4"/>
  </si>
  <si>
    <t>岩手県</t>
    <rPh sb="0" eb="3">
      <t>イワテケン</t>
    </rPh>
    <phoneticPr fontId="4"/>
  </si>
  <si>
    <t>宮城県</t>
    <rPh sb="0" eb="3">
      <t>ミヤギケン</t>
    </rPh>
    <phoneticPr fontId="4"/>
  </si>
  <si>
    <t>秋田県</t>
    <rPh sb="0" eb="3">
      <t>アキタケン</t>
    </rPh>
    <phoneticPr fontId="4"/>
  </si>
  <si>
    <t>山形県</t>
    <rPh sb="0" eb="3">
      <t>ヤマガタケン</t>
    </rPh>
    <phoneticPr fontId="4"/>
  </si>
  <si>
    <t>福島県</t>
    <rPh sb="0" eb="3">
      <t>フクシマケン</t>
    </rPh>
    <phoneticPr fontId="4"/>
  </si>
  <si>
    <t>茨城県</t>
    <rPh sb="0" eb="3">
      <t>イバラキケン</t>
    </rPh>
    <phoneticPr fontId="4"/>
  </si>
  <si>
    <t>栃木県</t>
    <rPh sb="0" eb="3">
      <t>トチギケン</t>
    </rPh>
    <phoneticPr fontId="4"/>
  </si>
  <si>
    <t>群馬県</t>
    <rPh sb="0" eb="3">
      <t>グンマケン</t>
    </rPh>
    <phoneticPr fontId="4"/>
  </si>
  <si>
    <t>埼玉県</t>
    <rPh sb="0" eb="3">
      <t>サイタマケン</t>
    </rPh>
    <phoneticPr fontId="4"/>
  </si>
  <si>
    <t>千葉県</t>
    <rPh sb="0" eb="3">
      <t>チバケン</t>
    </rPh>
    <phoneticPr fontId="4"/>
  </si>
  <si>
    <t>東京都</t>
    <rPh sb="0" eb="3">
      <t>トウキョウト</t>
    </rPh>
    <phoneticPr fontId="4"/>
  </si>
  <si>
    <t>神奈川県</t>
    <rPh sb="0" eb="4">
      <t>カナガワケン</t>
    </rPh>
    <phoneticPr fontId="4"/>
  </si>
  <si>
    <t>新潟県</t>
    <rPh sb="0" eb="3">
      <t>ニイガタケン</t>
    </rPh>
    <phoneticPr fontId="4"/>
  </si>
  <si>
    <t>富山県</t>
    <rPh sb="0" eb="3">
      <t>トヤマケン</t>
    </rPh>
    <phoneticPr fontId="4"/>
  </si>
  <si>
    <t>石川県</t>
    <rPh sb="0" eb="3">
      <t>イシカワケン</t>
    </rPh>
    <phoneticPr fontId="4"/>
  </si>
  <si>
    <t>福井県</t>
    <rPh sb="0" eb="3">
      <t>フクイケン</t>
    </rPh>
    <phoneticPr fontId="4"/>
  </si>
  <si>
    <t>山梨県</t>
    <rPh sb="0" eb="3">
      <t>ヤマナシケン</t>
    </rPh>
    <phoneticPr fontId="4"/>
  </si>
  <si>
    <t>長野県</t>
    <rPh sb="0" eb="3">
      <t>ナガノケン</t>
    </rPh>
    <phoneticPr fontId="4"/>
  </si>
  <si>
    <t>岐阜県</t>
    <rPh sb="0" eb="3">
      <t>ギフケン</t>
    </rPh>
    <phoneticPr fontId="4"/>
  </si>
  <si>
    <t>静岡県</t>
    <rPh sb="0" eb="3">
      <t>シズオカケン</t>
    </rPh>
    <phoneticPr fontId="4"/>
  </si>
  <si>
    <t>愛知県</t>
    <rPh sb="0" eb="3">
      <t>アイチケン</t>
    </rPh>
    <phoneticPr fontId="4"/>
  </si>
  <si>
    <t>三重県</t>
    <rPh sb="0" eb="2">
      <t>ミエ</t>
    </rPh>
    <rPh sb="2" eb="3">
      <t>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</si>
  <si>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</si>
  <si>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</si>
  <si>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</si>
  <si>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</si>
  <si>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</si>
  <si>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</si>
  <si>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</si>
  <si>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</si>
  <si>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</si>
  <si>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</si>
  <si>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</si>
  <si>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</si>
  <si>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</si>
  <si>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</si>
  <si>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</si>
  <si>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</si>
  <si>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</si>
  <si>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</si>
  <si>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</si>
  <si>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</si>
  <si>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</si>
  <si>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</si>
  <si>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沖縄県</t>
    <rPh sb="0" eb="3">
      <t>オキナワケン</t>
    </rPh>
    <phoneticPr fontId="4"/>
  </si>
  <si>
    <t>以下プルダウンメニュー</t>
    <rPh sb="0" eb="2">
      <t>イカ</t>
    </rPh>
    <phoneticPr fontId="20"/>
  </si>
  <si>
    <t>≪記入例≫埼玉県さいたま市浦和区常盤６－４－４　パブリック・フィナンシャルオフィスビルディング６階</t>
    <phoneticPr fontId="3"/>
  </si>
  <si>
    <t>結合</t>
    <rPh sb="0" eb="2">
      <t>ケツゴウ</t>
    </rPh>
    <phoneticPr fontId="20"/>
  </si>
  <si>
    <t>入力パターンに応じた表示</t>
    <rPh sb="0" eb="2">
      <t>ニュウリョク</t>
    </rPh>
    <rPh sb="7" eb="8">
      <t>オウ</t>
    </rPh>
    <rPh sb="10" eb="12">
      <t>ヒョウジ</t>
    </rPh>
    <phoneticPr fontId="20"/>
  </si>
  <si>
    <t>エラーメッセージ</t>
    <phoneticPr fontId="20"/>
  </si>
  <si>
    <t>.</t>
    <phoneticPr fontId="3"/>
  </si>
  <si>
    <t>入力規則・都道府県を選択する前に入力「先に都道府県名を選択してください。」</t>
    <rPh sb="0" eb="2">
      <t>ニュウリョク</t>
    </rPh>
    <rPh sb="2" eb="4">
      <t>キソク</t>
    </rPh>
    <rPh sb="5" eb="9">
      <t>トドウフケン</t>
    </rPh>
    <rPh sb="10" eb="12">
      <t>センタク</t>
    </rPh>
    <rPh sb="14" eb="15">
      <t>マエ</t>
    </rPh>
    <rPh sb="16" eb="18">
      <t>ニュウリョク</t>
    </rPh>
    <rPh sb="19" eb="20">
      <t>サキ</t>
    </rPh>
    <rPh sb="21" eb="25">
      <t>トドウフケン</t>
    </rPh>
    <rPh sb="25" eb="26">
      <t>メイ</t>
    </rPh>
    <rPh sb="27" eb="29">
      <t>センタク</t>
    </rPh>
    <phoneticPr fontId="20"/>
  </si>
  <si>
    <t>所属営業所又は部課名等</t>
    <rPh sb="0" eb="2">
      <t>ショゾク</t>
    </rPh>
    <rPh sb="2" eb="5">
      <t>エイギョウショ</t>
    </rPh>
    <rPh sb="5" eb="6">
      <t>マタ</t>
    </rPh>
    <rPh sb="7" eb="9">
      <t>ブカ</t>
    </rPh>
    <rPh sb="9" eb="10">
      <t>メイ</t>
    </rPh>
    <rPh sb="10" eb="11">
      <t>トウ</t>
    </rPh>
    <phoneticPr fontId="20"/>
  </si>
  <si>
    <t>担当者名</t>
    <rPh sb="0" eb="3">
      <t>タントウシャ</t>
    </rPh>
    <rPh sb="3" eb="4">
      <t>メイ</t>
    </rPh>
    <phoneticPr fontId="3"/>
  </si>
  <si>
    <t>行政書士名</t>
    <rPh sb="0" eb="2">
      <t>ギョウセイ</t>
    </rPh>
    <rPh sb="2" eb="4">
      <t>ショシ</t>
    </rPh>
    <rPh sb="4" eb="5">
      <t>メイ</t>
    </rPh>
    <phoneticPr fontId="3"/>
  </si>
  <si>
    <t>●行政書士が申請を代理する場合のみ入力してください。</t>
    <rPh sb="1" eb="3">
      <t>ギョウセイ</t>
    </rPh>
    <rPh sb="3" eb="5">
      <t>ショシ</t>
    </rPh>
    <rPh sb="6" eb="8">
      <t>シンセイ</t>
    </rPh>
    <rPh sb="9" eb="11">
      <t>ダイリ</t>
    </rPh>
    <rPh sb="13" eb="15">
      <t>バアイ</t>
    </rPh>
    <rPh sb="17" eb="19">
      <t>ニュウリョク</t>
    </rPh>
    <phoneticPr fontId="136"/>
  </si>
  <si>
    <t>　　有</t>
    <rPh sb="2" eb="3">
      <t>ア</t>
    </rPh>
    <phoneticPr fontId="3"/>
  </si>
  <si>
    <t>　　無</t>
    <rPh sb="2" eb="3">
      <t>ナ</t>
    </rPh>
    <phoneticPr fontId="3"/>
  </si>
  <si>
    <t>入力規則</t>
    <rPh sb="0" eb="2">
      <t>ニュウリョク</t>
    </rPh>
    <rPh sb="2" eb="4">
      <t>キソク</t>
    </rPh>
    <phoneticPr fontId="20"/>
  </si>
  <si>
    <t>半角英数字</t>
    <rPh sb="0" eb="2">
      <t>ハンカク</t>
    </rPh>
    <rPh sb="2" eb="5">
      <t>エイスウジ</t>
    </rPh>
    <phoneticPr fontId="20"/>
  </si>
  <si>
    <t>文字数により桁あふれフラグ欄へ自動入力</t>
    <rPh sb="0" eb="2">
      <t>モジ</t>
    </rPh>
    <rPh sb="2" eb="3">
      <t>スウ</t>
    </rPh>
    <rPh sb="6" eb="7">
      <t>ケタ</t>
    </rPh>
    <rPh sb="13" eb="14">
      <t>ラン</t>
    </rPh>
    <rPh sb="15" eb="17">
      <t>ジドウ</t>
    </rPh>
    <rPh sb="17" eb="19">
      <t>ニュウリョク</t>
    </rPh>
    <phoneticPr fontId="20"/>
  </si>
  <si>
    <t>作成年月日</t>
    <rPh sb="0" eb="2">
      <t>サクセイ</t>
    </rPh>
    <rPh sb="2" eb="3">
      <t>トシ</t>
    </rPh>
    <rPh sb="3" eb="5">
      <t>ガッピ</t>
    </rPh>
    <phoneticPr fontId="20"/>
  </si>
  <si>
    <t>（記入日）</t>
    <rPh sb="1" eb="3">
      <t>キニュウ</t>
    </rPh>
    <rPh sb="3" eb="4">
      <t>ビ</t>
    </rPh>
    <phoneticPr fontId="3"/>
  </si>
  <si>
    <t>◆記入欄に書ききれない場合は、調書の最下部にある「⑬備考」欄に記入してください。
◆黒のボールペンを使用し、楷書で記入してください（鉛筆等は不可）。また、パソコン等で作成の場合は、黒字で作成してください（以下全ての調書について、同様です）。
◆修正液・修正テープは使用しないでください（以下全ての調書について、同様です）。</t>
    <rPh sb="1" eb="3">
      <t>キニュウ</t>
    </rPh>
    <rPh sb="3" eb="4">
      <t>ラン</t>
    </rPh>
    <rPh sb="5" eb="6">
      <t>カ</t>
    </rPh>
    <rPh sb="11" eb="13">
      <t>バアイ</t>
    </rPh>
    <rPh sb="15" eb="17">
      <t>チョウショ</t>
    </rPh>
    <rPh sb="18" eb="21">
      <t>サイカブ</t>
    </rPh>
    <rPh sb="26" eb="28">
      <t>ビコウ</t>
    </rPh>
    <rPh sb="29" eb="30">
      <t>ラン</t>
    </rPh>
    <rPh sb="31" eb="33">
      <t>キニュウ</t>
    </rPh>
    <rPh sb="42" eb="43">
      <t>クロ</t>
    </rPh>
    <rPh sb="50" eb="52">
      <t>シヨウ</t>
    </rPh>
    <rPh sb="54" eb="56">
      <t>カイショ</t>
    </rPh>
    <rPh sb="57" eb="59">
      <t>キニュウ</t>
    </rPh>
    <rPh sb="102" eb="104">
      <t>イカ</t>
    </rPh>
    <rPh sb="104" eb="105">
      <t>スベ</t>
    </rPh>
    <rPh sb="107" eb="109">
      <t>チョウショ</t>
    </rPh>
    <rPh sb="114" eb="116">
      <t>ドウヨウ</t>
    </rPh>
    <rPh sb="122" eb="124">
      <t>シュウセイ</t>
    </rPh>
    <rPh sb="124" eb="125">
      <t>エキ</t>
    </rPh>
    <rPh sb="126" eb="128">
      <t>シュウセイ</t>
    </rPh>
    <rPh sb="132" eb="134">
      <t>シヨウ</t>
    </rPh>
    <phoneticPr fontId="20"/>
  </si>
  <si>
    <t>◆契約締結権や履行権を、代理人に委任する場合のみ提出してください。代理人を設置しない場合は、作成する必要はありません。
◆記入欄に書ききれない場合は、「⑩備考」欄に、記入してください。</t>
    <rPh sb="1" eb="3">
      <t>ケイヤク</t>
    </rPh>
    <rPh sb="3" eb="5">
      <t>テイケツ</t>
    </rPh>
    <rPh sb="5" eb="6">
      <t>ケン</t>
    </rPh>
    <rPh sb="7" eb="9">
      <t>リコウ</t>
    </rPh>
    <rPh sb="9" eb="10">
      <t>ケン</t>
    </rPh>
    <rPh sb="12" eb="15">
      <t>ダイリニン</t>
    </rPh>
    <rPh sb="16" eb="18">
      <t>イニン</t>
    </rPh>
    <rPh sb="20" eb="22">
      <t>バアイ</t>
    </rPh>
    <rPh sb="24" eb="26">
      <t>テイシュツ</t>
    </rPh>
    <rPh sb="37" eb="39">
      <t>セッチ</t>
    </rPh>
    <rPh sb="42" eb="44">
      <t>バアイ</t>
    </rPh>
    <rPh sb="46" eb="48">
      <t>サクセイ</t>
    </rPh>
    <rPh sb="50" eb="52">
      <t>ヒツヨウ</t>
    </rPh>
    <rPh sb="61" eb="63">
      <t>キニュウ</t>
    </rPh>
    <rPh sb="63" eb="64">
      <t>ラン</t>
    </rPh>
    <rPh sb="65" eb="66">
      <t>カ</t>
    </rPh>
    <rPh sb="71" eb="73">
      <t>バアイ</t>
    </rPh>
    <rPh sb="77" eb="79">
      <t>ビコウ</t>
    </rPh>
    <rPh sb="80" eb="81">
      <t>ラン</t>
    </rPh>
    <rPh sb="83" eb="85">
      <t>キニュウ</t>
    </rPh>
    <phoneticPr fontId="20"/>
  </si>
  <si>
    <t>数式の内容：①都道府県が入力→空欄　②都道府県が入力→所在地全体を見て判定</t>
    <rPh sb="0" eb="2">
      <t>スウシキ</t>
    </rPh>
    <rPh sb="3" eb="5">
      <t>ナイヨウ</t>
    </rPh>
    <rPh sb="7" eb="11">
      <t>トドウフケン</t>
    </rPh>
    <rPh sb="12" eb="14">
      <t>ニュウリョク</t>
    </rPh>
    <rPh sb="15" eb="17">
      <t>クウラン</t>
    </rPh>
    <rPh sb="19" eb="23">
      <t>トドウフケン</t>
    </rPh>
    <rPh sb="24" eb="26">
      <t>ニュウリョク</t>
    </rPh>
    <rPh sb="27" eb="30">
      <t>ショザイチ</t>
    </rPh>
    <rPh sb="30" eb="32">
      <t>ゼンタイ</t>
    </rPh>
    <rPh sb="33" eb="34">
      <t>ミ</t>
    </rPh>
    <rPh sb="35" eb="37">
      <t>ハンテイ</t>
    </rPh>
    <phoneticPr fontId="20"/>
  </si>
  <si>
    <t>（登記上の所在地
　　　　　②都道府県名以外）</t>
    <rPh sb="1" eb="4">
      <t>トウキジョウ</t>
    </rPh>
    <rPh sb="5" eb="8">
      <t>ショザイチ</t>
    </rPh>
    <rPh sb="15" eb="19">
      <t>トドウフケン</t>
    </rPh>
    <rPh sb="19" eb="20">
      <t>メイ</t>
    </rPh>
    <rPh sb="20" eb="22">
      <t>イガイ</t>
    </rPh>
    <phoneticPr fontId="3"/>
  </si>
  <si>
    <t>（登記上の所在地
　　　　　①都道府県名）</t>
    <rPh sb="1" eb="4">
      <t>トウキジョウ</t>
    </rPh>
    <rPh sb="5" eb="8">
      <t>ショザイチ</t>
    </rPh>
    <rPh sb="15" eb="19">
      <t>トドウフケン</t>
    </rPh>
    <rPh sb="19" eb="20">
      <t>メイ</t>
    </rPh>
    <phoneticPr fontId="3"/>
  </si>
  <si>
    <t>桁あふれフラグをここで使用</t>
    <rPh sb="0" eb="1">
      <t>ケタ</t>
    </rPh>
    <rPh sb="11" eb="13">
      <t>シヨウ</t>
    </rPh>
    <phoneticPr fontId="20"/>
  </si>
  <si>
    <t>明治</t>
    <rPh sb="0" eb="2">
      <t>メイジ</t>
    </rPh>
    <phoneticPr fontId="20"/>
  </si>
  <si>
    <t>昭和</t>
    <rPh sb="0" eb="2">
      <t>ショウワ</t>
    </rPh>
    <phoneticPr fontId="20"/>
  </si>
  <si>
    <t>大正</t>
    <rPh sb="0" eb="2">
      <t>タイショウ</t>
    </rPh>
    <phoneticPr fontId="20"/>
  </si>
  <si>
    <t>平成</t>
    <rPh sb="0" eb="2">
      <t>ヘイセイ</t>
    </rPh>
    <phoneticPr fontId="20"/>
  </si>
  <si>
    <t>〇</t>
    <phoneticPr fontId="20"/>
  </si>
  <si>
    <t>円</t>
    <rPh sb="0" eb="1">
      <t>エン</t>
    </rPh>
    <phoneticPr fontId="20"/>
  </si>
  <si>
    <t>千円</t>
    <rPh sb="0" eb="2">
      <t>センエン</t>
    </rPh>
    <phoneticPr fontId="20"/>
  </si>
  <si>
    <t>百万円</t>
    <rPh sb="0" eb="3">
      <t>ヒャクマンエン</t>
    </rPh>
    <phoneticPr fontId="20"/>
  </si>
  <si>
    <r>
      <t>(1)市内</t>
    </r>
    <r>
      <rPr>
        <sz val="15"/>
        <rFont val="ＭＳ Ｐ明朝"/>
        <family val="1"/>
        <charset val="128"/>
      </rPr>
      <t xml:space="preserve">
(2)市内を除く埼玉県内</t>
    </r>
    <r>
      <rPr>
        <sz val="15"/>
        <rFont val="ＭＳ Ｐ明朝"/>
        <family val="1"/>
        <charset val="128"/>
      </rPr>
      <t xml:space="preserve">
(3)埼玉県外</t>
    </r>
    <rPh sb="3" eb="5">
      <t>シナイ</t>
    </rPh>
    <rPh sb="9" eb="11">
      <t>シナイ</t>
    </rPh>
    <rPh sb="12" eb="13">
      <t>ノゾ</t>
    </rPh>
    <rPh sb="14" eb="16">
      <t>サイタマ</t>
    </rPh>
    <rPh sb="16" eb="18">
      <t>ケンナイ</t>
    </rPh>
    <rPh sb="22" eb="25">
      <t>サイタマケン</t>
    </rPh>
    <rPh sb="25" eb="26">
      <t>ソト</t>
    </rPh>
    <phoneticPr fontId="20"/>
  </si>
  <si>
    <t>上のメッセージが表示されなければ、業務名表示</t>
    <rPh sb="0" eb="1">
      <t>ウエ</t>
    </rPh>
    <rPh sb="8" eb="10">
      <t>ヒョウジ</t>
    </rPh>
    <rPh sb="17" eb="19">
      <t>ギョウム</t>
    </rPh>
    <rPh sb="19" eb="20">
      <t>メイ</t>
    </rPh>
    <rPh sb="20" eb="22">
      <t>ヒョウジ</t>
    </rPh>
    <phoneticPr fontId="20"/>
  </si>
  <si>
    <t>↑</t>
    <phoneticPr fontId="20"/>
  </si>
  <si>
    <t>５業務エラーメッセージなければ、選択した５業種を表示</t>
    <rPh sb="1" eb="3">
      <t>ギョウム</t>
    </rPh>
    <rPh sb="16" eb="18">
      <t>センタク</t>
    </rPh>
    <rPh sb="21" eb="23">
      <t>ギョウシュ</t>
    </rPh>
    <rPh sb="24" eb="26">
      <t>ヒョウジ</t>
    </rPh>
    <phoneticPr fontId="20"/>
  </si>
  <si>
    <t>希望した５業務整理</t>
    <rPh sb="0" eb="2">
      <t>キボウ</t>
    </rPh>
    <rPh sb="5" eb="7">
      <t>ギョウム</t>
    </rPh>
    <rPh sb="7" eb="9">
      <t>セイリ</t>
    </rPh>
    <phoneticPr fontId="20"/>
  </si>
  <si>
    <t>（第一希望業種入力用）</t>
    <rPh sb="1" eb="3">
      <t>ダイイチ</t>
    </rPh>
    <rPh sb="3" eb="5">
      <t>キボウ</t>
    </rPh>
    <rPh sb="5" eb="7">
      <t>ギョウシュ</t>
    </rPh>
    <rPh sb="7" eb="9">
      <t>ニュウリョク</t>
    </rPh>
    <rPh sb="9" eb="10">
      <t>ヨウ</t>
    </rPh>
    <phoneticPr fontId="20"/>
  </si>
  <si>
    <t>等級区分の有無判定</t>
    <rPh sb="0" eb="2">
      <t>トウキュウ</t>
    </rPh>
    <rPh sb="2" eb="4">
      <t>クブン</t>
    </rPh>
    <rPh sb="5" eb="7">
      <t>ウム</t>
    </rPh>
    <rPh sb="7" eb="9">
      <t>ハンテイ</t>
    </rPh>
    <phoneticPr fontId="20"/>
  </si>
  <si>
    <t>等級区分の判定で有の時のみ反映</t>
    <rPh sb="0" eb="2">
      <t>トウキュウ</t>
    </rPh>
    <rPh sb="2" eb="4">
      <t>クブン</t>
    </rPh>
    <rPh sb="5" eb="7">
      <t>ハンテイ</t>
    </rPh>
    <rPh sb="8" eb="9">
      <t>ア</t>
    </rPh>
    <rPh sb="10" eb="11">
      <t>トキ</t>
    </rPh>
    <rPh sb="13" eb="15">
      <t>ハンエイ</t>
    </rPh>
    <phoneticPr fontId="20"/>
  </si>
  <si>
    <t>等級区分の判定で有の時のみ反映（9001）</t>
    <rPh sb="0" eb="2">
      <t>トウキュウ</t>
    </rPh>
    <rPh sb="2" eb="4">
      <t>クブン</t>
    </rPh>
    <rPh sb="5" eb="7">
      <t>ハンテイ</t>
    </rPh>
    <rPh sb="8" eb="9">
      <t>ア</t>
    </rPh>
    <rPh sb="10" eb="11">
      <t>トキ</t>
    </rPh>
    <rPh sb="13" eb="15">
      <t>ハンエイ</t>
    </rPh>
    <phoneticPr fontId="20"/>
  </si>
  <si>
    <t>等級区分の判定で有の時のみ反映（14001）</t>
    <rPh sb="0" eb="2">
      <t>トウキュウ</t>
    </rPh>
    <rPh sb="2" eb="4">
      <t>クブン</t>
    </rPh>
    <rPh sb="5" eb="7">
      <t>ハンテイ</t>
    </rPh>
    <rPh sb="8" eb="9">
      <t>ア</t>
    </rPh>
    <rPh sb="10" eb="11">
      <t>トキ</t>
    </rPh>
    <rPh sb="13" eb="15">
      <t>ハンエイ</t>
    </rPh>
    <phoneticPr fontId="20"/>
  </si>
  <si>
    <t>コード</t>
  </si>
  <si>
    <t>建築物環境衛生管理技術者</t>
  </si>
  <si>
    <t>ビルクリーニング技能士</t>
  </si>
  <si>
    <t>浄化槽管理士</t>
  </si>
  <si>
    <t>機械警備業務開始届</t>
  </si>
  <si>
    <t>警備員指導教育責任者</t>
  </si>
  <si>
    <t>消防設備士</t>
  </si>
  <si>
    <t>特別管理産業廃棄物収集運搬業許可</t>
  </si>
  <si>
    <t>栄養士</t>
  </si>
  <si>
    <t>調理師</t>
  </si>
  <si>
    <t>クリーニング師</t>
  </si>
  <si>
    <t>気象予報士</t>
  </si>
  <si>
    <t>作業環境測定機関登録</t>
  </si>
  <si>
    <t>予報業務許可</t>
  </si>
  <si>
    <t>医薬品販売業許可</t>
  </si>
  <si>
    <t>液化石油ガス販売事業登録</t>
  </si>
  <si>
    <t>コード欄はリスト、人数欄は半角数字</t>
    <rPh sb="3" eb="4">
      <t>ラン</t>
    </rPh>
    <rPh sb="9" eb="11">
      <t>ニンズウ</t>
    </rPh>
    <rPh sb="11" eb="12">
      <t>ラン</t>
    </rPh>
    <rPh sb="13" eb="15">
      <t>ハンカク</t>
    </rPh>
    <rPh sb="15" eb="17">
      <t>スウジ</t>
    </rPh>
    <phoneticPr fontId="20"/>
  </si>
  <si>
    <t>必須の場合にコード表示</t>
    <rPh sb="0" eb="2">
      <t>ヒッス</t>
    </rPh>
    <rPh sb="3" eb="5">
      <t>バアイ</t>
    </rPh>
    <rPh sb="9" eb="11">
      <t>ヒョウジ</t>
    </rPh>
    <phoneticPr fontId="20"/>
  </si>
  <si>
    <t>２２文字を超えた場合のメッセージ。</t>
    <rPh sb="2" eb="4">
      <t>モジ</t>
    </rPh>
    <rPh sb="5" eb="6">
      <t>コ</t>
    </rPh>
    <rPh sb="8" eb="10">
      <t>バアイ</t>
    </rPh>
    <phoneticPr fontId="20"/>
  </si>
  <si>
    <t>120文字を超えた場合のメッセージ。</t>
    <rPh sb="3" eb="5">
      <t>モジ</t>
    </rPh>
    <rPh sb="6" eb="7">
      <t>コ</t>
    </rPh>
    <rPh sb="9" eb="11">
      <t>バアイ</t>
    </rPh>
    <phoneticPr fontId="20"/>
  </si>
  <si>
    <t>スペース削除</t>
    <rPh sb="4" eb="6">
      <t>サクジョ</t>
    </rPh>
    <phoneticPr fontId="20"/>
  </si>
  <si>
    <t>契約名のスペース削除</t>
    <rPh sb="0" eb="2">
      <t>ケイヤク</t>
    </rPh>
    <rPh sb="2" eb="3">
      <t>メイ</t>
    </rPh>
    <rPh sb="8" eb="10">
      <t>サクジョ</t>
    </rPh>
    <phoneticPr fontId="20"/>
  </si>
  <si>
    <t>発注者ののスペース削除</t>
    <rPh sb="0" eb="3">
      <t>ハッチュウシャ</t>
    </rPh>
    <rPh sb="9" eb="11">
      <t>サクジョ</t>
    </rPh>
    <phoneticPr fontId="20"/>
  </si>
  <si>
    <t>【自動入力】</t>
    <phoneticPr fontId="20"/>
  </si>
  <si>
    <t>途中式２（小項目表示用）</t>
    <rPh sb="0" eb="2">
      <t>トチュウ</t>
    </rPh>
    <rPh sb="2" eb="3">
      <t>シキ</t>
    </rPh>
    <rPh sb="5" eb="8">
      <t>ショウコウモク</t>
    </rPh>
    <rPh sb="8" eb="11">
      <t>ヒョウジヨウ</t>
    </rPh>
    <phoneticPr fontId="20"/>
  </si>
  <si>
    <t>途中式1</t>
    <rPh sb="0" eb="2">
      <t>トチュウ</t>
    </rPh>
    <rPh sb="2" eb="3">
      <t>シキ</t>
    </rPh>
    <phoneticPr fontId="20"/>
  </si>
  <si>
    <t>小項目名</t>
    <rPh sb="0" eb="3">
      <t>ショウコウモク</t>
    </rPh>
    <rPh sb="3" eb="4">
      <t>メイ</t>
    </rPh>
    <phoneticPr fontId="20"/>
  </si>
  <si>
    <t>その他の施設運転管理</t>
  </si>
  <si>
    <t>その他の廃棄物処理</t>
  </si>
  <si>
    <t>その他の運送・運行</t>
  </si>
  <si>
    <t>その他の給食</t>
  </si>
  <si>
    <t>デザイン</t>
  </si>
  <si>
    <t>コンピュータ関連</t>
  </si>
  <si>
    <t>その他の製作等</t>
  </si>
  <si>
    <t>その他の検査･測定･調査</t>
  </si>
  <si>
    <t>その他の計画策定</t>
  </si>
  <si>
    <t>その他の電算</t>
  </si>
  <si>
    <t>マイクロフィルム</t>
  </si>
  <si>
    <t>その他の文書管理</t>
  </si>
  <si>
    <t>（年号）</t>
    <rPh sb="1" eb="3">
      <t>ネンゴウ</t>
    </rPh>
    <phoneticPr fontId="20"/>
  </si>
  <si>
    <t>（0A01/
0A09）</t>
  </si>
  <si>
    <t>（0C03）</t>
  </si>
  <si>
    <t>（0E03/
0E04）</t>
  </si>
  <si>
    <t xml:space="preserve">
0F02/
0F03</t>
  </si>
  <si>
    <t>許可コード</t>
    <rPh sb="0" eb="2">
      <t>キョカ</t>
    </rPh>
    <phoneticPr fontId="20"/>
  </si>
  <si>
    <t xml:space="preserve">
0B01&amp;
0B02</t>
  </si>
  <si>
    <t>0E01/
0E06/
0E11</t>
  </si>
  <si>
    <t>0E02/
0E07/
0E11</t>
  </si>
  <si>
    <t xml:space="preserve">
0F05/
0F06</t>
  </si>
  <si>
    <t xml:space="preserve"> </t>
    <phoneticPr fontId="20"/>
  </si>
  <si>
    <t>条件付き書式</t>
    <rPh sb="0" eb="3">
      <t>ジョウケンツ</t>
    </rPh>
    <rPh sb="4" eb="6">
      <t>ショシキ</t>
    </rPh>
    <phoneticPr fontId="20"/>
  </si>
  <si>
    <t>代理人を置かない場合のみ、チェックをいれてください。</t>
    <rPh sb="0" eb="3">
      <t>ダイリニン</t>
    </rPh>
    <rPh sb="4" eb="5">
      <t>オ</t>
    </rPh>
    <rPh sb="8" eb="10">
      <t>バアイ</t>
    </rPh>
    <phoneticPr fontId="20"/>
  </si>
  <si>
    <t>途中式で等級「無」ならグレーアウト</t>
    <rPh sb="0" eb="2">
      <t>トチュウ</t>
    </rPh>
    <rPh sb="2" eb="3">
      <t>シキ</t>
    </rPh>
    <rPh sb="4" eb="6">
      <t>トウキュウ</t>
    </rPh>
    <rPh sb="7" eb="8">
      <t>ナ</t>
    </rPh>
    <phoneticPr fontId="20"/>
  </si>
  <si>
    <t>リスト</t>
    <phoneticPr fontId="20"/>
  </si>
  <si>
    <t>エラーメッセージ、半角カタカナ</t>
    <rPh sb="9" eb="11">
      <t>ハンカク</t>
    </rPh>
    <phoneticPr fontId="20"/>
  </si>
  <si>
    <t>半角英数字、リスト</t>
    <rPh sb="0" eb="2">
      <t>ハンカク</t>
    </rPh>
    <rPh sb="2" eb="5">
      <t>エイスウジ</t>
    </rPh>
    <phoneticPr fontId="20"/>
  </si>
  <si>
    <t>半角英数字</t>
    <rPh sb="0" eb="2">
      <t>ハンカク</t>
    </rPh>
    <rPh sb="2" eb="5">
      <t>エイスウジ</t>
    </rPh>
    <phoneticPr fontId="20"/>
  </si>
  <si>
    <t>入力メッセージ、半角英数字</t>
    <rPh sb="0" eb="2">
      <t>ニュウリョク</t>
    </rPh>
    <rPh sb="8" eb="10">
      <t>ハンカク</t>
    </rPh>
    <rPh sb="10" eb="13">
      <t>エイスウジ</t>
    </rPh>
    <phoneticPr fontId="20"/>
  </si>
  <si>
    <t>リスト</t>
    <phoneticPr fontId="20"/>
  </si>
  <si>
    <t>大項目と桁あふれフラグ途中式</t>
    <rPh sb="4" eb="5">
      <t>ケタ</t>
    </rPh>
    <rPh sb="11" eb="13">
      <t>トチュウ</t>
    </rPh>
    <rPh sb="13" eb="14">
      <t>シキ</t>
    </rPh>
    <phoneticPr fontId="20"/>
  </si>
  <si>
    <t>・必須となる許可・認可・登録等名称コード</t>
    <rPh sb="1" eb="3">
      <t>ヒッス</t>
    </rPh>
    <rPh sb="6" eb="8">
      <t>キョカ</t>
    </rPh>
    <rPh sb="9" eb="11">
      <t>ニンカ</t>
    </rPh>
    <rPh sb="12" eb="14">
      <t>トウロク</t>
    </rPh>
    <rPh sb="14" eb="15">
      <t>トウ</t>
    </rPh>
    <rPh sb="15" eb="17">
      <t>メイショウ</t>
    </rPh>
    <phoneticPr fontId="136"/>
  </si>
  <si>
    <t>0B01　</t>
  </si>
  <si>
    <t xml:space="preserve"> 　</t>
  </si>
  <si>
    <t xml:space="preserve">
0B01&amp;
0B02の両方　</t>
  </si>
  <si>
    <t>0C03　</t>
  </si>
  <si>
    <t>場合により0C03　</t>
  </si>
  <si>
    <t>0C05　</t>
  </si>
  <si>
    <t>0E01/
0E06/
0E11のいずれか　</t>
  </si>
  <si>
    <t>0E02/
0E07/
0E11のいずれか　</t>
  </si>
  <si>
    <t>0E03　</t>
  </si>
  <si>
    <t>0E04　</t>
  </si>
  <si>
    <t>場合により0E03/
0E04のいずれか　</t>
  </si>
  <si>
    <t xml:space="preserve">
0F02/
0F03のいずれか　</t>
  </si>
  <si>
    <t>0F01　</t>
  </si>
  <si>
    <t>0F02　</t>
  </si>
  <si>
    <t>0F04　</t>
  </si>
  <si>
    <t xml:space="preserve">
0F05/
0F06のいずれか　</t>
  </si>
  <si>
    <t>8001　</t>
  </si>
  <si>
    <t>許可表示欄</t>
    <rPh sb="0" eb="2">
      <t>キョカ</t>
    </rPh>
    <rPh sb="2" eb="4">
      <t>ヒョウジ</t>
    </rPh>
    <rPh sb="4" eb="5">
      <t>ラン</t>
    </rPh>
    <phoneticPr fontId="20"/>
  </si>
  <si>
    <t>大項目と小項目の両方に〇があれば、途中式1にフラグ「1」、途中式2に表示順,許可表示欄に両方に〇あって許可コードの入力ない場合に、コード表示。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4" eb="36">
      <t>ヒョウジ</t>
    </rPh>
    <rPh sb="36" eb="37">
      <t>ジュン</t>
    </rPh>
    <rPh sb="38" eb="40">
      <t>キョカ</t>
    </rPh>
    <rPh sb="40" eb="42">
      <t>ヒョウジ</t>
    </rPh>
    <rPh sb="42" eb="43">
      <t>ラン</t>
    </rPh>
    <rPh sb="44" eb="46">
      <t>リョウホウ</t>
    </rPh>
    <rPh sb="51" eb="53">
      <t>キョカ</t>
    </rPh>
    <rPh sb="57" eb="59">
      <t>ニュウリョク</t>
    </rPh>
    <rPh sb="61" eb="63">
      <t>バアイ</t>
    </rPh>
    <rPh sb="68" eb="70">
      <t>ヒョウジ</t>
    </rPh>
    <phoneticPr fontId="20"/>
  </si>
  <si>
    <t>大項目と小項目の両方に〇があれば、途中式1にフラグ「1」、途中式3に表示順,許可表示欄に両方に〇あって許可コードの入力ない場合に、コード表示。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4" eb="36">
      <t>ヒョウジ</t>
    </rPh>
    <rPh sb="36" eb="37">
      <t>ジュン</t>
    </rPh>
    <rPh sb="38" eb="40">
      <t>キョカ</t>
    </rPh>
    <rPh sb="40" eb="42">
      <t>ヒョウジ</t>
    </rPh>
    <rPh sb="42" eb="43">
      <t>ラン</t>
    </rPh>
    <rPh sb="44" eb="46">
      <t>リョウホウ</t>
    </rPh>
    <rPh sb="51" eb="53">
      <t>キョカ</t>
    </rPh>
    <rPh sb="57" eb="59">
      <t>ニュウリョク</t>
    </rPh>
    <rPh sb="61" eb="63">
      <t>バアイ</t>
    </rPh>
    <rPh sb="68" eb="70">
      <t>ヒョウジ</t>
    </rPh>
    <phoneticPr fontId="20"/>
  </si>
  <si>
    <t>大項目と小項目の両方に〇があれば、途中式1にフラグ「1」、途中式4に表示順,許可表示欄に両方に〇あって許可コードの入力ない場合に、コード表示。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4" eb="36">
      <t>ヒョウジ</t>
    </rPh>
    <rPh sb="36" eb="37">
      <t>ジュン</t>
    </rPh>
    <rPh sb="38" eb="40">
      <t>キョカ</t>
    </rPh>
    <rPh sb="40" eb="42">
      <t>ヒョウジ</t>
    </rPh>
    <rPh sb="42" eb="43">
      <t>ラン</t>
    </rPh>
    <rPh sb="44" eb="46">
      <t>リョウホウ</t>
    </rPh>
    <rPh sb="51" eb="53">
      <t>キョカ</t>
    </rPh>
    <rPh sb="57" eb="59">
      <t>ニュウリョク</t>
    </rPh>
    <rPh sb="61" eb="63">
      <t>バアイ</t>
    </rPh>
    <rPh sb="68" eb="70">
      <t>ヒョウジ</t>
    </rPh>
    <phoneticPr fontId="20"/>
  </si>
  <si>
    <t>大項目と小項目の両方に〇があれば、途中式1にフラグ「1」、途中式5に表示順,許可表示欄に両方に〇あって許可コードの入力ない場合に、コード表示。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4" eb="36">
      <t>ヒョウジ</t>
    </rPh>
    <rPh sb="36" eb="37">
      <t>ジュン</t>
    </rPh>
    <rPh sb="38" eb="40">
      <t>キョカ</t>
    </rPh>
    <rPh sb="40" eb="42">
      <t>ヒョウジ</t>
    </rPh>
    <rPh sb="42" eb="43">
      <t>ラン</t>
    </rPh>
    <rPh sb="44" eb="46">
      <t>リョウホウ</t>
    </rPh>
    <rPh sb="51" eb="53">
      <t>キョカ</t>
    </rPh>
    <rPh sb="57" eb="59">
      <t>ニュウリョク</t>
    </rPh>
    <rPh sb="61" eb="63">
      <t>バアイ</t>
    </rPh>
    <rPh sb="68" eb="70">
      <t>ヒョウジ</t>
    </rPh>
    <phoneticPr fontId="20"/>
  </si>
  <si>
    <t>大項目と小項目の両方に〇があれば、途中式1にフラグ「1」、途中式6に表示順,許可表示欄に両方に〇あって許可コードの入力ない場合に、コード表示。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4" eb="36">
      <t>ヒョウジ</t>
    </rPh>
    <rPh sb="36" eb="37">
      <t>ジュン</t>
    </rPh>
    <rPh sb="38" eb="40">
      <t>キョカ</t>
    </rPh>
    <rPh sb="40" eb="42">
      <t>ヒョウジ</t>
    </rPh>
    <rPh sb="42" eb="43">
      <t>ラン</t>
    </rPh>
    <rPh sb="44" eb="46">
      <t>リョウホウ</t>
    </rPh>
    <rPh sb="51" eb="53">
      <t>キョカ</t>
    </rPh>
    <rPh sb="57" eb="59">
      <t>ニュウリョク</t>
    </rPh>
    <rPh sb="61" eb="63">
      <t>バアイ</t>
    </rPh>
    <rPh sb="68" eb="70">
      <t>ヒョウジ</t>
    </rPh>
    <phoneticPr fontId="20"/>
  </si>
  <si>
    <t>大項目と小項目の両方に〇があれば、途中式1にフラグ「1」、途中式7に表示順,許可表示欄に両方に〇あって許可コードの入力ない場合に、コード表示。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4" eb="36">
      <t>ヒョウジ</t>
    </rPh>
    <rPh sb="36" eb="37">
      <t>ジュン</t>
    </rPh>
    <rPh sb="38" eb="40">
      <t>キョカ</t>
    </rPh>
    <rPh sb="40" eb="42">
      <t>ヒョウジ</t>
    </rPh>
    <rPh sb="42" eb="43">
      <t>ラン</t>
    </rPh>
    <rPh sb="44" eb="46">
      <t>リョウホウ</t>
    </rPh>
    <rPh sb="51" eb="53">
      <t>キョカ</t>
    </rPh>
    <rPh sb="57" eb="59">
      <t>ニュウリョク</t>
    </rPh>
    <rPh sb="61" eb="63">
      <t>バアイ</t>
    </rPh>
    <rPh sb="68" eb="70">
      <t>ヒョウジ</t>
    </rPh>
    <phoneticPr fontId="20"/>
  </si>
  <si>
    <t>大項目と小項目の両方に〇があれば、途中式1にフラグ「1」、途中式8に表示順,許可表示欄に両方に〇あって許可コードの入力ない場合に、コード表示。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4" eb="36">
      <t>ヒョウジ</t>
    </rPh>
    <rPh sb="36" eb="37">
      <t>ジュン</t>
    </rPh>
    <rPh sb="38" eb="40">
      <t>キョカ</t>
    </rPh>
    <rPh sb="40" eb="42">
      <t>ヒョウジ</t>
    </rPh>
    <rPh sb="42" eb="43">
      <t>ラン</t>
    </rPh>
    <rPh sb="44" eb="46">
      <t>リョウホウ</t>
    </rPh>
    <rPh sb="51" eb="53">
      <t>キョカ</t>
    </rPh>
    <rPh sb="57" eb="59">
      <t>ニュウリョク</t>
    </rPh>
    <rPh sb="61" eb="63">
      <t>バアイ</t>
    </rPh>
    <rPh sb="68" eb="70">
      <t>ヒョウジ</t>
    </rPh>
    <phoneticPr fontId="20"/>
  </si>
  <si>
    <t>大項目と小項目の両方に〇があれば、途中式1にフラグ「1」、途中式9に表示順,許可表示欄に両方に〇あって許可コードの入力ない場合に、コード表示。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4" eb="36">
      <t>ヒョウジ</t>
    </rPh>
    <rPh sb="36" eb="37">
      <t>ジュン</t>
    </rPh>
    <rPh sb="38" eb="40">
      <t>キョカ</t>
    </rPh>
    <rPh sb="40" eb="42">
      <t>ヒョウジ</t>
    </rPh>
    <rPh sb="42" eb="43">
      <t>ラン</t>
    </rPh>
    <rPh sb="44" eb="46">
      <t>リョウホウ</t>
    </rPh>
    <rPh sb="51" eb="53">
      <t>キョカ</t>
    </rPh>
    <rPh sb="57" eb="59">
      <t>ニュウリョク</t>
    </rPh>
    <rPh sb="61" eb="63">
      <t>バアイ</t>
    </rPh>
    <rPh sb="68" eb="70">
      <t>ヒョウジ</t>
    </rPh>
    <phoneticPr fontId="20"/>
  </si>
  <si>
    <t>大項目と小項目の両方に〇があれば、途中式1にフラグ「1」、途中式10に表示順,許可表示欄に両方に〇あって許可コードの入力ない場合に、コード表示。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</si>
  <si>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大項目と小項目の両方に〇があれば、途中式1にフラグ「1」、途中式11に表示順,許可表示欄に両方に〇あって許可コードの入力ない場合に、コード表示。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</si>
  <si>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大項目と小項目の両方に〇があれば、途中式1にフラグ「1」、途中式12に表示順,許可表示欄に両方に〇あって許可コードの入力ない場合に、コード表示。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</si>
  <si>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大項目と小項目の両方に〇があれば、途中式1にフラグ「1」、途中式13に表示順,許可表示欄に両方に〇あって許可コードの入力ない場合に、コード表示。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</si>
  <si>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大項目と小項目の両方に〇があれば、途中式1にフラグ「1」、途中式14に表示順,許可表示欄に両方に〇あって許可コードの入力ない場合に、コード表示。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</si>
  <si>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大項目と小項目の両方に〇があれば、途中式1にフラグ「1」、途中式15に表示順,許可表示欄に両方に〇あって許可コードの入力ない場合に、コード表示。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</si>
  <si>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大項目と小項目の両方に〇があれば、途中式1にフラグ「1」、途中式16に表示順,許可表示欄に両方に〇あって許可コードの入力ない場合に、コード表示。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</si>
  <si>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大項目と小項目の両方に〇があれば、途中式1にフラグ「1」、途中式17に表示順,許可表示欄に両方に〇あって許可コードの入力ない場合に、コード表示。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</si>
  <si>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大項目と小項目の両方に〇があれば、途中式1にフラグ「1」、途中式18に表示順,許可表示欄に両方に〇あって許可コードの入力ない場合に、コード表示。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</si>
  <si>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大項目と小項目の両方に〇があれば、途中式1にフラグ「1」、途中式19に表示順,許可表示欄に両方に〇あって許可コードの入力ない場合に、コード表示。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</si>
  <si>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大項目と小項目の両方に〇があれば、途中式1にフラグ「1」、途中式20に表示順,許可表示欄に両方に〇あって許可コードの入力ない場合に、コード表示。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</si>
  <si>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大項目と小項目の両方に〇があれば、途中式1にフラグ「1」、途中式21に表示順,許可表示欄に両方に〇あって許可コードの入力ない場合に、コード表示。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</si>
  <si>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大項目と小項目の両方に〇があれば、途中式1にフラグ「1」、途中式22に表示順,許可表示欄に両方に〇あって許可コードの入力ない場合に、コード表示。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</si>
  <si>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大項目と小項目の両方に〇があれば、途中式1にフラグ「1」、途中式23に表示順,許可表示欄に両方に〇あって許可コードの入力ない場合に、コード表示。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</si>
  <si>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大項目と小項目の両方に〇があれば、途中式1にフラグ「1」、途中式24に表示順,許可表示欄に両方に〇あって許可コードの入力ない場合に、コード表示。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</si>
  <si>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大項目と小項目の両方に〇があれば、途中式1にフラグ「1」、途中式25に表示順,許可表示欄に両方に〇あって許可コードの入力ない場合に、コード表示。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</si>
  <si>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大項目と小項目の両方に〇があれば、途中式1にフラグ「1」、途中式26に表示順,許可表示欄に両方に〇あって許可コードの入力ない場合に、コード表示。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</si>
  <si>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大項目と小項目の両方に〇があれば、途中式1にフラグ「1」、途中式27に表示順,許可表示欄に両方に〇あって許可コードの入力ない場合に、コード表示。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</si>
  <si>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大項目と小項目の両方に〇があれば、途中式1にフラグ「1」、途中式28に表示順,許可表示欄に両方に〇あって許可コードの入力ない場合に、コード表示。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</si>
  <si>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大項目と小項目の両方に〇があれば、途中式1にフラグ「1」、途中式29に表示順,許可表示欄に両方に〇あって許可コードの入力ない場合に、コード表示。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</si>
  <si>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大項目と小項目の両方に〇があれば、途中式1にフラグ「1」、途中式30に表示順,許可表示欄に両方に〇あって許可コードの入力ない場合に、コード表示。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</si>
  <si>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大項目と小項目の両方に〇があれば、途中式1にフラグ「1」、途中式31に表示順,許可表示欄に両方に〇あって許可コードの入力ない場合に、コード表示。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</si>
  <si>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大項目と小項目の両方に〇があれば、途中式1にフラグ「1」、途中式32に表示順,許可表示欄に両方に〇あって許可コードの入力ない場合に、コード表示。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</si>
  <si>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大項目と小項目の両方に〇があれば、途中式1にフラグ「1」、途中式33に表示順,許可表示欄に両方に〇あって許可コードの入力ない場合に、コード表示。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</si>
  <si>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大項目と小項目の両方に〇があれば、途中式1にフラグ「1」、途中式34に表示順,許可表示欄に両方に〇あって許可コードの入力ない場合に、コード表示。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</si>
  <si>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大項目と小項目の両方に〇があれば、途中式1にフラグ「1」、途中式35に表示順,許可表示欄に両方に〇あって許可コードの入力ない場合に、コード表示。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</si>
  <si>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大項目と小項目の両方に〇があれば、途中式1にフラグ「1」、途中式36に表示順,許可表示欄に両方に〇あって許可コードの入力ない場合に、コード表示。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</si>
  <si>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大項目と小項目の両方に〇があれば、途中式1にフラグ「1」、途中式37に表示順,許可表示欄に両方に〇あって許可コードの入力ない場合に、コード表示。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</si>
  <si>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大項目と小項目の両方に〇があれば、途中式1にフラグ「1」、途中式38に表示順,許可表示欄に両方に〇あって許可コードの入力ない場合に、コード表示。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</si>
  <si>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大項目と小項目の両方に〇があれば、途中式1にフラグ「1」、途中式39に表示順,許可表示欄に両方に〇あって許可コードの入力ない場合に、コード表示。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</si>
  <si>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大項目と小項目の両方に〇があれば、途中式1にフラグ「1」、途中式40に表示順,許可表示欄に両方に〇あって許可コードの入力ない場合に、コード表示。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</si>
  <si>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大項目と小項目の両方に〇があれば、途中式1にフラグ「1」、途中式41に表示順,許可表示欄に両方に〇あって許可コードの入力ない場合に、コード表示。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</si>
  <si>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大項目と小項目の両方に〇があれば、途中式1にフラグ「1」、途中式42に表示順,許可表示欄に両方に〇あって許可コードの入力ない場合に、コード表示。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</si>
  <si>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大項目と小項目の両方に〇があれば、途中式1にフラグ「1」、途中式43に表示順,許可表示欄に両方に〇あって許可コードの入力ない場合に、コード表示。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</si>
  <si>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大項目と小項目の両方に〇があれば、途中式1にフラグ「1」、途中式44に表示順,許可表示欄に両方に〇あって許可コードの入力ない場合に、コード表示。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</si>
  <si>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大項目と小項目の両方に〇があれば、途中式1にフラグ「1」、途中式45に表示順,許可表示欄に両方に〇あって許可コードの入力ない場合に、コード表示。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</si>
  <si>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大項目と小項目の両方に〇があれば、途中式1にフラグ「1」、途中式46に表示順,許可表示欄に両方に〇あって許可コードの入力ない場合に、コード表示。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</si>
  <si>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大項目と小項目の両方に〇があれば、途中式1にフラグ「1」、途中式47に表示順,許可表示欄に両方に〇あって許可コードの入力ない場合に、コード表示。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</si>
  <si>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大項目と小項目の両方に〇があれば、途中式1にフラグ「1」、途中式48に表示順,許可表示欄に両方に〇あって許可コードの入力ない場合に、コード表示。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</si>
  <si>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大項目と小項目の両方に〇があれば、途中式1にフラグ「1」、途中式49に表示順,許可表示欄に両方に〇あって許可コードの入力ない場合に、コード表示。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</si>
  <si>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大項目と小項目の両方に〇があれば、途中式1にフラグ「1」、途中式50に表示順,許可表示欄に両方に〇あって許可コードの入力ない場合に、コード表示。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</si>
  <si>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大項目と小項目の両方に〇があれば、途中式1にフラグ「1」、途中式51に表示順,許可表示欄に両方に〇あって許可コードの入力ない場合に、コード表示。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</si>
  <si>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大項目と小項目の両方に〇があれば、途中式1にフラグ「1」、途中式52に表示順,許可表示欄に両方に〇あって許可コードの入力ない場合に、コード表示。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</si>
  <si>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大項目と小項目の両方に〇があれば、途中式1にフラグ「1」、途中式53に表示順,許可表示欄に両方に〇あって許可コードの入力ない場合に、コード表示。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</si>
  <si>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大項目と小項目の両方に〇があれば、途中式1にフラグ「1」、途中式54に表示順,許可表示欄に両方に〇あって許可コードの入力ない場合に、コード表示。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</si>
  <si>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大項目と小項目の両方に〇があれば、途中式1にフラグ「1」、途中式55に表示順,許可表示欄に両方に〇あって許可コードの入力ない場合に、コード表示。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</si>
  <si>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大項目と小項目の両方に〇があれば、途中式1にフラグ「1」、途中式56に表示順,許可表示欄に両方に〇あって許可コードの入力ない場合に、コード表示。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</si>
  <si>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大項目と小項目の両方に〇があれば、途中式1にフラグ「1」、途中式57に表示順,許可表示欄に両方に〇あって許可コードの入力ない場合に、コード表示。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</si>
  <si>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大項目と小項目の両方に〇があれば、途中式1にフラグ「1」、途中式58に表示順,許可表示欄に両方に〇あって許可コードの入力ない場合に、コード表示。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</si>
  <si>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大項目と小項目の両方に〇があれば、途中式1にフラグ「1」、途中式60に表示順,許可表示欄に両方に〇あって許可コードの入力ない場合に、コード表示。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</si>
  <si>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大項目と小項目の両方に〇があれば、途中式1にフラグ「1」、途中式61に表示順,許可表示欄に両方に〇あって許可コードの入力ない場合に、コード表示。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</si>
  <si>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大項目と小項目の両方に〇があれば、途中式1にフラグ「1」、途中式62に表示順,許可表示欄に両方に〇あって許可コードの入力ない場合に、コード表示。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</si>
  <si>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大項目と小項目の両方に〇があれば、途中式1にフラグ「1」、途中式63に表示順,許可表示欄に両方に〇あって許可コードの入力ない場合に、コード表示。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</si>
  <si>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大項目と小項目の両方に〇があれば、途中式1にフラグ「1」、途中式64に表示順,許可表示欄に両方に〇あって許可コードの入力ない場合に、コード表示。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</si>
  <si>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大項目と小項目の両方に〇があれば、途中式1にフラグ「1」、途中式65に表示順,許可表示欄に両方に〇あって許可コードの入力ない場合に、コード表示。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</si>
  <si>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大項目と小項目の両方に〇があれば、途中式1にフラグ「1」、途中式66に表示順,許可表示欄に両方に〇あって許可コードの入力ない場合に、コード表示。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</si>
  <si>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大項目と小項目の両方に〇があれば、途中式1にフラグ「1」、途中式67に表示順,許可表示欄に両方に〇あって許可コードの入力ない場合に、コード表示。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</si>
  <si>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大項目と小項目の両方に〇があれば、途中式1にフラグ「1」、途中式68に表示順,許可表示欄に両方に〇あって許可コードの入力ない場合に、コード表示。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</si>
  <si>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大項目と小項目の両方に〇があれば、途中式1にフラグ「1」、途中式69に表示順,許可表示欄に両方に〇あって許可コードの入力ない場合に、コード表示。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</si>
  <si>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大項目と小項目の両方に〇があれば、途中式1にフラグ「1」、途中式70に表示順,許可表示欄に両方に〇あって許可コードの入力ない場合に、コード表示。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</si>
  <si>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大項目と小項目の両方に〇があれば、途中式1にフラグ「1」、途中式71に表示順,許可表示欄に両方に〇あって許可コードの入力ない場合に、コード表示。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</si>
  <si>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大項目と小項目の両方に〇があれば、途中式1にフラグ「1」、途中式72に表示順,許可表示欄に両方に〇あって許可コードの入力ない場合に、コード表示。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</si>
  <si>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大項目と小項目の両方に〇があれば、途中式1にフラグ「1」、途中式73に表示順,許可表示欄に両方に〇あって許可コードの入力ない場合に、コード表示。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</si>
  <si>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大項目と小項目の両方に〇があれば、途中式1にフラグ「1」、途中式74に表示順,許可表示欄に両方に〇あって許可コードの入力ない場合に、コード表示。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</si>
  <si>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大項目と小項目の両方に〇があれば、途中式1にフラグ「1」、途中式75に表示順,許可表示欄に両方に〇あって許可コードの入力ない場合に、コード表示。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</si>
  <si>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大項目と小項目の両方に〇があれば、途中式1にフラグ「1」、途中式76に表示順,許可表示欄に両方に〇あって許可コードの入力ない場合に、コード表示。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</si>
  <si>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大項目と小項目の両方に〇があれば、途中式1にフラグ「1」、途中式77に表示順,許可表示欄に両方に〇あって許可コードの入力ない場合に、コード表示。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</si>
  <si>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大項目と小項目の両方に〇があれば、途中式1にフラグ「1」、途中式78に表示順,許可表示欄に両方に〇あって許可コードの入力ない場合に、コード表示。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</si>
  <si>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大項目と小項目の両方に〇があれば、途中式1にフラグ「1」、途中式79に表示順,許可表示欄に両方に〇あって許可コードの入力ない場合に、コード表示。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</si>
  <si>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大項目と小項目の両方に〇があれば、途中式1にフラグ「1」、途中式80に表示順,許可表示欄に両方に〇あって許可コードの入力ない場合に、コード表示。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</si>
  <si>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大項目と小項目の両方に〇があれば、途中式1にフラグ「1」、途中式81に表示順,許可表示欄に両方に〇あって許可コードの入力ない場合に、コード表示。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</si>
  <si>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大項目と小項目の両方に〇があれば、途中式1にフラグ「1」、途中式82に表示順,許可表示欄に両方に〇あって許可コードの入力ない場合に、コード表示。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</si>
  <si>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大項目と小項目の両方に〇があれば、途中式1にフラグ「1」、途中式83に表示順,許可表示欄に両方に〇あって許可コードの入力ない場合に、コード表示。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</si>
  <si>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大項目と小項目の両方に〇があれば、途中式1にフラグ「1」、途中式84に表示順,許可表示欄に両方に〇あって許可コードの入力ない場合に、コード表示。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</si>
  <si>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大項目と小項目の両方に〇があれば、途中式1にフラグ「1」、途中式85に表示順,許可表示欄に両方に〇あって許可コードの入力ない場合に、コード表示。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</si>
  <si>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大項目と小項目の両方に〇があれば、途中式1にフラグ「1」、途中式86に表示順,許可表示欄に両方に〇あって許可コードの入力ない場合に、コード表示。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</si>
  <si>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大項目と小項目の両方に〇があれば、途中式1にフラグ「1」、途中式87に表示順,許可表示欄に両方に〇あって許可コードの入力ない場合に、コード表示。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</si>
  <si>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大項目と小項目の両方に〇があれば、途中式1にフラグ「1」、途中式88に表示順,許可表示欄に両方に〇あって許可コードの入力ない場合に、コード表示。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</si>
  <si>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大項目と小項目の両方に〇があれば、途中式1にフラグ「1」、途中式89に表示順,許可表示欄に両方に〇あって許可コードの入力ない場合に、コード表示。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</si>
  <si>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大項目と小項目の両方に〇があれば、途中式1にフラグ「1」、途中式90に表示順,許可表示欄に両方に〇あって許可コードの入力ない場合に、コード表示。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</si>
  <si>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大項目と小項目の両方に〇があれば、途中式1にフラグ「1」、途中式91に表示順,許可表示欄に両方に〇あって許可コードの入力ない場合に、コード表示。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</si>
  <si>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大項目と小項目の両方に〇があれば、途中式1にフラグ「1」、途中式92に表示順,許可表示欄に両方に〇あって許可コードの入力ない場合に、コード表示。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</si>
  <si>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大項目と小項目の両方に〇があれば、途中式1にフラグ「1」、途中式93に表示順,許可表示欄に両方に〇あって許可コードの入力ない場合に、コード表示。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</si>
  <si>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大項目と小項目の両方に〇があれば、途中式1にフラグ「1」、途中式94に表示順,許可表示欄に両方に〇あって許可コードの入力ない場合に、コード表示。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</si>
  <si>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大項目と小項目の両方に〇があれば、途中式1にフラグ「1」、途中式95に表示順,許可表示欄に両方に〇あって許可コードの入力ない場合に、コード表示。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</si>
  <si>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大項目と小項目の両方に〇があれば、途中式1にフラグ「1」、途中式96に表示順,許可表示欄に両方に〇あって許可コードの入力ない場合に、コード表示。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</si>
  <si>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大項目と小項目の両方に〇があれば、途中式1にフラグ「1」、途中式97に表示順,許可表示欄に両方に〇あって許可コードの入力ない場合に、コード表示。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</si>
  <si>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大項目と小項目の両方に〇があれば、途中式1にフラグ「1」、途中式98に表示順,許可表示欄に両方に〇あって許可コードの入力ない場合に、コード表示。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</si>
  <si>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大項目と小項目の両方に〇があれば、途中式1にフラグ「1」、途中式99に表示順,許可表示欄に両方に〇あって許可コードの入力ない場合に、コード表示。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</si>
  <si>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大項目と小項目の両方に〇があれば、途中式1にフラグ「1」、途中式100に表示順,許可表示欄に両方に〇あって許可コードの入力ない場合に、コード表示。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</si>
  <si>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大項目と小項目の両方に〇があれば、途中式1にフラグ「1」、途中式101に表示順,許可表示欄に両方に〇あって許可コードの入力ない場合に、コード表示。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</si>
  <si>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大項目と小項目の両方に〇があれば、途中式1にフラグ「1」、途中式102に表示順,許可表示欄に両方に〇あって許可コードの入力ない場合に、コード表示。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</si>
  <si>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大項目と小項目の両方に〇があれば、途中式1にフラグ「1」、途中式103に表示順,許可表示欄に両方に〇あって許可コードの入力ない場合に、コード表示。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</si>
  <si>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大項目と小項目の両方に〇があれば、途中式1にフラグ「1」、途中式104に表示順,許可表示欄に両方に〇あって許可コードの入力ない場合に、コード表示。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</si>
  <si>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大項目と小項目の両方に〇があれば、途中式1にフラグ「1」、途中式105に表示順,許可表示欄に両方に〇あって許可コードの入力ない場合に、コード表示。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</si>
  <si>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大項目と小項目の両方に〇があれば、途中式1にフラグ「1」、途中式106に表示順,許可表示欄に両方に〇あって許可コードの入力ない場合に、コード表示。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</si>
  <si>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大項目と小項目の両方に〇があれば、途中式1にフラグ「1」、途中式107に表示順,許可表示欄に両方に〇あって許可コードの入力ない場合に、コード表示。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</si>
  <si>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大項目と小項目の両方に〇があれば、途中式1にフラグ「1」、途中式108に表示順,許可表示欄に両方に〇あって許可コードの入力ない場合に、コード表示。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</si>
  <si>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大項目と小項目の両方に〇があれば、途中式1にフラグ「1」、途中式109に表示順,許可表示欄に両方に〇あって許可コードの入力ない場合に、コード表示。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</si>
  <si>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大項目と小項目の両方に〇があれば、途中式1にフラグ「1」、途中式110に表示順,許可表示欄に両方に〇あって許可コードの入力ない場合に、コード表示。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</si>
  <si>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大項目と小項目の両方に〇があれば、途中式1にフラグ「1」、途中式111に表示順,許可表示欄に両方に〇あって許可コードの入力ない場合に、コード表示。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</si>
  <si>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大項目と小項目の両方に〇があれば、途中式1にフラグ「1」、途中式112に表示順,許可表示欄に両方に〇あって許可コードの入力ない場合に、コード表示。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</si>
  <si>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大項目と小項目の両方に〇があれば、途中式1にフラグ「1」、途中式113に表示順,許可表示欄に両方に〇あって許可コードの入力ない場合に、コード表示。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</si>
  <si>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大項目と小項目の両方に〇があれば、途中式1にフラグ「1」、途中式114に表示順,許可表示欄に両方に〇あって許可コードの入力ない場合に、コード表示。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</si>
  <si>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大項目と小項目の両方に〇があれば、途中式1にフラグ「1」、途中式115に表示順,許可表示欄に両方に〇あって許可コードの入力ない場合に、コード表示。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</si>
  <si>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大項目と小項目の両方に〇があれば、途中式1にフラグ「1」、途中式116に表示順,許可表示欄に両方に〇あって許可コードの入力ない場合に、コード表示。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</si>
  <si>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大項目と小項目の両方に〇があれば、途中式1にフラグ「1」、途中式117に表示順,許可表示欄に両方に〇あって許可コードの入力ない場合に、コード表示。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</si>
  <si>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大項目と小項目の両方に〇があれば、途中式1にフラグ「1」、途中式118に表示順,許可表示欄に両方に〇あって許可コードの入力ない場合に、コード表示。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</si>
  <si>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大項目と小項目の両方に〇があれば、途中式1にフラグ「1」、途中式119に表示順,許可表示欄に両方に〇あって許可コードの入力ない場合に、コード表示。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</si>
  <si>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大項目と小項目の両方に〇があれば、途中式1にフラグ「1」、途中式120に表示順,許可表示欄に両方に〇あって許可コードの入力ない場合に、コード表示。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</si>
  <si>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大項目と小項目の両方に〇があれば、途中式1にフラグ「1」、途中式121に表示順,許可表示欄に両方に〇あって許可コードの入力ない場合に、コード表示。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</si>
  <si>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大項目と小項目の両方に〇があれば、途中式1にフラグ「1」、途中式122に表示順,許可表示欄に両方に〇あって許可コードの入力ない場合に、コード表示。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</si>
  <si>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大項目と小項目の両方に〇があれば、途中式1にフラグ「1」、途中式123に表示順,許可表示欄に両方に〇あって許可コードの入力ない場合に、コード表示。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</si>
  <si>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大項目と小項目の両方に〇があれば、途中式1にフラグ「1」、途中式124に表示順,許可表示欄に両方に〇あって許可コードの入力ない場合に、コード表示。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</si>
  <si>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大項目と小項目の両方に〇があれば、途中式1にフラグ「1」、途中式125に表示順,許可表示欄に両方に〇あって許可コードの入力ない場合に、コード表示。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</si>
  <si>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大項目と小項目の両方に〇があれば、途中式1にフラグ「1」、途中式126に表示順,許可表示欄に両方に〇あって許可コードの入力ない場合に、コード表示。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</si>
  <si>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大項目と小項目の両方に〇があれば、途中式1にフラグ「1」、途中式127に表示順,許可表示欄に両方に〇あって許可コードの入力ない場合に、コード表示。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</si>
  <si>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大項目と小項目の両方に〇があれば、途中式1にフラグ「1」、途中式128に表示順,許可表示欄に両方に〇あって許可コードの入力ない場合に、コード表示。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</si>
  <si>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大項目と小項目の両方に〇があれば、途中式1にフラグ「1」、途中式129に表示順,許可表示欄に両方に〇あって許可コードの入力ない場合に、コード表示。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</si>
  <si>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大項目と小項目の両方に〇があれば、途中式1にフラグ「1」、途中式130に表示順,許可表示欄に両方に〇あって許可コードの入力ない場合に、コード表示。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</si>
  <si>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大項目と小項目の両方に〇があれば、途中式1にフラグ「1」、途中式131に表示順,許可表示欄に両方に〇あって許可コードの入力ない場合に、コード表示。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</si>
  <si>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大項目と小項目の両方に〇があれば、途中式1にフラグ「1」、途中式132に表示順,許可表示欄に両方に〇あって許可コードの入力ない場合に、コード表示。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</si>
  <si>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大項目と小項目の両方に〇があれば、途中式1にフラグ「1」、途中式133に表示順,許可表示欄に両方に〇あって許可コードの入力ない場合に、コード表示。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</si>
  <si>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様式への申請小項目入力途中式</t>
    <rPh sb="0" eb="2">
      <t>ヨウシキ</t>
    </rPh>
    <rPh sb="4" eb="6">
      <t>シンセイ</t>
    </rPh>
    <rPh sb="6" eb="9">
      <t>ショウコウモク</t>
    </rPh>
    <rPh sb="9" eb="11">
      <t>ニュウリョク</t>
    </rPh>
    <rPh sb="11" eb="13">
      <t>トチュウ</t>
    </rPh>
    <rPh sb="13" eb="14">
      <t>シキ</t>
    </rPh>
    <phoneticPr fontId="20"/>
  </si>
  <si>
    <t>空白の場合も□で表示</t>
    <rPh sb="0" eb="2">
      <t>クウハク</t>
    </rPh>
    <rPh sb="3" eb="5">
      <t>バアイ</t>
    </rPh>
    <rPh sb="8" eb="10">
      <t>ヒョウジ</t>
    </rPh>
    <phoneticPr fontId="20"/>
  </si>
  <si>
    <t>①で１を選んだ場合のみ、入力可。入力メッセージ半角英数字</t>
    <rPh sb="4" eb="5">
      <t>エラ</t>
    </rPh>
    <rPh sb="7" eb="9">
      <t>バアイ</t>
    </rPh>
    <rPh sb="12" eb="14">
      <t>ニュウリョク</t>
    </rPh>
    <rPh sb="14" eb="15">
      <t>カ</t>
    </rPh>
    <rPh sb="16" eb="18">
      <t>ニュウリョク</t>
    </rPh>
    <rPh sb="23" eb="25">
      <t>ハンカク</t>
    </rPh>
    <rPh sb="25" eb="28">
      <t>エイスウジ</t>
    </rPh>
    <phoneticPr fontId="20"/>
  </si>
  <si>
    <t>必須</t>
    <rPh sb="0" eb="2">
      <t>ヒッス</t>
    </rPh>
    <phoneticPr fontId="20"/>
  </si>
  <si>
    <t>代理人を置かないに☑がなければ必須</t>
    <rPh sb="0" eb="3">
      <t>ダイリニン</t>
    </rPh>
    <rPh sb="4" eb="5">
      <t>オ</t>
    </rPh>
    <rPh sb="15" eb="17">
      <t>ヒッス</t>
    </rPh>
    <phoneticPr fontId="20"/>
  </si>
  <si>
    <t>コード入力、人数未入力の場合に、入力促すメッセージ表示。「Z2」が２回登場でメッセージ。途中式で、人数４桁に。</t>
    <rPh sb="3" eb="5">
      <t>ニュウリョク</t>
    </rPh>
    <rPh sb="6" eb="8">
      <t>ニンズウ</t>
    </rPh>
    <rPh sb="8" eb="11">
      <t>ミニュウリョク</t>
    </rPh>
    <rPh sb="12" eb="14">
      <t>バアイ</t>
    </rPh>
    <rPh sb="16" eb="18">
      <t>ニュウリョク</t>
    </rPh>
    <rPh sb="18" eb="19">
      <t>ウナガ</t>
    </rPh>
    <rPh sb="25" eb="27">
      <t>ヒョウジ</t>
    </rPh>
    <rPh sb="34" eb="35">
      <t>カイ</t>
    </rPh>
    <rPh sb="35" eb="37">
      <t>トウジョウ</t>
    </rPh>
    <rPh sb="44" eb="46">
      <t>トチュウ</t>
    </rPh>
    <rPh sb="46" eb="47">
      <t>シキ</t>
    </rPh>
    <rPh sb="49" eb="51">
      <t>ニンズウ</t>
    </rPh>
    <rPh sb="52" eb="53">
      <t>ケタ</t>
    </rPh>
    <phoneticPr fontId="20"/>
  </si>
  <si>
    <t>（パソコン環境によりこのエクセルファイルが正常に動作しない場合、市ホームページからPDF形式の様式をダウンロード・印刷の上、手書きで記入してください。）</t>
    <rPh sb="5" eb="7">
      <t>カンキョウ</t>
    </rPh>
    <rPh sb="21" eb="23">
      <t>セイジョウ</t>
    </rPh>
    <rPh sb="24" eb="26">
      <t>ドウサ</t>
    </rPh>
    <rPh sb="29" eb="31">
      <t>バアイ</t>
    </rPh>
    <rPh sb="32" eb="33">
      <t>シ</t>
    </rPh>
    <rPh sb="44" eb="46">
      <t>ケイシキ</t>
    </rPh>
    <rPh sb="47" eb="49">
      <t>ヨウシキ</t>
    </rPh>
    <rPh sb="57" eb="59">
      <t>インサツ</t>
    </rPh>
    <rPh sb="60" eb="61">
      <t>ウエ</t>
    </rPh>
    <rPh sb="62" eb="64">
      <t>テガ</t>
    </rPh>
    <rPh sb="66" eb="68">
      <t>キニュウ</t>
    </rPh>
    <phoneticPr fontId="20"/>
  </si>
  <si>
    <r>
      <t>許可コード</t>
    </r>
    <r>
      <rPr>
        <b/>
        <sz val="6"/>
        <rFont val="ＭＳ Ｐ明朝"/>
        <family val="1"/>
        <charset val="128"/>
      </rPr>
      <t>（申請者向け）</t>
    </r>
    <rPh sb="0" eb="2">
      <t>キョカ</t>
    </rPh>
    <rPh sb="6" eb="9">
      <t>シンセイシャ</t>
    </rPh>
    <rPh sb="9" eb="10">
      <t>ム</t>
    </rPh>
    <phoneticPr fontId="20"/>
  </si>
  <si>
    <t>桁数不足の場合エラーメッセージ</t>
    <rPh sb="0" eb="2">
      <t>ケタスウ</t>
    </rPh>
    <rPh sb="2" eb="4">
      <t>フソク</t>
    </rPh>
    <rPh sb="5" eb="7">
      <t>バアイ</t>
    </rPh>
    <phoneticPr fontId="20"/>
  </si>
  <si>
    <t>商号が含まれていたらエラーメッセージ</t>
    <rPh sb="0" eb="2">
      <t>ショウゴウ</t>
    </rPh>
    <rPh sb="3" eb="4">
      <t>フク</t>
    </rPh>
    <phoneticPr fontId="20"/>
  </si>
  <si>
    <t>「商号又は名称」は入力せずに、営業所や支店名等のみ入力</t>
    <rPh sb="9" eb="11">
      <t>ニュウリョク</t>
    </rPh>
    <rPh sb="25" eb="27">
      <t>ニュウリョク</t>
    </rPh>
    <phoneticPr fontId="3"/>
  </si>
  <si>
    <r>
      <t>エラーメッセージ①告示日</t>
    </r>
    <r>
      <rPr>
        <b/>
        <sz val="11"/>
        <color rgb="FF0070C0"/>
        <rFont val="ＭＳ ゴシック"/>
        <family val="3"/>
        <charset val="128"/>
      </rPr>
      <t>（現時点：2018/02/25）</t>
    </r>
    <r>
      <rPr>
        <sz val="11"/>
        <color rgb="FF0070C0"/>
        <rFont val="ＭＳ ゴシック"/>
        <family val="3"/>
        <charset val="128"/>
      </rPr>
      <t>より前の日にち→「不適切な日付が入力されています。確認してください。」②未来日→申請書の受付時点で将来の日付が記載されていた場合、日付不適切として再提出をお願いすることになりますので、ご注意ください。</t>
    </r>
    <rPh sb="9" eb="11">
      <t>コクジ</t>
    </rPh>
    <rPh sb="11" eb="12">
      <t>ビ</t>
    </rPh>
    <rPh sb="13" eb="16">
      <t>ゲンジテン</t>
    </rPh>
    <rPh sb="30" eb="31">
      <t>マエ</t>
    </rPh>
    <rPh sb="32" eb="33">
      <t>ヒ</t>
    </rPh>
    <rPh sb="37" eb="40">
      <t>フテキセツ</t>
    </rPh>
    <rPh sb="41" eb="43">
      <t>ヒヅケ</t>
    </rPh>
    <rPh sb="44" eb="46">
      <t>ニュウリョク</t>
    </rPh>
    <rPh sb="53" eb="55">
      <t>カクニン</t>
    </rPh>
    <rPh sb="64" eb="66">
      <t>ミライ</t>
    </rPh>
    <rPh sb="66" eb="67">
      <t>ビ</t>
    </rPh>
    <phoneticPr fontId="20"/>
  </si>
  <si>
    <t>１．法人</t>
    <rPh sb="2" eb="4">
      <t>ホウジン</t>
    </rPh>
    <phoneticPr fontId="20"/>
  </si>
  <si>
    <t>２．個人</t>
    <rPh sb="2" eb="4">
      <t>コジン</t>
    </rPh>
    <phoneticPr fontId="20"/>
  </si>
  <si>
    <t>月</t>
    <rPh sb="0" eb="1">
      <t>ツキ</t>
    </rPh>
    <phoneticPr fontId="20"/>
  </si>
  <si>
    <t>↓法人個人の別</t>
    <rPh sb="1" eb="3">
      <t>ホウジン</t>
    </rPh>
    <rPh sb="3" eb="5">
      <t>コジン</t>
    </rPh>
    <rPh sb="6" eb="7">
      <t>ベツ</t>
    </rPh>
    <phoneticPr fontId="20"/>
  </si>
  <si>
    <t>↓登記上の所在地</t>
    <rPh sb="1" eb="4">
      <t>トウキジョウ</t>
    </rPh>
    <rPh sb="5" eb="8">
      <t>ショザイチ</t>
    </rPh>
    <phoneticPr fontId="20"/>
  </si>
  <si>
    <t>１．同じ</t>
    <rPh sb="2" eb="3">
      <t>オナ</t>
    </rPh>
    <phoneticPr fontId="20"/>
  </si>
  <si>
    <t>２．異なる</t>
    <rPh sb="2" eb="3">
      <t>コト</t>
    </rPh>
    <phoneticPr fontId="20"/>
  </si>
  <si>
    <t>本店所在地と登記上の所在地</t>
    <rPh sb="0" eb="2">
      <t>ホンテン</t>
    </rPh>
    <rPh sb="2" eb="5">
      <t>ショザイチ</t>
    </rPh>
    <rPh sb="6" eb="9">
      <t>トウキジョウ</t>
    </rPh>
    <rPh sb="10" eb="13">
      <t>ショザイチ</t>
    </rPh>
    <phoneticPr fontId="20"/>
  </si>
  <si>
    <t>⑴</t>
    <phoneticPr fontId="3"/>
  </si>
  <si>
    <t>⑵</t>
    <phoneticPr fontId="20"/>
  </si>
  <si>
    <t>登記上の所在地を「１．同じ」を選択した場合、グレーアウト</t>
    <rPh sb="0" eb="3">
      <t>トウキジョウ</t>
    </rPh>
    <rPh sb="4" eb="7">
      <t>ショザイチ</t>
    </rPh>
    <rPh sb="11" eb="12">
      <t>オナ</t>
    </rPh>
    <rPh sb="15" eb="17">
      <t>センタク</t>
    </rPh>
    <rPh sb="19" eb="21">
      <t>バアイ</t>
    </rPh>
    <phoneticPr fontId="20"/>
  </si>
  <si>
    <t>文字列の長さ規制と半角英数字</t>
    <rPh sb="0" eb="3">
      <t>モジレツ</t>
    </rPh>
    <rPh sb="4" eb="5">
      <t>ナガ</t>
    </rPh>
    <rPh sb="6" eb="8">
      <t>キセイ</t>
    </rPh>
    <rPh sb="9" eb="11">
      <t>ハンカク</t>
    </rPh>
    <rPh sb="11" eb="14">
      <t>エイスウジ</t>
    </rPh>
    <phoneticPr fontId="20"/>
  </si>
  <si>
    <t>上で選択した申請業務（大項目）の中から、最も受注を希望する業務を１つ選択し、その業務名（大項目）を入力</t>
    <rPh sb="49" eb="51">
      <t>ニュウリョク</t>
    </rPh>
    <phoneticPr fontId="20"/>
  </si>
  <si>
    <t>西暦欄が今年以前</t>
    <rPh sb="0" eb="2">
      <t>セイレキ</t>
    </rPh>
    <rPh sb="2" eb="3">
      <t>ラン</t>
    </rPh>
    <rPh sb="4" eb="6">
      <t>コトシ</t>
    </rPh>
    <rPh sb="6" eb="8">
      <t>イゼン</t>
    </rPh>
    <phoneticPr fontId="20"/>
  </si>
  <si>
    <t>１．該当する</t>
    <rPh sb="2" eb="4">
      <t>ガイトウ</t>
    </rPh>
    <phoneticPr fontId="20"/>
  </si>
  <si>
    <t>２．該当しない</t>
    <rPh sb="2" eb="4">
      <t>ガイトウ</t>
    </rPh>
    <phoneticPr fontId="20"/>
  </si>
  <si>
    <t>⑴千円未満の端数を、切り捨てて記入
⑵－（マイナス）の場合は、－を頭につける
⑶値が存在しない場合は、０と記入</t>
    <phoneticPr fontId="20"/>
  </si>
  <si>
    <t>半角英数字</t>
    <rPh sb="0" eb="2">
      <t>ハンカク</t>
    </rPh>
    <rPh sb="2" eb="5">
      <t>エイスウジ</t>
    </rPh>
    <phoneticPr fontId="20"/>
  </si>
  <si>
    <t>場合により0A01/0A09のいずれか　</t>
    <phoneticPr fontId="20"/>
  </si>
  <si>
    <t>代理人を置く
営業所等の名称</t>
    <rPh sb="0" eb="3">
      <t>ダイリニン</t>
    </rPh>
    <rPh sb="4" eb="5">
      <t>オ</t>
    </rPh>
    <rPh sb="7" eb="10">
      <t>エイギョウショ</t>
    </rPh>
    <rPh sb="10" eb="11">
      <t>トウ</t>
    </rPh>
    <rPh sb="12" eb="14">
      <t>メイショウ</t>
    </rPh>
    <phoneticPr fontId="20"/>
  </si>
  <si>
    <t>≪入力例≫048-000-0000</t>
    <phoneticPr fontId="136"/>
  </si>
  <si>
    <t>←【自動入力】　３【委託様式２】「本店所在地又は住所」欄に入力することで、自動的に入力されます。</t>
    <rPh sb="2" eb="4">
      <t>ジドウ</t>
    </rPh>
    <rPh sb="4" eb="6">
      <t>ニュウリョク</t>
    </rPh>
    <rPh sb="10" eb="12">
      <t>イタク</t>
    </rPh>
    <rPh sb="12" eb="14">
      <t>ヨウシキ</t>
    </rPh>
    <rPh sb="17" eb="19">
      <t>ホンテン</t>
    </rPh>
    <rPh sb="19" eb="22">
      <t>ショザイチ</t>
    </rPh>
    <rPh sb="22" eb="23">
      <t>マタ</t>
    </rPh>
    <rPh sb="24" eb="26">
      <t>ジュウショ</t>
    </rPh>
    <rPh sb="27" eb="28">
      <t>ラン</t>
    </rPh>
    <rPh sb="29" eb="31">
      <t>ニュウリョク</t>
    </rPh>
    <rPh sb="37" eb="40">
      <t>ジドウテキ</t>
    </rPh>
    <rPh sb="41" eb="43">
      <t>ニュウリョク</t>
    </rPh>
    <phoneticPr fontId="20"/>
  </si>
  <si>
    <t>直近決算の貸借対照表の数値を、千円未満の端数を切り捨てて記入</t>
    <rPh sb="0" eb="2">
      <t>チョッキン</t>
    </rPh>
    <rPh sb="2" eb="4">
      <t>ケッサン</t>
    </rPh>
    <phoneticPr fontId="20"/>
  </si>
  <si>
    <t>直近決算の貸借対照表の数値を、千円未満の端数を切り捨てて記入</t>
    <rPh sb="0" eb="2">
      <t>チョッキン</t>
    </rPh>
    <rPh sb="2" eb="4">
      <t>ケッサン</t>
    </rPh>
    <rPh sb="5" eb="7">
      <t>タイシャク</t>
    </rPh>
    <rPh sb="7" eb="10">
      <t>タイショウヒョウ</t>
    </rPh>
    <rPh sb="11" eb="13">
      <t>スウチ</t>
    </rPh>
    <rPh sb="28" eb="30">
      <t>キニュウ</t>
    </rPh>
    <phoneticPr fontId="20"/>
  </si>
  <si>
    <r>
      <t xml:space="preserve">◆申請業務（大項目）に〇を入力した後、受注希望業務（小項目）に〇を入力してください。
</t>
    </r>
    <r>
      <rPr>
        <sz val="11"/>
        <color rgb="FFFF0000"/>
        <rFont val="ＭＳ ゴシック"/>
        <family val="3"/>
        <charset val="128"/>
      </rPr>
      <t xml:space="preserve">◆受注希望業務の資格欄に赤文字で記載されているものは、その資格が必須となります。
</t>
    </r>
    <r>
      <rPr>
        <sz val="11"/>
        <color rgb="FF0070C0"/>
        <rFont val="ＭＳ ゴシック"/>
        <family val="3"/>
        <charset val="128"/>
      </rPr>
      <t>◆受注希望業務の資格欄に青文字で記載されているものは、該当する場合のみその資格が必須となります。</t>
    </r>
    <rPh sb="1" eb="3">
      <t>シンセイ</t>
    </rPh>
    <rPh sb="96" eb="97">
      <t>アオ</t>
    </rPh>
    <rPh sb="111" eb="113">
      <t>ガイトウ</t>
    </rPh>
    <rPh sb="115" eb="117">
      <t>バアイ</t>
    </rPh>
    <phoneticPr fontId="3"/>
  </si>
  <si>
    <t>　以上で入力は終了です。
　下記「貴社の提出書類」を参考に、必要となる書類を印刷し、入力・申請内容と齟齬がないか、必ず確認してください。
（入力条件が整っていない場合、印刷された書類に入力内容が反映されいない場合があります。その際は、手引や各入力項目に付記されている注意事項を確認し、正しく入力するようにしてください。）
　確認後、問題無いようであれば、各押印欄に記載されている実印、使用印等、必要な印鑑を押印の上、その他添付書類と併せて申請してください。
　なお、提出されました書類に関しお問い合わせする場合がありますので、提出書類は写しをとってから提出してください。</t>
    <rPh sb="1" eb="3">
      <t>イジョウ</t>
    </rPh>
    <rPh sb="4" eb="6">
      <t>ニュウリョク</t>
    </rPh>
    <rPh sb="7" eb="9">
      <t>シュウリョウ</t>
    </rPh>
    <rPh sb="14" eb="16">
      <t>カキ</t>
    </rPh>
    <rPh sb="17" eb="19">
      <t>キシャ</t>
    </rPh>
    <rPh sb="20" eb="22">
      <t>テイシュツ</t>
    </rPh>
    <rPh sb="22" eb="24">
      <t>ショルイ</t>
    </rPh>
    <rPh sb="26" eb="28">
      <t>サンコウ</t>
    </rPh>
    <rPh sb="30" eb="32">
      <t>ヒツヨウ</t>
    </rPh>
    <rPh sb="35" eb="37">
      <t>ショルイ</t>
    </rPh>
    <rPh sb="38" eb="40">
      <t>インサツ</t>
    </rPh>
    <rPh sb="42" eb="44">
      <t>ニュウリョク</t>
    </rPh>
    <rPh sb="45" eb="47">
      <t>シンセイ</t>
    </rPh>
    <rPh sb="47" eb="49">
      <t>ナイヨウ</t>
    </rPh>
    <rPh sb="50" eb="52">
      <t>ソゴ</t>
    </rPh>
    <rPh sb="57" eb="58">
      <t>カナラ</t>
    </rPh>
    <rPh sb="59" eb="61">
      <t>カクニン</t>
    </rPh>
    <rPh sb="92" eb="94">
      <t>ニュウリョク</t>
    </rPh>
    <rPh sb="94" eb="96">
      <t>ナイヨウ</t>
    </rPh>
    <rPh sb="114" eb="115">
      <t>サイ</t>
    </rPh>
    <rPh sb="142" eb="143">
      <t>タダ</t>
    </rPh>
    <rPh sb="145" eb="147">
      <t>ニュウリョク</t>
    </rPh>
    <rPh sb="162" eb="164">
      <t>カクニン</t>
    </rPh>
    <rPh sb="164" eb="165">
      <t>ゴ</t>
    </rPh>
    <rPh sb="166" eb="168">
      <t>モンダイ</t>
    </rPh>
    <rPh sb="168" eb="169">
      <t>ナ</t>
    </rPh>
    <rPh sb="177" eb="178">
      <t>カク</t>
    </rPh>
    <rPh sb="178" eb="180">
      <t>オウイン</t>
    </rPh>
    <rPh sb="180" eb="181">
      <t>ラン</t>
    </rPh>
    <rPh sb="182" eb="184">
      <t>キサイ</t>
    </rPh>
    <rPh sb="195" eb="196">
      <t>トウ</t>
    </rPh>
    <rPh sb="197" eb="199">
      <t>ヒツヨウ</t>
    </rPh>
    <rPh sb="200" eb="202">
      <t>インカン</t>
    </rPh>
    <rPh sb="206" eb="207">
      <t>ウエ</t>
    </rPh>
    <rPh sb="210" eb="211">
      <t>タ</t>
    </rPh>
    <rPh sb="211" eb="213">
      <t>テンプ</t>
    </rPh>
    <rPh sb="213" eb="215">
      <t>ショルイ</t>
    </rPh>
    <rPh sb="216" eb="217">
      <t>アワ</t>
    </rPh>
    <rPh sb="219" eb="221">
      <t>シンセイ</t>
    </rPh>
    <phoneticPr fontId="3"/>
  </si>
  <si>
    <t>①大項目が５業務以上なら（５業務超のエラーメッセージが表示されれば）、他の大項目をグレーアウト（５業務超のエラーメッセージが表示されれば）②大項目に〇なければ、小項目部分グレーアウト、③大項目と小項目に〇があれば、必須の許可名の文字色を赤（場合によるものは青）</t>
    <rPh sb="1" eb="4">
      <t>ダイコウモク</t>
    </rPh>
    <rPh sb="6" eb="8">
      <t>ギョウム</t>
    </rPh>
    <rPh sb="8" eb="10">
      <t>イジョウ</t>
    </rPh>
    <rPh sb="35" eb="36">
      <t>タ</t>
    </rPh>
    <rPh sb="37" eb="40">
      <t>ダイコウモク</t>
    </rPh>
    <rPh sb="49" eb="51">
      <t>ギョウム</t>
    </rPh>
    <rPh sb="51" eb="52">
      <t>チョウ</t>
    </rPh>
    <rPh sb="62" eb="64">
      <t>ヒョウジ</t>
    </rPh>
    <rPh sb="70" eb="73">
      <t>ダイコウモク</t>
    </rPh>
    <rPh sb="80" eb="83">
      <t>ショウコウモク</t>
    </rPh>
    <rPh sb="83" eb="85">
      <t>ブブン</t>
    </rPh>
    <rPh sb="93" eb="96">
      <t>ダイコウモク</t>
    </rPh>
    <rPh sb="97" eb="100">
      <t>ショウコウモク</t>
    </rPh>
    <rPh sb="107" eb="109">
      <t>ヒッス</t>
    </rPh>
    <rPh sb="110" eb="112">
      <t>キョカ</t>
    </rPh>
    <rPh sb="112" eb="113">
      <t>メイ</t>
    </rPh>
    <rPh sb="114" eb="117">
      <t>モジショク</t>
    </rPh>
    <rPh sb="118" eb="119">
      <t>アカ</t>
    </rPh>
    <rPh sb="120" eb="122">
      <t>バアイ</t>
    </rPh>
    <rPh sb="128" eb="129">
      <t>アオ</t>
    </rPh>
    <phoneticPr fontId="20"/>
  </si>
  <si>
    <t>５業務を超えた場合に、エラーメッセージ.</t>
    <rPh sb="1" eb="3">
      <t>ギョウム</t>
    </rPh>
    <rPh sb="4" eb="5">
      <t>コ</t>
    </rPh>
    <rPh sb="7" eb="9">
      <t>バアイ</t>
    </rPh>
    <phoneticPr fontId="20"/>
  </si>
  <si>
    <t>休業期間があった場合は、月数に換算して入力</t>
    <phoneticPr fontId="20"/>
  </si>
  <si>
    <t>委託様式４の各項目で提出様式の記入欄に書ききれない場合は、ここに正式名称が自動入力されます。</t>
    <rPh sb="0" eb="2">
      <t>イタク</t>
    </rPh>
    <rPh sb="2" eb="4">
      <t>ヨウシキ</t>
    </rPh>
    <rPh sb="37" eb="39">
      <t>ジドウ</t>
    </rPh>
    <rPh sb="39" eb="41">
      <t>ニュウリョク</t>
    </rPh>
    <phoneticPr fontId="20"/>
  </si>
  <si>
    <t>㈱等略称を使用した場合は、エラーメッセージ</t>
    <rPh sb="1" eb="2">
      <t>トウ</t>
    </rPh>
    <rPh sb="2" eb="4">
      <t>リャクショウ</t>
    </rPh>
    <rPh sb="5" eb="7">
      <t>シヨウ</t>
    </rPh>
    <rPh sb="9" eb="11">
      <t>バアイ</t>
    </rPh>
    <phoneticPr fontId="20"/>
  </si>
  <si>
    <t>整数で半角英数字</t>
    <rPh sb="0" eb="2">
      <t>セイスウ</t>
    </rPh>
    <rPh sb="3" eb="5">
      <t>ハンカク</t>
    </rPh>
    <rPh sb="5" eb="8">
      <t>エイスウジ</t>
    </rPh>
    <phoneticPr fontId="20"/>
  </si>
  <si>
    <t>技術者コード</t>
    <rPh sb="0" eb="3">
      <t>ギジュツシャ</t>
    </rPh>
    <phoneticPr fontId="3"/>
  </si>
  <si>
    <t>技術者資格名称</t>
    <rPh sb="0" eb="3">
      <t>ギジュツシャ</t>
    </rPh>
    <rPh sb="3" eb="5">
      <t>シカク</t>
    </rPh>
    <rPh sb="5" eb="7">
      <t>メイショウ</t>
    </rPh>
    <phoneticPr fontId="3"/>
  </si>
  <si>
    <r>
      <t>決算書類等（２期分）</t>
    </r>
    <r>
      <rPr>
        <sz val="11"/>
        <rFont val="メイリオ"/>
        <family val="3"/>
        <charset val="128"/>
      </rPr>
      <t>（期ごとにまとめてホチキス止め）</t>
    </r>
    <rPh sb="11" eb="12">
      <t>キ</t>
    </rPh>
    <rPh sb="23" eb="24">
      <t>ド</t>
    </rPh>
    <phoneticPr fontId="20"/>
  </si>
  <si>
    <r>
      <t>履歴事項全部証明書等　</t>
    </r>
    <r>
      <rPr>
        <sz val="11"/>
        <rFont val="メイリオ"/>
        <family val="3"/>
        <charset val="128"/>
      </rPr>
      <t>（まとめてホチキス止め）</t>
    </r>
    <rPh sb="20" eb="21">
      <t>ド</t>
    </rPh>
    <phoneticPr fontId="20"/>
  </si>
  <si>
    <t>，（カンマ）を入力したらエラーメッセージ</t>
    <rPh sb="7" eb="9">
      <t>ニュウリョク</t>
    </rPh>
    <phoneticPr fontId="20"/>
  </si>
  <si>
    <t>契約名に，（カンマ）を入力したらエラーメッセージ</t>
    <rPh sb="0" eb="2">
      <t>ケイヤク</t>
    </rPh>
    <rPh sb="2" eb="3">
      <t>メイ</t>
    </rPh>
    <phoneticPr fontId="20"/>
  </si>
  <si>
    <t>空白削除、半角であれば全角にする</t>
    <rPh sb="0" eb="2">
      <t>クウハク</t>
    </rPh>
    <rPh sb="2" eb="4">
      <t>サクジョ</t>
    </rPh>
    <rPh sb="5" eb="7">
      <t>ハンカク</t>
    </rPh>
    <rPh sb="11" eb="13">
      <t>ゼンカク</t>
    </rPh>
    <phoneticPr fontId="20"/>
  </si>
  <si>
    <t>「国税庁法人番号公表サイト」の法人情報の画面を印刷したもの</t>
    <rPh sb="1" eb="4">
      <t>コクゼイチョウ</t>
    </rPh>
    <rPh sb="4" eb="6">
      <t>ホウジン</t>
    </rPh>
    <rPh sb="6" eb="8">
      <t>バンゴウ</t>
    </rPh>
    <rPh sb="8" eb="10">
      <t>コウヒョウ</t>
    </rPh>
    <rPh sb="15" eb="17">
      <t>ホウジン</t>
    </rPh>
    <rPh sb="17" eb="19">
      <t>ジョウホウ</t>
    </rPh>
    <rPh sb="20" eb="22">
      <t>ガメン</t>
    </rPh>
    <rPh sb="23" eb="25">
      <t>インサツ</t>
    </rPh>
    <phoneticPr fontId="20"/>
  </si>
  <si>
    <t>※小項目コード1708（その他）を申請する場合は、具体的業務内容を下欄に記入</t>
    <phoneticPr fontId="20"/>
  </si>
  <si>
    <t>その他（※）</t>
    <rPh sb="2" eb="3">
      <t>タ</t>
    </rPh>
    <phoneticPr fontId="20"/>
  </si>
  <si>
    <t>●競争入札参加資格申請の担当者の所属営業所又は部課名を入力してください。</t>
    <rPh sb="1" eb="3">
      <t>キョウソウ</t>
    </rPh>
    <rPh sb="3" eb="5">
      <t>ニュウサツ</t>
    </rPh>
    <rPh sb="5" eb="7">
      <t>サンカ</t>
    </rPh>
    <rPh sb="7" eb="9">
      <t>シカク</t>
    </rPh>
    <rPh sb="9" eb="11">
      <t>シンセイ</t>
    </rPh>
    <rPh sb="12" eb="14">
      <t>タントウ</t>
    </rPh>
    <rPh sb="14" eb="15">
      <t>シャ</t>
    </rPh>
    <rPh sb="16" eb="18">
      <t>ショゾク</t>
    </rPh>
    <rPh sb="18" eb="21">
      <t>エイギョウショ</t>
    </rPh>
    <rPh sb="21" eb="22">
      <t>マタ</t>
    </rPh>
    <rPh sb="23" eb="25">
      <t>ブカ</t>
    </rPh>
    <rPh sb="25" eb="26">
      <t>メイ</t>
    </rPh>
    <rPh sb="27" eb="29">
      <t>ニュウリョク</t>
    </rPh>
    <phoneticPr fontId="20"/>
  </si>
  <si>
    <r>
      <t xml:space="preserve">●競争入札参加資格申請の担当者の氏名を入力してください。
</t>
    </r>
    <r>
      <rPr>
        <sz val="10"/>
        <rFont val="ＭＳ ゴシック"/>
        <family val="3"/>
        <charset val="128"/>
      </rPr>
      <t>　</t>
    </r>
    <r>
      <rPr>
        <sz val="8.5"/>
        <rFont val="ＭＳ ゴシック"/>
        <family val="3"/>
        <charset val="128"/>
      </rPr>
      <t>姓と名の間は間を空けずに入力してください。間を空けて入力しても、様式には詰めて反映されます。</t>
    </r>
    <rPh sb="1" eb="3">
      <t>キョウソウ</t>
    </rPh>
    <rPh sb="3" eb="5">
      <t>ニュウサツ</t>
    </rPh>
    <rPh sb="5" eb="7">
      <t>サンカ</t>
    </rPh>
    <rPh sb="7" eb="9">
      <t>シカク</t>
    </rPh>
    <rPh sb="9" eb="11">
      <t>シンセイ</t>
    </rPh>
    <rPh sb="12" eb="14">
      <t>タントウ</t>
    </rPh>
    <rPh sb="14" eb="15">
      <t>シャ</t>
    </rPh>
    <rPh sb="16" eb="18">
      <t>シメイ</t>
    </rPh>
    <rPh sb="19" eb="21">
      <t>ニュウリョク</t>
    </rPh>
    <rPh sb="30" eb="31">
      <t>セイ</t>
    </rPh>
    <rPh sb="32" eb="33">
      <t>メイ</t>
    </rPh>
    <rPh sb="34" eb="35">
      <t>アイダ</t>
    </rPh>
    <rPh sb="36" eb="37">
      <t>アイダ</t>
    </rPh>
    <rPh sb="38" eb="39">
      <t>ア</t>
    </rPh>
    <rPh sb="42" eb="44">
      <t>ニュウリョク</t>
    </rPh>
    <rPh sb="53" eb="54">
      <t>ア</t>
    </rPh>
    <phoneticPr fontId="20"/>
  </si>
  <si>
    <t>次の所在地①及び所在地②に入力してください。</t>
    <rPh sb="0" eb="1">
      <t>ツギ</t>
    </rPh>
    <rPh sb="2" eb="5">
      <t>ショザイチ</t>
    </rPh>
    <rPh sb="6" eb="7">
      <t>オヨ</t>
    </rPh>
    <rPh sb="8" eb="11">
      <t>ショザイチ</t>
    </rPh>
    <rPh sb="13" eb="15">
      <t>ニュウリョク</t>
    </rPh>
    <phoneticPr fontId="20"/>
  </si>
  <si>
    <t>本店所在地と登記上の所在地が異なる場合のみ、次の所在地①及び所在地②に入力してください。</t>
    <rPh sb="22" eb="23">
      <t>ツギ</t>
    </rPh>
    <phoneticPr fontId="136"/>
  </si>
  <si>
    <t>上記に入力した本店所在地と登記上の所在地が同じの場合　→　「１．同じ」を入力してください。</t>
    <rPh sb="36" eb="38">
      <t>ニュウリョク</t>
    </rPh>
    <phoneticPr fontId="20"/>
  </si>
  <si>
    <t>上記に入力した本店所在地と登記上の所在地が異なる場合　→　「２．異なる」を入力してください。</t>
    <rPh sb="21" eb="22">
      <t>コト</t>
    </rPh>
    <rPh sb="32" eb="33">
      <t>コト</t>
    </rPh>
    <phoneticPr fontId="20"/>
  </si>
  <si>
    <t>（ビル名の有無等の表記が異なっていても、同一場所であれば「１．同じ」を入力してください。）</t>
    <rPh sb="3" eb="4">
      <t>メイ</t>
    </rPh>
    <rPh sb="5" eb="7">
      <t>ウム</t>
    </rPh>
    <rPh sb="7" eb="8">
      <t>トウ</t>
    </rPh>
    <rPh sb="9" eb="11">
      <t>ヒョウキ</t>
    </rPh>
    <rPh sb="12" eb="13">
      <t>コト</t>
    </rPh>
    <phoneticPr fontId="20"/>
  </si>
  <si>
    <r>
      <t>⑴</t>
    </r>
    <r>
      <rPr>
        <sz val="11"/>
        <color rgb="FFFF0000"/>
        <rFont val="ＭＳ ゴシック"/>
        <family val="3"/>
        <charset val="128"/>
      </rPr>
      <t>「丁目」、「番」、「号」等については「－（ハイフン）」で入力してください。</t>
    </r>
    <r>
      <rPr>
        <sz val="11"/>
        <rFont val="ＭＳ ゴシック"/>
        <family val="3"/>
        <charset val="128"/>
      </rPr>
      <t xml:space="preserve">
⑵方書まで入力する場合は、１マス空けて方書を入力してください。</t>
    </r>
    <phoneticPr fontId="3"/>
  </si>
  <si>
    <t xml:space="preserve"> ※『法人番号確認書類』のとおり入力してください。（13桁）</t>
    <rPh sb="16" eb="18">
      <t>ニュウリョク</t>
    </rPh>
    <rPh sb="28" eb="29">
      <t>ケタ</t>
    </rPh>
    <phoneticPr fontId="20"/>
  </si>
  <si>
    <r>
      <t>●「ｶﾌﾞｼｷｶﾞｲｼﾔ（株式会社）」、「ﾕｳｹﾞﾝｶﾞｲｼﾔ（有限会社）」、「〇〇ﾎｳｼﾞﾝ（〇〇法人）」、「〇〇ｸﾐｱｲ（〇〇組合）」等の法人の種類は、</t>
    </r>
    <r>
      <rPr>
        <u/>
        <sz val="11"/>
        <color rgb="FFFF0000"/>
        <rFont val="ＭＳ ゴシック"/>
        <family val="3"/>
        <charset val="128"/>
      </rPr>
      <t>入力しないでください。</t>
    </r>
    <rPh sb="13" eb="17">
      <t>カブシキガイシャ</t>
    </rPh>
    <rPh sb="32" eb="36">
      <t>ユウゲンガイシャ</t>
    </rPh>
    <rPh sb="50" eb="52">
      <t>ホウジン</t>
    </rPh>
    <rPh sb="65" eb="67">
      <t>クミアイ</t>
    </rPh>
    <rPh sb="69" eb="70">
      <t>ナド</t>
    </rPh>
    <rPh sb="71" eb="73">
      <t>ホウジン</t>
    </rPh>
    <rPh sb="74" eb="76">
      <t>シュルイ</t>
    </rPh>
    <rPh sb="78" eb="79">
      <t>イ</t>
    </rPh>
    <rPh sb="79" eb="82">
      <t>クダサ</t>
    </rPh>
    <phoneticPr fontId="136"/>
  </si>
  <si>
    <t>【市外の浄化槽の清掃業務を行う場合のみ必須】浄化槽清掃業許可（清掃を行う市町村長の許可）</t>
    <rPh sb="19" eb="21">
      <t>ヒッス</t>
    </rPh>
    <rPh sb="22" eb="25">
      <t>ジョウカソウ</t>
    </rPh>
    <rPh sb="25" eb="28">
      <t>セイソウギョウ</t>
    </rPh>
    <rPh sb="28" eb="30">
      <t>キョカ</t>
    </rPh>
    <rPh sb="31" eb="33">
      <t>セイソウ</t>
    </rPh>
    <rPh sb="34" eb="35">
      <t>オコナ</t>
    </rPh>
    <rPh sb="36" eb="39">
      <t>シチョウソン</t>
    </rPh>
    <rPh sb="39" eb="40">
      <t>ナガ</t>
    </rPh>
    <rPh sb="41" eb="43">
      <t>キョカ</t>
    </rPh>
    <phoneticPr fontId="20"/>
  </si>
  <si>
    <t>⑴最多５業務まで申請できます。
⑵申請業務に○を入力した後、受注希望業務（小項目）に〇を入力してください。</t>
    <rPh sb="28" eb="29">
      <t>アト</t>
    </rPh>
    <rPh sb="30" eb="32">
      <t>ジュチュウ</t>
    </rPh>
    <rPh sb="32" eb="34">
      <t>キボウ</t>
    </rPh>
    <rPh sb="34" eb="36">
      <t>ギョウム</t>
    </rPh>
    <rPh sb="37" eb="40">
      <t>ショウコウモク</t>
    </rPh>
    <rPh sb="44" eb="46">
      <t>ニュウリョク</t>
    </rPh>
    <phoneticPr fontId="3"/>
  </si>
  <si>
    <t>※大項目「その他」の小項目「その他」を申請する場合は、具体的業務内容を下欄に入力</t>
    <rPh sb="1" eb="4">
      <t>ダイコウモク</t>
    </rPh>
    <rPh sb="7" eb="8">
      <t>タ</t>
    </rPh>
    <phoneticPr fontId="20"/>
  </si>
  <si>
    <t>　　・審査の進捗状況について、個別の問合せは受け付けておりません。</t>
    <phoneticPr fontId="3"/>
  </si>
  <si>
    <t>⑴千円未満の端数を、切り捨てて記入
⑵個人事業主は、記入不要</t>
    <rPh sb="23" eb="24">
      <t>ヌシ</t>
    </rPh>
    <phoneticPr fontId="20"/>
  </si>
  <si>
    <t>小項目コード</t>
    <rPh sb="0" eb="3">
      <t>ショウコウモク</t>
    </rPh>
    <phoneticPr fontId="20"/>
  </si>
  <si>
    <t>建物の総合的な管理業務（警備、清掃、保守等の複合的業務）※認定が不要な業務のみ行う場合は「その他の建物管理等」で申請</t>
    <rPh sb="53" eb="54">
      <t>トウ</t>
    </rPh>
    <phoneticPr fontId="3"/>
  </si>
  <si>
    <t>月</t>
    <rPh sb="0" eb="1">
      <t>ツキ</t>
    </rPh>
    <phoneticPr fontId="20"/>
  </si>
  <si>
    <t>重複の有無</t>
    <rPh sb="0" eb="2">
      <t>チョウフク</t>
    </rPh>
    <rPh sb="3" eb="5">
      <t>ウム</t>
    </rPh>
    <phoneticPr fontId="20"/>
  </si>
  <si>
    <t>≪記入例≫埼玉県さいたま市北区宮原町１－８５２－１</t>
    <rPh sb="13" eb="15">
      <t>キタク</t>
    </rPh>
    <rPh sb="15" eb="17">
      <t>ミヤハラ</t>
    </rPh>
    <rPh sb="17" eb="18">
      <t>チョウ</t>
    </rPh>
    <phoneticPr fontId="3"/>
  </si>
  <si>
    <t>さいたま市競争入札参加資格審査申請書類の作成について</t>
    <rPh sb="4" eb="5">
      <t>シ</t>
    </rPh>
    <rPh sb="5" eb="7">
      <t>キョウソウ</t>
    </rPh>
    <rPh sb="7" eb="9">
      <t>ニュウサツ</t>
    </rPh>
    <rPh sb="9" eb="11">
      <t>サンカ</t>
    </rPh>
    <rPh sb="11" eb="13">
      <t>シカク</t>
    </rPh>
    <rPh sb="13" eb="15">
      <t>シンサ</t>
    </rPh>
    <rPh sb="15" eb="17">
      <t>シンセイ</t>
    </rPh>
    <rPh sb="17" eb="19">
      <t>ショルイ</t>
    </rPh>
    <rPh sb="20" eb="22">
      <t>サクセイ</t>
    </rPh>
    <phoneticPr fontId="3"/>
  </si>
  <si>
    <t>まずは「入力シート」を選択し、該当箇所を全て入力してください。</t>
    <rPh sb="4" eb="6">
      <t>ニュウリョク</t>
    </rPh>
    <rPh sb="11" eb="13">
      <t>センタク</t>
    </rPh>
    <rPh sb="15" eb="17">
      <t>ガイトウ</t>
    </rPh>
    <rPh sb="17" eb="19">
      <t>カショ</t>
    </rPh>
    <rPh sb="20" eb="21">
      <t>スベ</t>
    </rPh>
    <rPh sb="22" eb="24">
      <t>ニュウリョク</t>
    </rPh>
    <phoneticPr fontId="20"/>
  </si>
  <si>
    <t>「入力シート」に入力することで、入力内容が様式に反映します。</t>
    <rPh sb="1" eb="3">
      <t>ニュウリョク</t>
    </rPh>
    <rPh sb="8" eb="10">
      <t>ニュウリョク</t>
    </rPh>
    <rPh sb="16" eb="18">
      <t>ニュウリョク</t>
    </rPh>
    <rPh sb="18" eb="20">
      <t>ナイヨウ</t>
    </rPh>
    <rPh sb="21" eb="23">
      <t>ヨウシキ</t>
    </rPh>
    <rPh sb="24" eb="26">
      <t>ハンエイ</t>
    </rPh>
    <phoneticPr fontId="20"/>
  </si>
  <si>
    <t>（各様式は保護されていますので、直接入力はできません。）</t>
    <rPh sb="1" eb="2">
      <t>カク</t>
    </rPh>
    <rPh sb="2" eb="4">
      <t>ヨウシキ</t>
    </rPh>
    <rPh sb="5" eb="7">
      <t>ホゴ</t>
    </rPh>
    <rPh sb="16" eb="18">
      <t>チョクセツ</t>
    </rPh>
    <rPh sb="18" eb="20">
      <t>ニュウリョク</t>
    </rPh>
    <phoneticPr fontId="3"/>
  </si>
  <si>
    <t>「入力シート」の入力が終わりましたら、必要な様式のシートを開き、それぞれ印刷してください。</t>
    <rPh sb="1" eb="3">
      <t>ニュウリョク</t>
    </rPh>
    <rPh sb="8" eb="10">
      <t>ニュウリョク</t>
    </rPh>
    <rPh sb="11" eb="12">
      <t>オ</t>
    </rPh>
    <rPh sb="19" eb="21">
      <t>ヒツヨウ</t>
    </rPh>
    <rPh sb="22" eb="24">
      <t>ヨウシキ</t>
    </rPh>
    <rPh sb="29" eb="30">
      <t>ヒラ</t>
    </rPh>
    <rPh sb="36" eb="38">
      <t>インサツ</t>
    </rPh>
    <phoneticPr fontId="20"/>
  </si>
  <si>
    <t>ただし、様式７・８については様式に直接入力し、作成してください。</t>
    <rPh sb="4" eb="6">
      <t>ヨウシキ</t>
    </rPh>
    <rPh sb="14" eb="16">
      <t>ヨウシキ</t>
    </rPh>
    <rPh sb="17" eb="19">
      <t>チョクセツ</t>
    </rPh>
    <rPh sb="19" eb="21">
      <t>ニュウリョク</t>
    </rPh>
    <rPh sb="23" eb="25">
      <t>サクセイ</t>
    </rPh>
    <phoneticPr fontId="3"/>
  </si>
  <si>
    <t>令和</t>
    <rPh sb="0" eb="2">
      <t>レイワ</t>
    </rPh>
    <phoneticPr fontId="20"/>
  </si>
  <si>
    <t>令和</t>
    <rPh sb="0" eb="2">
      <t>レイワ</t>
    </rPh>
    <phoneticPr fontId="20"/>
  </si>
  <si>
    <t>令和</t>
    <rPh sb="0" eb="2">
      <t>レイワ</t>
    </rPh>
    <phoneticPr fontId="3"/>
  </si>
  <si>
    <t>記入月日</t>
    <rPh sb="0" eb="2">
      <t>キニュウ</t>
    </rPh>
    <rPh sb="2" eb="3">
      <t>ヅキ</t>
    </rPh>
    <rPh sb="3" eb="4">
      <t>ニチ</t>
    </rPh>
    <phoneticPr fontId="20"/>
  </si>
  <si>
    <r>
      <t>さいたま市競争入札参加資格審査申請をされる方は、</t>
    </r>
    <r>
      <rPr>
        <sz val="16"/>
        <color rgb="FFFF0000"/>
        <rFont val="HG創英角ﾎﾟｯﾌﾟ体"/>
        <family val="3"/>
        <charset val="128"/>
      </rPr>
      <t>入力シートの該当箇所を全て入力してください。</t>
    </r>
    <rPh sb="4" eb="5">
      <t>シ</t>
    </rPh>
    <rPh sb="5" eb="7">
      <t>キョウソウ</t>
    </rPh>
    <rPh sb="7" eb="9">
      <t>ニュウサツ</t>
    </rPh>
    <rPh sb="9" eb="11">
      <t>サンカ</t>
    </rPh>
    <rPh sb="11" eb="13">
      <t>シカク</t>
    </rPh>
    <rPh sb="13" eb="15">
      <t>シンサ</t>
    </rPh>
    <rPh sb="15" eb="17">
      <t>シンセイ</t>
    </rPh>
    <rPh sb="21" eb="22">
      <t>カタ</t>
    </rPh>
    <rPh sb="24" eb="26">
      <t>ニュウリョク</t>
    </rPh>
    <rPh sb="30" eb="32">
      <t>ガイトウ</t>
    </rPh>
    <rPh sb="32" eb="34">
      <t>カショ</t>
    </rPh>
    <rPh sb="35" eb="36">
      <t>スベ</t>
    </rPh>
    <rPh sb="37" eb="39">
      <t>ニュウリョク</t>
    </rPh>
    <phoneticPr fontId="20"/>
  </si>
  <si>
    <r>
      <t xml:space="preserve">法人の場合は履歴（現在）事項全部証明書の（創立）年月日を記入
年号・・・⑴明治→１　⑵大正→２　⑶昭和→３　
　　　　　⑷平成→４　⑸令和→５
</t>
    </r>
    <r>
      <rPr>
        <b/>
        <sz val="14"/>
        <rFont val="ＭＳ Ｐゴシック"/>
        <family val="3"/>
        <charset val="128"/>
        <scheme val="minor"/>
      </rPr>
      <t>≪記入例≫平成３０年1月1日→「４」「３０」年「０１」月「０１」日</t>
    </r>
    <rPh sb="0" eb="2">
      <t>ホウジン</t>
    </rPh>
    <rPh sb="3" eb="5">
      <t>バアイ</t>
    </rPh>
    <rPh sb="9" eb="11">
      <t>ゲンザイ</t>
    </rPh>
    <rPh sb="21" eb="23">
      <t>ソウリツ</t>
    </rPh>
    <rPh sb="24" eb="27">
      <t>ネンガッピ</t>
    </rPh>
    <rPh sb="28" eb="30">
      <t>キニュウ</t>
    </rPh>
    <rPh sb="37" eb="39">
      <t>メイジ</t>
    </rPh>
    <rPh sb="43" eb="45">
      <t>タイショウ</t>
    </rPh>
    <rPh sb="49" eb="51">
      <t>ショウワ</t>
    </rPh>
    <rPh sb="61" eb="63">
      <t>ヘイセイ</t>
    </rPh>
    <rPh sb="67" eb="69">
      <t>レイワ</t>
    </rPh>
    <phoneticPr fontId="20"/>
  </si>
  <si>
    <t>≪記入例≫</t>
    <phoneticPr fontId="20"/>
  </si>
  <si>
    <t>１２３，４５６　千 円</t>
    <rPh sb="8" eb="9">
      <t>セン</t>
    </rPh>
    <phoneticPr fontId="20"/>
  </si>
  <si>
    <t>⑫外国法人の出資割合</t>
    <rPh sb="1" eb="3">
      <t>ガイコク</t>
    </rPh>
    <rPh sb="3" eb="5">
      <t>ホウジン</t>
    </rPh>
    <rPh sb="6" eb="8">
      <t>シュッシ</t>
    </rPh>
    <rPh sb="8" eb="10">
      <t>ワリアイ</t>
    </rPh>
    <phoneticPr fontId="20"/>
  </si>
  <si>
    <t>様式１用</t>
    <rPh sb="0" eb="2">
      <t>ヨウシキ</t>
    </rPh>
    <rPh sb="3" eb="4">
      <t>ヨウ</t>
    </rPh>
    <phoneticPr fontId="20"/>
  </si>
  <si>
    <t>0N01　</t>
    <phoneticPr fontId="20"/>
  </si>
  <si>
    <t>0N01</t>
    <phoneticPr fontId="20"/>
  </si>
  <si>
    <t>99</t>
    <phoneticPr fontId="20"/>
  </si>
  <si>
    <t>0P01</t>
    <phoneticPr fontId="20"/>
  </si>
  <si>
    <t>0P03</t>
    <phoneticPr fontId="20"/>
  </si>
  <si>
    <t>0P04</t>
    <phoneticPr fontId="20"/>
  </si>
  <si>
    <t>⑪前期決算売上額（千円）</t>
    <rPh sb="1" eb="3">
      <t>ゼンキ</t>
    </rPh>
    <rPh sb="3" eb="5">
      <t>ケッサン</t>
    </rPh>
    <rPh sb="5" eb="7">
      <t>ウリアゲ</t>
    </rPh>
    <rPh sb="7" eb="8">
      <t>ガク</t>
    </rPh>
    <rPh sb="9" eb="11">
      <t>センエン</t>
    </rPh>
    <phoneticPr fontId="20"/>
  </si>
  <si>
    <t>⑩直近決算売上額（千円）</t>
    <rPh sb="1" eb="3">
      <t>チョッキン</t>
    </rPh>
    <rPh sb="3" eb="5">
      <t>ケッサン</t>
    </rPh>
    <rPh sb="5" eb="7">
      <t>ウリアゲ</t>
    </rPh>
    <rPh sb="7" eb="8">
      <t>ガク</t>
    </rPh>
    <rPh sb="9" eb="11">
      <t>センエン</t>
    </rPh>
    <phoneticPr fontId="20"/>
  </si>
  <si>
    <r>
      <t>◆</t>
    </r>
    <r>
      <rPr>
        <b/>
        <sz val="13"/>
        <rFont val="ＭＳ Ｐ明朝"/>
        <family val="1"/>
        <charset val="128"/>
      </rPr>
      <t>「コード９９（技術者資格コード表にないその他の技術職員）」を上記「コード番号」に記入した場合</t>
    </r>
    <r>
      <rPr>
        <sz val="13"/>
        <rFont val="ＭＳ Ｐ明朝"/>
        <family val="1"/>
        <charset val="128"/>
      </rPr>
      <t>は、具体的な資格名及び人数を以下に記入</t>
    </r>
    <rPh sb="8" eb="11">
      <t>ギジュツシャ</t>
    </rPh>
    <rPh sb="11" eb="13">
      <t>シカク</t>
    </rPh>
    <rPh sb="16" eb="17">
      <t>ヒョウ</t>
    </rPh>
    <rPh sb="22" eb="23">
      <t>ホカ</t>
    </rPh>
    <rPh sb="24" eb="26">
      <t>ギジュツ</t>
    </rPh>
    <rPh sb="26" eb="28">
      <t>ショクイン</t>
    </rPh>
    <rPh sb="31" eb="33">
      <t>ジョウキ</t>
    </rPh>
    <rPh sb="37" eb="39">
      <t>バンゴウ</t>
    </rPh>
    <rPh sb="41" eb="43">
      <t>キニュウ</t>
    </rPh>
    <rPh sb="45" eb="47">
      <t>バアイ</t>
    </rPh>
    <rPh sb="49" eb="52">
      <t>グタイテキ</t>
    </rPh>
    <rPh sb="53" eb="55">
      <t>シカク</t>
    </rPh>
    <rPh sb="55" eb="56">
      <t>メイ</t>
    </rPh>
    <rPh sb="56" eb="57">
      <t>オヨ</t>
    </rPh>
    <rPh sb="58" eb="60">
      <t>ニンズウ</t>
    </rPh>
    <rPh sb="61" eb="63">
      <t>イカ</t>
    </rPh>
    <rPh sb="64" eb="66">
      <t>キニュウ</t>
    </rPh>
    <phoneticPr fontId="20"/>
  </si>
  <si>
    <t>　　　お問い合わせは</t>
    <phoneticPr fontId="3"/>
  </si>
  <si>
    <t>製作等</t>
    <rPh sb="0" eb="2">
      <t>セイサク</t>
    </rPh>
    <phoneticPr fontId="3"/>
  </si>
  <si>
    <t>１．利用している</t>
    <rPh sb="2" eb="4">
      <t>リヨウ</t>
    </rPh>
    <phoneticPr fontId="20"/>
  </si>
  <si>
    <t>２．利用していない</t>
    <rPh sb="2" eb="4">
      <t>リヨウ</t>
    </rPh>
    <phoneticPr fontId="20"/>
  </si>
  <si>
    <t>◆個人事業主や設立後間もない法人等で決算書類等の全てを作成していない場合は、作成していない箇所についての記入を省略することができます。ただし、記入を省略した場合は該当項目については「０」として取り扱います。
◆組合については、組合単体の内容を記入してください。</t>
    <rPh sb="1" eb="3">
      <t>コジン</t>
    </rPh>
    <rPh sb="7" eb="9">
      <t>セツリツ</t>
    </rPh>
    <rPh sb="9" eb="10">
      <t>ゴ</t>
    </rPh>
    <rPh sb="10" eb="11">
      <t>マ</t>
    </rPh>
    <rPh sb="14" eb="17">
      <t>ホウジントウ</t>
    </rPh>
    <rPh sb="22" eb="23">
      <t>トウ</t>
    </rPh>
    <rPh sb="24" eb="25">
      <t>スベ</t>
    </rPh>
    <rPh sb="27" eb="29">
      <t>サクセイ</t>
    </rPh>
    <rPh sb="34" eb="36">
      <t>バアイ</t>
    </rPh>
    <rPh sb="38" eb="40">
      <t>サクセイ</t>
    </rPh>
    <rPh sb="45" eb="47">
      <t>カショ</t>
    </rPh>
    <rPh sb="52" eb="54">
      <t>キニュウ</t>
    </rPh>
    <rPh sb="55" eb="57">
      <t>ショウリャク</t>
    </rPh>
    <rPh sb="71" eb="73">
      <t>キニュウ</t>
    </rPh>
    <rPh sb="74" eb="76">
      <t>ショウリャク</t>
    </rPh>
    <rPh sb="78" eb="80">
      <t>バアイ</t>
    </rPh>
    <rPh sb="81" eb="83">
      <t>ガイトウ</t>
    </rPh>
    <rPh sb="83" eb="85">
      <t>コウモク</t>
    </rPh>
    <rPh sb="96" eb="97">
      <t>ト</t>
    </rPh>
    <rPh sb="98" eb="99">
      <t>アツカ</t>
    </rPh>
    <rPh sb="105" eb="107">
      <t>クミアイ</t>
    </rPh>
    <rPh sb="113" eb="115">
      <t>クミアイ</t>
    </rPh>
    <rPh sb="115" eb="117">
      <t>タンタイ</t>
    </rPh>
    <rPh sb="118" eb="120">
      <t>ナイヨウ</t>
    </rPh>
    <rPh sb="121" eb="123">
      <t>キニュウ</t>
    </rPh>
    <phoneticPr fontId="20"/>
  </si>
  <si>
    <t>　　・不備等があった場合は、別途審査担当から連絡致します。</t>
    <rPh sb="14" eb="16">
      <t>ベット</t>
    </rPh>
    <rPh sb="16" eb="18">
      <t>シンサ</t>
    </rPh>
    <rPh sb="18" eb="20">
      <t>タントウ</t>
    </rPh>
    <rPh sb="22" eb="24">
      <t>レンラク</t>
    </rPh>
    <phoneticPr fontId="3"/>
  </si>
  <si>
    <t>競争入札参加資格審査申請書兼誓約書（業務委託）</t>
    <phoneticPr fontId="3"/>
  </si>
  <si>
    <t>　また、当社（私）は、さいたま市暴力団排除条例及びさいたま市の締結する契約からの暴力団</t>
    <rPh sb="4" eb="6">
      <t>トウシャ</t>
    </rPh>
    <rPh sb="7" eb="8">
      <t>ワタシ</t>
    </rPh>
    <rPh sb="15" eb="16">
      <t>シ</t>
    </rPh>
    <rPh sb="16" eb="19">
      <t>ボウリョクダン</t>
    </rPh>
    <rPh sb="19" eb="21">
      <t>ハイジョ</t>
    </rPh>
    <rPh sb="21" eb="23">
      <t>ジョウレイ</t>
    </rPh>
    <rPh sb="23" eb="24">
      <t>オヨ</t>
    </rPh>
    <rPh sb="29" eb="30">
      <t>シ</t>
    </rPh>
    <rPh sb="31" eb="33">
      <t>テイケツ</t>
    </rPh>
    <rPh sb="35" eb="37">
      <t>ケイヤク</t>
    </rPh>
    <rPh sb="40" eb="43">
      <t>ボウリョクダン</t>
    </rPh>
    <phoneticPr fontId="3"/>
  </si>
  <si>
    <t>排除措置に関する要綱の規定に基づき、暴力団、暴力団員又は暴力団関係者との関係を有してい</t>
    <rPh sb="0" eb="2">
      <t>ハイジョ</t>
    </rPh>
    <rPh sb="2" eb="4">
      <t>ソチ</t>
    </rPh>
    <rPh sb="5" eb="6">
      <t>カン</t>
    </rPh>
    <rPh sb="8" eb="10">
      <t>ヨウコウ</t>
    </rPh>
    <rPh sb="11" eb="13">
      <t>キテイ</t>
    </rPh>
    <rPh sb="14" eb="15">
      <t>モト</t>
    </rPh>
    <rPh sb="18" eb="21">
      <t>ボウリョクダン</t>
    </rPh>
    <rPh sb="22" eb="25">
      <t>ボウリョクダン</t>
    </rPh>
    <rPh sb="25" eb="26">
      <t>イン</t>
    </rPh>
    <rPh sb="26" eb="27">
      <t>マタ</t>
    </rPh>
    <rPh sb="28" eb="31">
      <t>ボウリョクダン</t>
    </rPh>
    <rPh sb="31" eb="34">
      <t>カンケイシャ</t>
    </rPh>
    <rPh sb="36" eb="38">
      <t>カンケイ</t>
    </rPh>
    <rPh sb="39" eb="40">
      <t>ユウ</t>
    </rPh>
    <phoneticPr fontId="3"/>
  </si>
  <si>
    <t>ないこと及び説明を求められた際には誠実に応じることを誓約します。</t>
    <rPh sb="4" eb="5">
      <t>オヨ</t>
    </rPh>
    <rPh sb="6" eb="8">
      <t>セツメイ</t>
    </rPh>
    <rPh sb="9" eb="10">
      <t>モト</t>
    </rPh>
    <rPh sb="14" eb="15">
      <t>サイ</t>
    </rPh>
    <rPh sb="17" eb="19">
      <t>セイジツ</t>
    </rPh>
    <rPh sb="20" eb="21">
      <t>オウ</t>
    </rPh>
    <rPh sb="26" eb="28">
      <t>セイヤク</t>
    </rPh>
    <phoneticPr fontId="3"/>
  </si>
  <si>
    <t>代理人を置く
営業所等の所在地</t>
    <rPh sb="0" eb="3">
      <t>ダイリニン</t>
    </rPh>
    <rPh sb="4" eb="5">
      <t>オ</t>
    </rPh>
    <rPh sb="7" eb="10">
      <t>エイギョウショ</t>
    </rPh>
    <rPh sb="10" eb="11">
      <t>トウ</t>
    </rPh>
    <rPh sb="12" eb="15">
      <t>ショザイチ</t>
    </rPh>
    <phoneticPr fontId="20"/>
  </si>
  <si>
    <t>使　用　印　鑑</t>
    <phoneticPr fontId="3"/>
  </si>
  <si>
    <t>ここの□にチェックが入ったら、様式２のＡと４についてグレーアウト</t>
    <rPh sb="10" eb="11">
      <t>ハイ</t>
    </rPh>
    <rPh sb="15" eb="17">
      <t>ヨウシキ</t>
    </rPh>
    <phoneticPr fontId="20"/>
  </si>
  <si>
    <t>◆代理人を置かない（委任しない）場合、この欄は入力不要です。</t>
    <rPh sb="21" eb="22">
      <t>ラン</t>
    </rPh>
    <rPh sb="23" eb="25">
      <t>ニュウリョク</t>
    </rPh>
    <phoneticPr fontId="20"/>
  </si>
  <si>
    <t>委託様式３の各項目で提出様式の記入欄に書ききれない場合は、ここに正式名称が自動入力されます。</t>
    <rPh sb="0" eb="2">
      <t>イタク</t>
    </rPh>
    <rPh sb="2" eb="4">
      <t>ヨウシキ</t>
    </rPh>
    <rPh sb="37" eb="39">
      <t>ジドウ</t>
    </rPh>
    <rPh sb="39" eb="41">
      <t>ニュウリョク</t>
    </rPh>
    <phoneticPr fontId="20"/>
  </si>
  <si>
    <t>委託様式６</t>
    <rPh sb="0" eb="2">
      <t>イタク</t>
    </rPh>
    <rPh sb="2" eb="4">
      <t>ヨウシキ</t>
    </rPh>
    <phoneticPr fontId="20"/>
  </si>
  <si>
    <t>様式６のシートに表示されていることを、確認してください。</t>
    <rPh sb="0" eb="2">
      <t>ヨウシキ</t>
    </rPh>
    <rPh sb="8" eb="10">
      <t>ヒョウジ</t>
    </rPh>
    <rPh sb="19" eb="21">
      <t>カクニン</t>
    </rPh>
    <phoneticPr fontId="20"/>
  </si>
  <si>
    <t>※本入力シートの【委託様式６】業者情報調書（申請業務情報）欄に赤字で表示されている業務に関連する許可・認可・登録等については、左欄の登録等コード欄にコードを入力の上、許可・認可・登録等の証明となるものの写しを添付してください。
※上記枠内には、必須コードの内、左欄に入力されていないコードが表示されます（同一の許可が必須となる業務を複数申請する場合、重複して表示されます）。
※場合により必須と表示されたものについては、申請の手引を参照の上、該当する場合のみ、コードの入力および証明となるものの写しの添付をしてください。
※詳細は、手引を参照してください。</t>
    <rPh sb="1" eb="2">
      <t>ホン</t>
    </rPh>
    <rPh sb="2" eb="4">
      <t>ニュウリョク</t>
    </rPh>
    <rPh sb="29" eb="30">
      <t>ラン</t>
    </rPh>
    <rPh sb="31" eb="33">
      <t>アカジ</t>
    </rPh>
    <rPh sb="34" eb="36">
      <t>ヒョウジ</t>
    </rPh>
    <rPh sb="41" eb="43">
      <t>ギョウム</t>
    </rPh>
    <rPh sb="44" eb="46">
      <t>カンレン</t>
    </rPh>
    <rPh sb="63" eb="64">
      <t>ヒダリ</t>
    </rPh>
    <rPh sb="116" eb="118">
      <t>ジョウキ</t>
    </rPh>
    <rPh sb="118" eb="119">
      <t>ワク</t>
    </rPh>
    <rPh sb="119" eb="120">
      <t>ナイ</t>
    </rPh>
    <rPh sb="123" eb="125">
      <t>ヒッス</t>
    </rPh>
    <rPh sb="129" eb="130">
      <t>ウチ</t>
    </rPh>
    <rPh sb="131" eb="132">
      <t>ヒダリ</t>
    </rPh>
    <rPh sb="132" eb="133">
      <t>ラン</t>
    </rPh>
    <rPh sb="134" eb="136">
      <t>ニュウリョク</t>
    </rPh>
    <rPh sb="146" eb="148">
      <t>ヒョウジ</t>
    </rPh>
    <rPh sb="153" eb="155">
      <t>ドウイツ</t>
    </rPh>
    <rPh sb="156" eb="158">
      <t>キョカ</t>
    </rPh>
    <rPh sb="159" eb="161">
      <t>ヒッス</t>
    </rPh>
    <rPh sb="164" eb="166">
      <t>ギョウム</t>
    </rPh>
    <rPh sb="167" eb="169">
      <t>フクスウ</t>
    </rPh>
    <rPh sb="169" eb="171">
      <t>シンセイ</t>
    </rPh>
    <rPh sb="173" eb="175">
      <t>バアイ</t>
    </rPh>
    <rPh sb="176" eb="178">
      <t>チョウフク</t>
    </rPh>
    <rPh sb="180" eb="182">
      <t>ヒョウジ</t>
    </rPh>
    <rPh sb="191" eb="193">
      <t>バアイ</t>
    </rPh>
    <rPh sb="196" eb="198">
      <t>ヒッス</t>
    </rPh>
    <rPh sb="199" eb="201">
      <t>ヒョウジ</t>
    </rPh>
    <rPh sb="212" eb="214">
      <t>シンセイ</t>
    </rPh>
    <rPh sb="215" eb="217">
      <t>テビキ</t>
    </rPh>
    <rPh sb="218" eb="220">
      <t>サンショウ</t>
    </rPh>
    <rPh sb="221" eb="222">
      <t>ウエ</t>
    </rPh>
    <rPh sb="223" eb="225">
      <t>ガイトウ</t>
    </rPh>
    <rPh sb="227" eb="229">
      <t>バアイ</t>
    </rPh>
    <rPh sb="236" eb="238">
      <t>ニュウリョク</t>
    </rPh>
    <rPh sb="241" eb="243">
      <t>ショウメイ</t>
    </rPh>
    <rPh sb="249" eb="250">
      <t>ウツ</t>
    </rPh>
    <rPh sb="252" eb="254">
      <t>テンプ</t>
    </rPh>
    <rPh sb="265" eb="267">
      <t>ショウサイ</t>
    </rPh>
    <rPh sb="269" eb="271">
      <t>テビキ</t>
    </rPh>
    <rPh sb="272" eb="274">
      <t>サンショウ</t>
    </rPh>
    <phoneticPr fontId="136"/>
  </si>
  <si>
    <t>途中式で等級「無」ならグレーアウト、片方入力してもう片方空欄の場合は赤で塗りつぶし</t>
    <rPh sb="0" eb="2">
      <t>トチュウ</t>
    </rPh>
    <rPh sb="2" eb="3">
      <t>シキ</t>
    </rPh>
    <rPh sb="4" eb="6">
      <t>トウキュウ</t>
    </rPh>
    <rPh sb="7" eb="8">
      <t>ナ</t>
    </rPh>
    <rPh sb="18" eb="20">
      <t>カタホウ</t>
    </rPh>
    <rPh sb="20" eb="22">
      <t>ニュウリョク</t>
    </rPh>
    <rPh sb="26" eb="28">
      <t>カタホウ</t>
    </rPh>
    <rPh sb="28" eb="30">
      <t>クウラン</t>
    </rPh>
    <rPh sb="31" eb="33">
      <t>バアイ</t>
    </rPh>
    <rPh sb="34" eb="35">
      <t>アカ</t>
    </rPh>
    <rPh sb="36" eb="37">
      <t>ヌ</t>
    </rPh>
    <phoneticPr fontId="20"/>
  </si>
  <si>
    <t>委託様式７</t>
    <rPh sb="0" eb="2">
      <t>イタク</t>
    </rPh>
    <rPh sb="2" eb="4">
      <t>ヨウシキ</t>
    </rPh>
    <phoneticPr fontId="20"/>
  </si>
  <si>
    <r>
      <t>警備業</t>
    </r>
    <r>
      <rPr>
        <sz val="9"/>
        <color indexed="8"/>
        <rFont val="ＭＳ Ｐ明朝"/>
        <family val="1"/>
        <charset val="128"/>
      </rPr>
      <t>法に基づく</t>
    </r>
    <r>
      <rPr>
        <sz val="9"/>
        <rFont val="ＭＳ Ｐ明朝"/>
        <family val="1"/>
        <charset val="128"/>
      </rPr>
      <t>認定</t>
    </r>
    <rPh sb="0" eb="2">
      <t>ケイビ</t>
    </rPh>
    <rPh sb="2" eb="3">
      <t>ギョウ</t>
    </rPh>
    <rPh sb="3" eb="4">
      <t>ホウ</t>
    </rPh>
    <rPh sb="5" eb="6">
      <t>モト</t>
    </rPh>
    <rPh sb="8" eb="10">
      <t>ニンテイ</t>
    </rPh>
    <phoneticPr fontId="20"/>
  </si>
  <si>
    <t>建築物清掃業登録（１号）</t>
    <rPh sb="0" eb="3">
      <t>ケンチクブツ</t>
    </rPh>
    <rPh sb="3" eb="5">
      <t>セイソウ</t>
    </rPh>
    <rPh sb="5" eb="6">
      <t>ギョウ</t>
    </rPh>
    <rPh sb="6" eb="8">
      <t>トウロク</t>
    </rPh>
    <phoneticPr fontId="20"/>
  </si>
  <si>
    <t>建築物環境衛生総合管理業登録（８号）</t>
    <rPh sb="0" eb="3">
      <t>ケンチクブツ</t>
    </rPh>
    <rPh sb="3" eb="5">
      <t>カンキョウ</t>
    </rPh>
    <rPh sb="5" eb="7">
      <t>エイセイ</t>
    </rPh>
    <rPh sb="7" eb="9">
      <t>ソウゴウ</t>
    </rPh>
    <rPh sb="9" eb="11">
      <t>カンリ</t>
    </rPh>
    <rPh sb="11" eb="12">
      <t>ギョウ</t>
    </rPh>
    <rPh sb="12" eb="14">
      <t>トウロク</t>
    </rPh>
    <phoneticPr fontId="20"/>
  </si>
  <si>
    <r>
      <t>旅客自動車運送事業</t>
    </r>
    <r>
      <rPr>
        <sz val="9"/>
        <color indexed="8"/>
        <rFont val="ＭＳ Ｐ明朝"/>
        <family val="1"/>
        <charset val="128"/>
      </rPr>
      <t>等の免許・</t>
    </r>
    <r>
      <rPr>
        <sz val="9"/>
        <rFont val="ＭＳ Ｐ明朝"/>
        <family val="1"/>
        <charset val="128"/>
      </rPr>
      <t>許可</t>
    </r>
    <rPh sb="0" eb="2">
      <t>リョキャク</t>
    </rPh>
    <rPh sb="2" eb="5">
      <t>ジドウシャ</t>
    </rPh>
    <rPh sb="5" eb="7">
      <t>ウンソウ</t>
    </rPh>
    <rPh sb="7" eb="9">
      <t>ジギョウ</t>
    </rPh>
    <rPh sb="9" eb="10">
      <t>トウ</t>
    </rPh>
    <rPh sb="14" eb="16">
      <t>キョカ</t>
    </rPh>
    <phoneticPr fontId="20"/>
  </si>
  <si>
    <t>労働者派遣事業許可</t>
    <rPh sb="0" eb="3">
      <t>ロウドウシャ</t>
    </rPh>
    <rPh sb="3" eb="5">
      <t>ハケン</t>
    </rPh>
    <rPh sb="6" eb="7">
      <t>ギョウ</t>
    </rPh>
    <rPh sb="7" eb="9">
      <t>キョカ</t>
    </rPh>
    <phoneticPr fontId="20"/>
  </si>
  <si>
    <r>
      <t>水質検査機関</t>
    </r>
    <r>
      <rPr>
        <b/>
        <sz val="9"/>
        <rFont val="ＭＳ Ｐ明朝"/>
        <family val="1"/>
        <charset val="128"/>
      </rPr>
      <t>登録</t>
    </r>
    <r>
      <rPr>
        <b/>
        <sz val="12"/>
        <rFont val="ＭＳ Ｐ明朝"/>
        <family val="1"/>
        <charset val="128"/>
      </rPr>
      <t>・簡易専用水道検査機関</t>
    </r>
    <r>
      <rPr>
        <b/>
        <sz val="9"/>
        <rFont val="ＭＳ Ｐ明朝"/>
        <family val="1"/>
        <charset val="128"/>
      </rPr>
      <t>登録</t>
    </r>
    <rPh sb="0" eb="2">
      <t>スイシツ</t>
    </rPh>
    <rPh sb="2" eb="4">
      <t>ケンサ</t>
    </rPh>
    <rPh sb="4" eb="6">
      <t>キカン</t>
    </rPh>
    <rPh sb="6" eb="8">
      <t>トウロク</t>
    </rPh>
    <rPh sb="9" eb="11">
      <t>カンイ</t>
    </rPh>
    <rPh sb="11" eb="13">
      <t>センヨウ</t>
    </rPh>
    <rPh sb="13" eb="15">
      <t>スイドウ</t>
    </rPh>
    <rPh sb="15" eb="17">
      <t>ケンサ</t>
    </rPh>
    <rPh sb="17" eb="19">
      <t>キカン</t>
    </rPh>
    <rPh sb="19" eb="21">
      <t>トウロク</t>
    </rPh>
    <phoneticPr fontId="20"/>
  </si>
  <si>
    <t>古物商許可・主たる営業所等届出</t>
    <rPh sb="0" eb="3">
      <t>コブツショウ</t>
    </rPh>
    <rPh sb="3" eb="5">
      <t>キョカ</t>
    </rPh>
    <rPh sb="6" eb="7">
      <t>シュ</t>
    </rPh>
    <rPh sb="9" eb="12">
      <t>エイギョウショ</t>
    </rPh>
    <rPh sb="12" eb="13">
      <t>トウ</t>
    </rPh>
    <rPh sb="13" eb="15">
      <t>トドケデ</t>
    </rPh>
    <phoneticPr fontId="20"/>
  </si>
  <si>
    <t>建築物清掃業登録（１号）
建築物環境衛生総合管理業登録（８号）</t>
    <rPh sb="10" eb="11">
      <t>ゴウ</t>
    </rPh>
    <rPh sb="13" eb="16">
      <t>ケンチクブツ</t>
    </rPh>
    <rPh sb="16" eb="18">
      <t>カンキョウ</t>
    </rPh>
    <rPh sb="18" eb="20">
      <t>エイセイ</t>
    </rPh>
    <rPh sb="20" eb="22">
      <t>ソウゴウ</t>
    </rPh>
    <rPh sb="22" eb="24">
      <t>カンリ</t>
    </rPh>
    <rPh sb="24" eb="25">
      <t>ギョウ</t>
    </rPh>
    <rPh sb="25" eb="27">
      <t>トウロク</t>
    </rPh>
    <rPh sb="29" eb="30">
      <t>ゴウ</t>
    </rPh>
    <phoneticPr fontId="20"/>
  </si>
  <si>
    <t>競争入札参加資格審査申請書兼誓約書（業務委託）</t>
    <rPh sb="13" eb="14">
      <t>ケン</t>
    </rPh>
    <rPh sb="14" eb="17">
      <t>セイヤクショ</t>
    </rPh>
    <phoneticPr fontId="3"/>
  </si>
  <si>
    <t>△</t>
  </si>
  <si>
    <t>△</t>
    <phoneticPr fontId="3"/>
  </si>
  <si>
    <t>◎</t>
  </si>
  <si>
    <t>身分（元）証明書</t>
  </si>
  <si>
    <t>確定申告書等（２期分）（期ごとにまとめてホチキス止め）</t>
    <phoneticPr fontId="3"/>
  </si>
  <si>
    <t>　⑵ 社印（角印）と個人印の２つの印鑑を併用しての押印</t>
    <phoneticPr fontId="3"/>
  </si>
  <si>
    <t>●受付証の次に、このチェックリストを始めとして、上記順番どおりに書類を重ね、ダブルクリップ等で綴じて提出してください。　（申請書類をまとめてホチキス止めはしないでください。）
●市指定様式は、Ａ４サイズの用紙で片面印刷し、提出してください。</t>
    <rPh sb="24" eb="25">
      <t>ウエ</t>
    </rPh>
    <phoneticPr fontId="3"/>
  </si>
  <si>
    <t>　なお、本申請の全てについて、事実と相違しないことを誓約します。参加資格の有効期間中は</t>
    <rPh sb="26" eb="28">
      <t>セイヤク</t>
    </rPh>
    <rPh sb="39" eb="42">
      <t>キカンチュウ</t>
    </rPh>
    <phoneticPr fontId="3"/>
  </si>
  <si>
    <t>やむを得ない事情等により当該登録等を喪失した場合は、速やかに報告することを誓約します。</t>
    <phoneticPr fontId="3"/>
  </si>
  <si>
    <t>④代金の請求及び受領に関すること　⑤復代理人の選任に関すること　⑥前各号に付帯する一切のこと</t>
    <rPh sb="1" eb="3">
      <t>ダイキン</t>
    </rPh>
    <rPh sb="4" eb="6">
      <t>セイキュウ</t>
    </rPh>
    <rPh sb="6" eb="7">
      <t>オヨ</t>
    </rPh>
    <rPh sb="8" eb="10">
      <t>ジュリョウ</t>
    </rPh>
    <rPh sb="11" eb="12">
      <t>カン</t>
    </rPh>
    <rPh sb="18" eb="19">
      <t>フク</t>
    </rPh>
    <rPh sb="19" eb="22">
      <t>ダイリニン</t>
    </rPh>
    <rPh sb="23" eb="25">
      <t>センニン</t>
    </rPh>
    <rPh sb="26" eb="27">
      <t>カン</t>
    </rPh>
    <rPh sb="33" eb="36">
      <t>ゼンカクゴウ</t>
    </rPh>
    <rPh sb="37" eb="39">
      <t>フタイ</t>
    </rPh>
    <rPh sb="41" eb="43">
      <t>イッサイ</t>
    </rPh>
    <phoneticPr fontId="3"/>
  </si>
  <si>
    <t>※ 契約等についての委任状です。この申請の事務委任についての委任状ではありません。代理人を置かない場合は記入不要です。</t>
    <rPh sb="2" eb="4">
      <t>ケイヤク</t>
    </rPh>
    <rPh sb="4" eb="5">
      <t>トウ</t>
    </rPh>
    <rPh sb="10" eb="13">
      <t>イニンジョウ</t>
    </rPh>
    <rPh sb="18" eb="20">
      <t>シンセイ</t>
    </rPh>
    <rPh sb="21" eb="23">
      <t>ジム</t>
    </rPh>
    <rPh sb="23" eb="25">
      <t>イニン</t>
    </rPh>
    <rPh sb="30" eb="33">
      <t>イニンジョウ</t>
    </rPh>
    <rPh sb="41" eb="44">
      <t>ダイリニン</t>
    </rPh>
    <rPh sb="45" eb="46">
      <t>オ</t>
    </rPh>
    <rPh sb="49" eb="51">
      <t>バアイ</t>
    </rPh>
    <rPh sb="52" eb="54">
      <t>キニュウ</t>
    </rPh>
    <rPh sb="54" eb="56">
      <t>フヨウ</t>
    </rPh>
    <phoneticPr fontId="3"/>
  </si>
  <si>
    <t>①入札及び見積に関すること　　　　②契約の締結に関すること　　　③契約の履行に関すること</t>
    <phoneticPr fontId="3"/>
  </si>
  <si>
    <t>（ 委 任 状 ）</t>
    <phoneticPr fontId="3"/>
  </si>
  <si>
    <t>●使用印鑑は、次の３方式に限ります。</t>
    <phoneticPr fontId="3"/>
  </si>
  <si>
    <t>●右の使用印鑑欄は、次の場合に押印してください。</t>
    <rPh sb="1" eb="2">
      <t>ミギ</t>
    </rPh>
    <rPh sb="3" eb="5">
      <t>シヨウ</t>
    </rPh>
    <rPh sb="5" eb="7">
      <t>インカン</t>
    </rPh>
    <rPh sb="7" eb="8">
      <t>ラン</t>
    </rPh>
    <phoneticPr fontId="3"/>
  </si>
  <si>
    <t>　⑴ 代理人を設置しない（委任しない）が、実印（代表者印）以外の</t>
    <phoneticPr fontId="3"/>
  </si>
  <si>
    <t>　⑴ 役職印での押印</t>
    <phoneticPr fontId="3"/>
  </si>
  <si>
    <r>
      <t>　⑶（</t>
    </r>
    <r>
      <rPr>
        <u/>
        <sz val="11"/>
        <color theme="1"/>
        <rFont val="ＭＳ 明朝"/>
        <family val="1"/>
        <charset val="128"/>
      </rPr>
      <t>個人事業主のみ</t>
    </r>
    <r>
      <rPr>
        <sz val="11"/>
        <color theme="1"/>
        <rFont val="ＭＳ 明朝"/>
        <family val="1"/>
        <charset val="128"/>
      </rPr>
      <t>）個人印（認印）での押印</t>
    </r>
    <phoneticPr fontId="3"/>
  </si>
  <si>
    <t>　　 印を入札書、請求書、契約締結等に使用する。</t>
    <rPh sb="9" eb="12">
      <t>セイキュウショ</t>
    </rPh>
    <phoneticPr fontId="3"/>
  </si>
  <si>
    <t>様式２（委任状）の手前で代理人を置かない場合の□にチェックが入ったら、グレーアウト</t>
  </si>
  <si>
    <t>◆契約等についての委任になります。この申請の事務委任についての委任ではありません。</t>
    <phoneticPr fontId="20"/>
  </si>
  <si>
    <r>
      <t>⑴</t>
    </r>
    <r>
      <rPr>
        <sz val="11"/>
        <color rgb="FFFF0000"/>
        <rFont val="ＭＳ ゴシック"/>
        <family val="3"/>
        <charset val="128"/>
      </rPr>
      <t>「丁目」、「番」、「号」等については「－（ハイフン）」で入力してください。</t>
    </r>
    <r>
      <rPr>
        <sz val="11"/>
        <rFont val="ＭＳ ゴシック"/>
        <family val="3"/>
        <charset val="128"/>
      </rPr>
      <t xml:space="preserve">
⑵方書まで入力する場合は、１マス空けて方書を入力してください。
⑶</t>
    </r>
    <r>
      <rPr>
        <sz val="11"/>
        <color rgb="FFFF0000"/>
        <rFont val="ＭＳ ゴシック"/>
        <family val="3"/>
        <charset val="128"/>
      </rPr>
      <t>「大字」は入れないでください。</t>
    </r>
    <phoneticPr fontId="3"/>
  </si>
  <si>
    <r>
      <t>⑴</t>
    </r>
    <r>
      <rPr>
        <sz val="11"/>
        <color rgb="FFFF0000"/>
        <rFont val="ＭＳ ゴシック"/>
        <family val="3"/>
        <charset val="128"/>
      </rPr>
      <t>「丁目」、「番」、「号」等については「－（ハイフン）」で入力してください。</t>
    </r>
    <r>
      <rPr>
        <sz val="11"/>
        <rFont val="ＭＳ ゴシック"/>
        <family val="3"/>
        <charset val="128"/>
      </rPr>
      <t xml:space="preserve">
⑵方書まで入力する場合は、１マス空けて方書を入力してください。
⑶「登記上の所在地」と事実上の本店（本社）の所在地が異なる場合は、事実上の所在地を入力してください。
⑷</t>
    </r>
    <r>
      <rPr>
        <sz val="11"/>
        <color rgb="FFFF0000"/>
        <rFont val="ＭＳ ゴシック"/>
        <family val="3"/>
        <charset val="128"/>
      </rPr>
      <t>「大字」は入れないでください。</t>
    </r>
    <rPh sb="29" eb="31">
      <t>ニュウリョク</t>
    </rPh>
    <rPh sb="44" eb="46">
      <t>ニュウリョク</t>
    </rPh>
    <rPh sb="61" eb="63">
      <t>ニュウリョク</t>
    </rPh>
    <rPh sb="112" eb="114">
      <t>ニュウリョク</t>
    </rPh>
    <phoneticPr fontId="3"/>
  </si>
  <si>
    <t>←【自動入力】　「３【委託様式２】（委任状）欄」の「代理人を置く営業所等の所在地」欄に入力することで、自動的に入力されます。</t>
    <rPh sb="2" eb="4">
      <t>ジドウ</t>
    </rPh>
    <rPh sb="4" eb="6">
      <t>ニュウリョク</t>
    </rPh>
    <rPh sb="11" eb="13">
      <t>イタク</t>
    </rPh>
    <rPh sb="13" eb="15">
      <t>ヨウシキ</t>
    </rPh>
    <rPh sb="18" eb="21">
      <t>イニンジョウ</t>
    </rPh>
    <rPh sb="22" eb="23">
      <t>ラン</t>
    </rPh>
    <rPh sb="26" eb="29">
      <t>ダイリニン</t>
    </rPh>
    <rPh sb="30" eb="31">
      <t>オ</t>
    </rPh>
    <rPh sb="32" eb="35">
      <t>エイギョウショ</t>
    </rPh>
    <rPh sb="35" eb="36">
      <t>トウ</t>
    </rPh>
    <rPh sb="37" eb="40">
      <t>ショザイチ</t>
    </rPh>
    <rPh sb="41" eb="42">
      <t>ラン</t>
    </rPh>
    <rPh sb="43" eb="45">
      <t>ニュウリョク</t>
    </rPh>
    <rPh sb="51" eb="54">
      <t>ジドウテキ</t>
    </rPh>
    <rPh sb="55" eb="57">
      <t>ニュウリョク</t>
    </rPh>
    <phoneticPr fontId="20"/>
  </si>
  <si>
    <t>⑴提出した２期分の決算書類のうち、直近決算の書類から次の値を記入
　①法人の場合・・損益計算書の売上高                 
　②個人の場合
　　　青色申告・・所得税青色申告決算書の
　　　　　　　　　　 科目「売上（収入）金額」
　　　白色申告・・確定申告書の収入金額等欄の
　　　　　　　　　　 事業（営業等）の金額
⑵千円未満の端数を切り捨てて記入</t>
    <rPh sb="17" eb="19">
      <t>チョッキン</t>
    </rPh>
    <rPh sb="19" eb="21">
      <t>ケッサン</t>
    </rPh>
    <rPh sb="22" eb="24">
      <t>ショルイ</t>
    </rPh>
    <rPh sb="26" eb="27">
      <t>ツギ</t>
    </rPh>
    <rPh sb="28" eb="29">
      <t>アタイ</t>
    </rPh>
    <rPh sb="30" eb="32">
      <t>キニュウ</t>
    </rPh>
    <rPh sb="35" eb="37">
      <t>ホウジン</t>
    </rPh>
    <rPh sb="38" eb="40">
      <t>バアイ</t>
    </rPh>
    <rPh sb="42" eb="44">
      <t>ソンエキ</t>
    </rPh>
    <rPh sb="44" eb="47">
      <t>ケイサンショ</t>
    </rPh>
    <rPh sb="48" eb="50">
      <t>ウリアゲ</t>
    </rPh>
    <rPh sb="50" eb="51">
      <t>タカ</t>
    </rPh>
    <rPh sb="71" eb="73">
      <t>コジン</t>
    </rPh>
    <rPh sb="74" eb="76">
      <t>バアイ</t>
    </rPh>
    <rPh sb="80" eb="82">
      <t>アオイロ</t>
    </rPh>
    <rPh sb="82" eb="84">
      <t>シンコク</t>
    </rPh>
    <rPh sb="125" eb="127">
      <t>シロイロ</t>
    </rPh>
    <rPh sb="127" eb="129">
      <t>シンコク</t>
    </rPh>
    <rPh sb="168" eb="170">
      <t>センエン</t>
    </rPh>
    <rPh sb="170" eb="172">
      <t>ミマン</t>
    </rPh>
    <rPh sb="173" eb="175">
      <t>ハスウ</t>
    </rPh>
    <rPh sb="176" eb="177">
      <t>キ</t>
    </rPh>
    <rPh sb="178" eb="179">
      <t>ス</t>
    </rPh>
    <rPh sb="181" eb="183">
      <t>キニュウ</t>
    </rPh>
    <phoneticPr fontId="20"/>
  </si>
  <si>
    <t>⑴提出した２期分の決算書類のうち、前期決算の書類から次の値を記入
　①法人の場合・・損益計算書の売上高
　②個人の場合
　　　青色申告・・所得税青色申告決算書の
　　　　　　　　　　 科目「売上（収入）金額」
　　　白色申告・・確定申告書の収入金額等欄の
　　　　　　　　　　 事業（営業等）の金額
⑵千円未満の端数を切り捨てて記入</t>
    <rPh sb="17" eb="19">
      <t>ゼンキ</t>
    </rPh>
    <rPh sb="19" eb="21">
      <t>ケッサン</t>
    </rPh>
    <rPh sb="22" eb="24">
      <t>ショルイ</t>
    </rPh>
    <rPh sb="26" eb="27">
      <t>ツギ</t>
    </rPh>
    <rPh sb="28" eb="29">
      <t>アタイ</t>
    </rPh>
    <rPh sb="30" eb="32">
      <t>キニュウ</t>
    </rPh>
    <rPh sb="35" eb="37">
      <t>ホウジン</t>
    </rPh>
    <rPh sb="38" eb="40">
      <t>バアイ</t>
    </rPh>
    <rPh sb="42" eb="44">
      <t>ソンエキ</t>
    </rPh>
    <rPh sb="44" eb="47">
      <t>ケイサンショ</t>
    </rPh>
    <rPh sb="48" eb="50">
      <t>ウリアゲ</t>
    </rPh>
    <rPh sb="50" eb="51">
      <t>タカ</t>
    </rPh>
    <rPh sb="54" eb="56">
      <t>コジン</t>
    </rPh>
    <rPh sb="57" eb="59">
      <t>バアイ</t>
    </rPh>
    <rPh sb="63" eb="65">
      <t>アオイロ</t>
    </rPh>
    <rPh sb="65" eb="67">
      <t>シンコク</t>
    </rPh>
    <rPh sb="108" eb="110">
      <t>シロイロ</t>
    </rPh>
    <rPh sb="110" eb="112">
      <t>シンコク</t>
    </rPh>
    <rPh sb="151" eb="153">
      <t>センエン</t>
    </rPh>
    <rPh sb="153" eb="155">
      <t>ミマン</t>
    </rPh>
    <rPh sb="156" eb="158">
      <t>ハスウ</t>
    </rPh>
    <rPh sb="159" eb="160">
      <t>キ</t>
    </rPh>
    <rPh sb="161" eb="162">
      <t>ス</t>
    </rPh>
    <rPh sb="164" eb="166">
      <t>キニュウ</t>
    </rPh>
    <phoneticPr fontId="20"/>
  </si>
  <si>
    <t>　⑵ 代理人に契約等の権限を委任する。※以下の委任状も記入してください。</t>
    <rPh sb="20" eb="22">
      <t>イカ</t>
    </rPh>
    <phoneticPr fontId="3"/>
  </si>
  <si>
    <r>
      <rPr>
        <b/>
        <sz val="11"/>
        <color rgb="FFFF0000"/>
        <rFont val="ＭＳ ゴシック"/>
        <family val="3"/>
        <charset val="128"/>
      </rPr>
      <t>【必須】</t>
    </r>
    <r>
      <rPr>
        <sz val="11"/>
        <color rgb="FFFF0000"/>
        <rFont val="ＭＳ ゴシック"/>
        <family val="3"/>
        <charset val="128"/>
      </rPr>
      <t>警備業法に基づく認定</t>
    </r>
    <rPh sb="4" eb="6">
      <t>ケイビ</t>
    </rPh>
    <rPh sb="6" eb="7">
      <t>ギョウ</t>
    </rPh>
    <rPh sb="7" eb="8">
      <t>ホウ</t>
    </rPh>
    <rPh sb="9" eb="10">
      <t>モト</t>
    </rPh>
    <rPh sb="12" eb="14">
      <t>ニンテイ</t>
    </rPh>
    <phoneticPr fontId="20"/>
  </si>
  <si>
    <r>
      <rPr>
        <b/>
        <sz val="11"/>
        <color rgb="FFFF0000"/>
        <rFont val="ＭＳ ゴシック"/>
        <family val="3"/>
        <charset val="128"/>
      </rPr>
      <t>【どちらも必須】</t>
    </r>
    <r>
      <rPr>
        <sz val="11"/>
        <color rgb="FFFF0000"/>
        <rFont val="ＭＳ ゴシック"/>
        <family val="3"/>
        <charset val="128"/>
      </rPr>
      <t xml:space="preserve">
警備業法に基づく認定
機械警備業務開始届</t>
    </r>
    <rPh sb="5" eb="7">
      <t>ヒッス</t>
    </rPh>
    <rPh sb="26" eb="28">
      <t>カイシ</t>
    </rPh>
    <phoneticPr fontId="20"/>
  </si>
  <si>
    <r>
      <rPr>
        <b/>
        <sz val="11"/>
        <color rgb="FFFF0000"/>
        <rFont val="ＭＳ ゴシック"/>
        <family val="3"/>
        <charset val="128"/>
      </rPr>
      <t>【必須】</t>
    </r>
    <r>
      <rPr>
        <sz val="11"/>
        <color rgb="FFFF0000"/>
        <rFont val="ＭＳ ゴシック"/>
        <family val="3"/>
        <charset val="128"/>
      </rPr>
      <t>浄化槽清掃業許可
（さいたま市長の許可）</t>
    </r>
    <rPh sb="4" eb="7">
      <t>ジョウカソウ</t>
    </rPh>
    <rPh sb="7" eb="10">
      <t>セイソウギョウ</t>
    </rPh>
    <rPh sb="10" eb="12">
      <t>キョカ</t>
    </rPh>
    <rPh sb="18" eb="19">
      <t>シ</t>
    </rPh>
    <rPh sb="19" eb="20">
      <t>チョウ</t>
    </rPh>
    <phoneticPr fontId="20"/>
  </si>
  <si>
    <r>
      <rPr>
        <b/>
        <sz val="11"/>
        <color rgb="FFFF0000"/>
        <rFont val="ＭＳ ゴシック"/>
        <family val="3"/>
        <charset val="128"/>
      </rPr>
      <t>【必須】</t>
    </r>
    <r>
      <rPr>
        <sz val="11"/>
        <color rgb="FFFF0000"/>
        <rFont val="ＭＳ ゴシック"/>
        <family val="3"/>
        <charset val="128"/>
      </rPr>
      <t>浄化槽保守点検業登録（さいたま市長の登録）</t>
    </r>
    <phoneticPr fontId="20"/>
  </si>
  <si>
    <r>
      <rPr>
        <b/>
        <sz val="11"/>
        <color rgb="FFFF0000"/>
        <rFont val="ＭＳ ゴシック"/>
        <family val="3"/>
        <charset val="128"/>
      </rPr>
      <t>【いずれか必須】</t>
    </r>
    <r>
      <rPr>
        <sz val="11"/>
        <color rgb="FFFF0000"/>
        <rFont val="ＭＳ ゴシック"/>
        <family val="3"/>
        <charset val="128"/>
      </rPr>
      <t xml:space="preserve">
産業廃棄物収集運搬業許可
特別管理産業廃棄物収集運搬業許可
無害化処理に係る特例認定</t>
    </r>
    <rPh sb="5" eb="7">
      <t>ヒッス</t>
    </rPh>
    <rPh sb="9" eb="11">
      <t>サンギョウ</t>
    </rPh>
    <rPh sb="11" eb="14">
      <t>ハイキブツ</t>
    </rPh>
    <rPh sb="14" eb="16">
      <t>シュウシュウ</t>
    </rPh>
    <rPh sb="16" eb="18">
      <t>ウンパン</t>
    </rPh>
    <rPh sb="18" eb="19">
      <t>ギョウ</t>
    </rPh>
    <rPh sb="19" eb="21">
      <t>キョカ</t>
    </rPh>
    <rPh sb="22" eb="24">
      <t>トクベツ</t>
    </rPh>
    <rPh sb="24" eb="26">
      <t>カンリ</t>
    </rPh>
    <rPh sb="26" eb="28">
      <t>サンギョウ</t>
    </rPh>
    <rPh sb="28" eb="31">
      <t>ハイキブツ</t>
    </rPh>
    <rPh sb="31" eb="33">
      <t>シュウシュウ</t>
    </rPh>
    <rPh sb="33" eb="35">
      <t>ウンパン</t>
    </rPh>
    <rPh sb="35" eb="36">
      <t>ギョウ</t>
    </rPh>
    <rPh sb="36" eb="38">
      <t>キョカ</t>
    </rPh>
    <rPh sb="39" eb="42">
      <t>ムガイカ</t>
    </rPh>
    <rPh sb="42" eb="44">
      <t>ショリ</t>
    </rPh>
    <rPh sb="45" eb="46">
      <t>カカ</t>
    </rPh>
    <rPh sb="47" eb="49">
      <t>トクレイ</t>
    </rPh>
    <rPh sb="49" eb="51">
      <t>ニンテイ</t>
    </rPh>
    <phoneticPr fontId="20"/>
  </si>
  <si>
    <r>
      <rPr>
        <b/>
        <sz val="11"/>
        <color rgb="FFFF0000"/>
        <rFont val="ＭＳ ゴシック"/>
        <family val="3"/>
        <charset val="128"/>
      </rPr>
      <t>【いずれか必須】</t>
    </r>
    <r>
      <rPr>
        <sz val="11"/>
        <color rgb="FFFF0000"/>
        <rFont val="ＭＳ ゴシック"/>
        <family val="3"/>
        <charset val="128"/>
      </rPr>
      <t xml:space="preserve">
産業廃棄物処分業許可
特別管理産業廃棄物処分業許可
無害化処理に係る特例認定</t>
    </r>
    <rPh sb="5" eb="7">
      <t>ヒッス</t>
    </rPh>
    <rPh sb="9" eb="11">
      <t>サンギョウ</t>
    </rPh>
    <rPh sb="11" eb="14">
      <t>ハイキブツ</t>
    </rPh>
    <rPh sb="14" eb="16">
      <t>ショブン</t>
    </rPh>
    <rPh sb="16" eb="17">
      <t>ギョウ</t>
    </rPh>
    <rPh sb="17" eb="19">
      <t>キョカ</t>
    </rPh>
    <rPh sb="20" eb="22">
      <t>トクベツ</t>
    </rPh>
    <rPh sb="22" eb="24">
      <t>カンリ</t>
    </rPh>
    <rPh sb="24" eb="26">
      <t>サンギョウ</t>
    </rPh>
    <rPh sb="26" eb="29">
      <t>ハイキブツ</t>
    </rPh>
    <rPh sb="29" eb="31">
      <t>ショブン</t>
    </rPh>
    <rPh sb="31" eb="32">
      <t>ギョウ</t>
    </rPh>
    <rPh sb="32" eb="34">
      <t>キョカ</t>
    </rPh>
    <rPh sb="35" eb="38">
      <t>ムガイカ</t>
    </rPh>
    <rPh sb="38" eb="40">
      <t>ショリ</t>
    </rPh>
    <rPh sb="41" eb="42">
      <t>カカ</t>
    </rPh>
    <rPh sb="43" eb="45">
      <t>トクレイ</t>
    </rPh>
    <rPh sb="45" eb="47">
      <t>ニンテイ</t>
    </rPh>
    <phoneticPr fontId="20"/>
  </si>
  <si>
    <r>
      <rPr>
        <b/>
        <sz val="11"/>
        <color rgb="FFFF0000"/>
        <rFont val="ＭＳ ゴシック"/>
        <family val="3"/>
        <charset val="128"/>
      </rPr>
      <t>【必須】</t>
    </r>
    <r>
      <rPr>
        <sz val="11"/>
        <color rgb="FFFF0000"/>
        <rFont val="ＭＳ ゴシック"/>
        <family val="3"/>
        <charset val="128"/>
      </rPr>
      <t>一般廃棄物収集運搬業許可（さいたま市長の許可）</t>
    </r>
    <rPh sb="1" eb="3">
      <t>ヒッス</t>
    </rPh>
    <rPh sb="4" eb="6">
      <t>イッパン</t>
    </rPh>
    <rPh sb="6" eb="9">
      <t>ハイキブツ</t>
    </rPh>
    <rPh sb="9" eb="11">
      <t>シュウシュウ</t>
    </rPh>
    <rPh sb="11" eb="13">
      <t>ウンパン</t>
    </rPh>
    <rPh sb="13" eb="14">
      <t>ギョウ</t>
    </rPh>
    <rPh sb="14" eb="16">
      <t>キョカ</t>
    </rPh>
    <rPh sb="21" eb="22">
      <t>シ</t>
    </rPh>
    <rPh sb="22" eb="23">
      <t>チョウ</t>
    </rPh>
    <phoneticPr fontId="20"/>
  </si>
  <si>
    <r>
      <rPr>
        <b/>
        <sz val="11"/>
        <color rgb="FFFF0000"/>
        <rFont val="ＭＳ ゴシック"/>
        <family val="3"/>
        <charset val="128"/>
      </rPr>
      <t>【必須】</t>
    </r>
    <r>
      <rPr>
        <sz val="11"/>
        <color rgb="FFFF0000"/>
        <rFont val="ＭＳ ゴシック"/>
        <family val="3"/>
        <charset val="128"/>
      </rPr>
      <t>一般廃棄物処分業許可（さいたま市長の許可）</t>
    </r>
    <rPh sb="1" eb="3">
      <t>ヒッス</t>
    </rPh>
    <rPh sb="4" eb="6">
      <t>イッパン</t>
    </rPh>
    <rPh sb="6" eb="9">
      <t>ハイキブツ</t>
    </rPh>
    <rPh sb="9" eb="11">
      <t>ショブン</t>
    </rPh>
    <rPh sb="11" eb="12">
      <t>ギョウ</t>
    </rPh>
    <rPh sb="12" eb="14">
      <t>キョカ</t>
    </rPh>
    <rPh sb="19" eb="20">
      <t>シ</t>
    </rPh>
    <rPh sb="20" eb="21">
      <t>チョウ</t>
    </rPh>
    <phoneticPr fontId="20"/>
  </si>
  <si>
    <r>
      <rPr>
        <b/>
        <sz val="11"/>
        <color rgb="FF0070C0"/>
        <rFont val="ＭＳ ゴシック"/>
        <family val="3"/>
        <charset val="128"/>
      </rPr>
      <t>【市外の一般廃棄物収集運搬業務を希望する場合のみ必須】</t>
    </r>
    <r>
      <rPr>
        <sz val="11"/>
        <color rgb="FF0070C0"/>
        <rFont val="ＭＳ ゴシック"/>
        <family val="3"/>
        <charset val="128"/>
      </rPr>
      <t xml:space="preserve">
一般廃棄物収集運搬業許可
（当該業務を行う市町村長の許可）
</t>
    </r>
    <r>
      <rPr>
        <b/>
        <sz val="11"/>
        <color rgb="FF0070C0"/>
        <rFont val="ＭＳ ゴシック"/>
        <family val="3"/>
        <charset val="128"/>
      </rPr>
      <t>【市外の一般廃棄物処分業務を希望する場合のみ必須】</t>
    </r>
    <r>
      <rPr>
        <sz val="11"/>
        <color rgb="FF0070C0"/>
        <rFont val="ＭＳ ゴシック"/>
        <family val="3"/>
        <charset val="128"/>
      </rPr>
      <t xml:space="preserve">
一般廃棄物処分業許可
（当該業務を行う市町村長の許可）</t>
    </r>
    <rPh sb="16" eb="18">
      <t>キボウ</t>
    </rPh>
    <rPh sb="20" eb="22">
      <t>バアイ</t>
    </rPh>
    <rPh sb="24" eb="26">
      <t>ヒッス</t>
    </rPh>
    <rPh sb="28" eb="30">
      <t>イッパン</t>
    </rPh>
    <rPh sb="30" eb="33">
      <t>ハイキブツ</t>
    </rPh>
    <rPh sb="33" eb="35">
      <t>シュウシュウ</t>
    </rPh>
    <rPh sb="35" eb="37">
      <t>ウンパン</t>
    </rPh>
    <rPh sb="37" eb="38">
      <t>ギョウ</t>
    </rPh>
    <rPh sb="38" eb="40">
      <t>キョカ</t>
    </rPh>
    <rPh sb="67" eb="69">
      <t>ショブン</t>
    </rPh>
    <rPh sb="84" eb="86">
      <t>イッパン</t>
    </rPh>
    <rPh sb="86" eb="89">
      <t>ハイキブツ</t>
    </rPh>
    <rPh sb="89" eb="91">
      <t>ショブン</t>
    </rPh>
    <rPh sb="91" eb="92">
      <t>ギョウ</t>
    </rPh>
    <rPh sb="92" eb="94">
      <t>キョカ</t>
    </rPh>
    <rPh sb="96" eb="98">
      <t>トウガイ</t>
    </rPh>
    <rPh sb="98" eb="100">
      <t>ギョウム</t>
    </rPh>
    <rPh sb="101" eb="102">
      <t>オコナ</t>
    </rPh>
    <rPh sb="103" eb="106">
      <t>シチョウソン</t>
    </rPh>
    <rPh sb="106" eb="107">
      <t>チョウ</t>
    </rPh>
    <rPh sb="108" eb="110">
      <t>キョカ</t>
    </rPh>
    <phoneticPr fontId="20"/>
  </si>
  <si>
    <r>
      <rPr>
        <b/>
        <sz val="11"/>
        <color rgb="FFFF0000"/>
        <rFont val="ＭＳ ゴシック"/>
        <family val="3"/>
        <charset val="128"/>
      </rPr>
      <t>【いずれか必須】</t>
    </r>
    <r>
      <rPr>
        <sz val="11"/>
        <color rgb="FFFF0000"/>
        <rFont val="ＭＳ ゴシック"/>
        <family val="3"/>
        <charset val="128"/>
      </rPr>
      <t xml:space="preserve">
貨物自動車運送事業法に基づく許可・届出
貨物利用運送事業法に基づく登録・許可</t>
    </r>
    <rPh sb="5" eb="7">
      <t>ヒッス</t>
    </rPh>
    <rPh sb="9" eb="11">
      <t>カモツ</t>
    </rPh>
    <rPh sb="11" eb="14">
      <t>ジドウシャ</t>
    </rPh>
    <rPh sb="14" eb="16">
      <t>ウンソウ</t>
    </rPh>
    <rPh sb="16" eb="18">
      <t>ジギョウ</t>
    </rPh>
    <rPh sb="18" eb="19">
      <t>ホウ</t>
    </rPh>
    <rPh sb="20" eb="21">
      <t>モト</t>
    </rPh>
    <rPh sb="23" eb="25">
      <t>キョカ</t>
    </rPh>
    <rPh sb="26" eb="28">
      <t>トドケデ</t>
    </rPh>
    <rPh sb="29" eb="31">
      <t>カモツ</t>
    </rPh>
    <rPh sb="31" eb="33">
      <t>リヨウ</t>
    </rPh>
    <rPh sb="33" eb="35">
      <t>ウンソウ</t>
    </rPh>
    <rPh sb="35" eb="38">
      <t>ジギョウホウ</t>
    </rPh>
    <rPh sb="39" eb="40">
      <t>モト</t>
    </rPh>
    <rPh sb="42" eb="44">
      <t>トウロク</t>
    </rPh>
    <rPh sb="45" eb="47">
      <t>キョカ</t>
    </rPh>
    <phoneticPr fontId="20"/>
  </si>
  <si>
    <r>
      <rPr>
        <b/>
        <sz val="11"/>
        <color rgb="FFFF0000"/>
        <rFont val="ＭＳ ゴシック"/>
        <family val="3"/>
        <charset val="128"/>
      </rPr>
      <t>【必須】</t>
    </r>
    <r>
      <rPr>
        <sz val="11"/>
        <color rgb="FFFF0000"/>
        <rFont val="ＭＳ ゴシック"/>
        <family val="3"/>
        <charset val="128"/>
      </rPr>
      <t>旅客自動車運送事業等の免許又は許可</t>
    </r>
    <rPh sb="1" eb="3">
      <t>ヒッス</t>
    </rPh>
    <rPh sb="4" eb="6">
      <t>リョキャク</t>
    </rPh>
    <rPh sb="6" eb="9">
      <t>ジドウシャ</t>
    </rPh>
    <rPh sb="9" eb="11">
      <t>ウンソウ</t>
    </rPh>
    <rPh sb="11" eb="13">
      <t>ジギョウ</t>
    </rPh>
    <rPh sb="13" eb="14">
      <t>トウ</t>
    </rPh>
    <rPh sb="15" eb="17">
      <t>メンキョ</t>
    </rPh>
    <rPh sb="17" eb="18">
      <t>マタ</t>
    </rPh>
    <rPh sb="19" eb="21">
      <t>キョカ</t>
    </rPh>
    <phoneticPr fontId="20"/>
  </si>
  <si>
    <r>
      <rPr>
        <b/>
        <sz val="11"/>
        <color rgb="FFFF0000"/>
        <rFont val="ＭＳ ゴシック"/>
        <family val="3"/>
        <charset val="128"/>
      </rPr>
      <t>【必須】</t>
    </r>
    <r>
      <rPr>
        <sz val="11"/>
        <color rgb="FFFF0000"/>
        <rFont val="ＭＳ ゴシック"/>
        <family val="3"/>
        <charset val="128"/>
      </rPr>
      <t>貨物自動車運送事業法に基づく許可・届出</t>
    </r>
    <rPh sb="1" eb="3">
      <t>ヒッス</t>
    </rPh>
    <rPh sb="4" eb="6">
      <t>カモツ</t>
    </rPh>
    <rPh sb="6" eb="9">
      <t>ジドウシャ</t>
    </rPh>
    <rPh sb="9" eb="11">
      <t>ウンソウ</t>
    </rPh>
    <rPh sb="11" eb="13">
      <t>ジギョウ</t>
    </rPh>
    <rPh sb="13" eb="14">
      <t>ホウ</t>
    </rPh>
    <rPh sb="15" eb="16">
      <t>モト</t>
    </rPh>
    <rPh sb="18" eb="20">
      <t>キョカ</t>
    </rPh>
    <rPh sb="21" eb="23">
      <t>トドケデ</t>
    </rPh>
    <phoneticPr fontId="20"/>
  </si>
  <si>
    <r>
      <rPr>
        <b/>
        <sz val="11"/>
        <color rgb="FFFF0000"/>
        <rFont val="ＭＳ ゴシック"/>
        <family val="3"/>
        <charset val="128"/>
      </rPr>
      <t>【必須】</t>
    </r>
    <r>
      <rPr>
        <sz val="11"/>
        <color rgb="FFFF0000"/>
        <rFont val="ＭＳ ゴシック"/>
        <family val="3"/>
        <charset val="128"/>
      </rPr>
      <t>旅行業登録・旅行業者代理業登録</t>
    </r>
    <rPh sb="1" eb="3">
      <t>ヒッス</t>
    </rPh>
    <phoneticPr fontId="20"/>
  </si>
  <si>
    <r>
      <rPr>
        <b/>
        <sz val="11"/>
        <color rgb="FFFF0000"/>
        <rFont val="ＭＳ ゴシック"/>
        <family val="3"/>
        <charset val="128"/>
      </rPr>
      <t xml:space="preserve">【いずれか必須】
</t>
    </r>
    <r>
      <rPr>
        <sz val="11"/>
        <color rgb="FFFF0000"/>
        <rFont val="ＭＳ ゴシック"/>
        <family val="3"/>
        <charset val="128"/>
      </rPr>
      <t>一般信書便事業許可
特定信書便事業許可</t>
    </r>
    <rPh sb="5" eb="7">
      <t>ヒッス</t>
    </rPh>
    <rPh sb="9" eb="11">
      <t>イッパン</t>
    </rPh>
    <rPh sb="11" eb="13">
      <t>シンショ</t>
    </rPh>
    <rPh sb="13" eb="14">
      <t>ビン</t>
    </rPh>
    <rPh sb="14" eb="16">
      <t>ジギョウ</t>
    </rPh>
    <rPh sb="16" eb="18">
      <t>キョカ</t>
    </rPh>
    <phoneticPr fontId="20"/>
  </si>
  <si>
    <r>
      <rPr>
        <b/>
        <sz val="11"/>
        <color rgb="FFFF0000"/>
        <rFont val="ＭＳ ゴシック"/>
        <family val="3"/>
        <charset val="128"/>
      </rPr>
      <t>【必須】</t>
    </r>
    <r>
      <rPr>
        <sz val="11"/>
        <color rgb="FFFF0000"/>
        <rFont val="ＭＳ ゴシック"/>
        <family val="3"/>
        <charset val="128"/>
      </rPr>
      <t>不動産鑑定業者登録</t>
    </r>
    <rPh sb="1" eb="3">
      <t>ヒッス</t>
    </rPh>
    <rPh sb="4" eb="7">
      <t>フドウサン</t>
    </rPh>
    <rPh sb="7" eb="9">
      <t>カンテイ</t>
    </rPh>
    <rPh sb="9" eb="11">
      <t>ギョウシャ</t>
    </rPh>
    <rPh sb="11" eb="13">
      <t>トウロク</t>
    </rPh>
    <phoneticPr fontId="20"/>
  </si>
  <si>
    <r>
      <rPr>
        <b/>
        <sz val="11"/>
        <color rgb="FFFF0000"/>
        <rFont val="ＭＳ ゴシック"/>
        <family val="3"/>
        <charset val="128"/>
      </rPr>
      <t>【必須】</t>
    </r>
    <r>
      <rPr>
        <sz val="11"/>
        <color rgb="FFFF0000"/>
        <rFont val="ＭＳ ゴシック"/>
        <family val="3"/>
        <charset val="128"/>
      </rPr>
      <t xml:space="preserve">
労働者派遣事業許可</t>
    </r>
    <rPh sb="1" eb="3">
      <t>ヒッス</t>
    </rPh>
    <phoneticPr fontId="20"/>
  </si>
  <si>
    <t>令和</t>
    <rPh sb="0" eb="2">
      <t>レイワ</t>
    </rPh>
    <phoneticPr fontId="20"/>
  </si>
  <si>
    <t>業者情報調書（申請業務情報等）</t>
    <rPh sb="0" eb="2">
      <t>ギョウシャ</t>
    </rPh>
    <rPh sb="2" eb="4">
      <t>ジョウホウ</t>
    </rPh>
    <rPh sb="4" eb="6">
      <t>チョウショ</t>
    </rPh>
    <rPh sb="13" eb="14">
      <t>トウ</t>
    </rPh>
    <phoneticPr fontId="20"/>
  </si>
  <si>
    <t>②受注希望業務（申請業務小項目）</t>
    <rPh sb="1" eb="3">
      <t>ジュチュウ</t>
    </rPh>
    <rPh sb="3" eb="5">
      <t>キボウ</t>
    </rPh>
    <rPh sb="5" eb="7">
      <t>ギョウム</t>
    </rPh>
    <rPh sb="8" eb="10">
      <t>シンセイ</t>
    </rPh>
    <rPh sb="10" eb="12">
      <t>ギョウム</t>
    </rPh>
    <rPh sb="12" eb="15">
      <t>ショウコウモク</t>
    </rPh>
    <phoneticPr fontId="20"/>
  </si>
  <si>
    <t>申請業務に○を記入し、1708（その他）を申請する場合は、具体的業務内容を下欄に記入</t>
    <rPh sb="0" eb="2">
      <t>シンセイ</t>
    </rPh>
    <rPh sb="2" eb="4">
      <t>ギョウム</t>
    </rPh>
    <rPh sb="7" eb="9">
      <t>キニュウ</t>
    </rPh>
    <rPh sb="18" eb="19">
      <t>タ</t>
    </rPh>
    <rPh sb="21" eb="23">
      <t>シンセイ</t>
    </rPh>
    <rPh sb="25" eb="27">
      <t>バアイ</t>
    </rPh>
    <rPh sb="29" eb="32">
      <t>グタイテキ</t>
    </rPh>
    <rPh sb="32" eb="34">
      <t>ギョウム</t>
    </rPh>
    <rPh sb="34" eb="36">
      <t>ナイヨウ</t>
    </rPh>
    <rPh sb="37" eb="39">
      <t>カラン</t>
    </rPh>
    <rPh sb="40" eb="42">
      <t>キニュウ</t>
    </rPh>
    <phoneticPr fontId="20"/>
  </si>
  <si>
    <t>備考</t>
    <rPh sb="0" eb="2">
      <t>ビコウ</t>
    </rPh>
    <phoneticPr fontId="20"/>
  </si>
  <si>
    <t>③第一希望業務（大項目）</t>
    <rPh sb="1" eb="3">
      <t>ダイイチ</t>
    </rPh>
    <rPh sb="3" eb="5">
      <t>キボウ</t>
    </rPh>
    <rPh sb="5" eb="7">
      <t>ギョウム</t>
    </rPh>
    <rPh sb="8" eb="11">
      <t>ダイコウモク</t>
    </rPh>
    <phoneticPr fontId="20"/>
  </si>
  <si>
    <t>「②受注希望業務（申請業務小項目）」で記入欄が足りなくなった場合はここに記入</t>
    <rPh sb="2" eb="4">
      <t>ジュチュウ</t>
    </rPh>
    <rPh sb="4" eb="6">
      <t>キボウ</t>
    </rPh>
    <rPh sb="6" eb="8">
      <t>ギョウム</t>
    </rPh>
    <rPh sb="9" eb="11">
      <t>シンセイ</t>
    </rPh>
    <rPh sb="11" eb="13">
      <t>ギョウム</t>
    </rPh>
    <rPh sb="13" eb="16">
      <t>ショウコウモク</t>
    </rPh>
    <rPh sb="19" eb="21">
      <t>キニュウ</t>
    </rPh>
    <rPh sb="21" eb="22">
      <t>ラン</t>
    </rPh>
    <rPh sb="23" eb="24">
      <t>タ</t>
    </rPh>
    <rPh sb="30" eb="32">
      <t>バアイ</t>
    </rPh>
    <rPh sb="36" eb="38">
      <t>キニュウ</t>
    </rPh>
    <phoneticPr fontId="20"/>
  </si>
  <si>
    <t>④許可・認可・登録等情報</t>
    <rPh sb="1" eb="3">
      <t>キョカ</t>
    </rPh>
    <rPh sb="4" eb="6">
      <t>ニンカ</t>
    </rPh>
    <rPh sb="7" eb="9">
      <t>トウロク</t>
    </rPh>
    <rPh sb="9" eb="10">
      <t>トウ</t>
    </rPh>
    <rPh sb="10" eb="12">
      <t>ジョウホウ</t>
    </rPh>
    <phoneticPr fontId="20"/>
  </si>
  <si>
    <t>⑤技術者情報</t>
    <rPh sb="1" eb="4">
      <t>ギジュツシャ</t>
    </rPh>
    <rPh sb="4" eb="6">
      <t>ジョウホウ</t>
    </rPh>
    <phoneticPr fontId="20"/>
  </si>
  <si>
    <t>⑥会社概要（申請する業務についての説明等）</t>
    <rPh sb="1" eb="3">
      <t>カイシャ</t>
    </rPh>
    <rPh sb="3" eb="5">
      <t>ガイヨウ</t>
    </rPh>
    <rPh sb="6" eb="8">
      <t>シンセイ</t>
    </rPh>
    <phoneticPr fontId="20"/>
  </si>
  <si>
    <t>「委託様式７」の提出は、任意となります。提出される場合は、「様式７」シートに直接入力してください。任意の様式での提出も可です。</t>
    <rPh sb="1" eb="3">
      <t>イタク</t>
    </rPh>
    <rPh sb="3" eb="5">
      <t>ヨウシキ</t>
    </rPh>
    <rPh sb="8" eb="10">
      <t>テイシュツ</t>
    </rPh>
    <rPh sb="12" eb="14">
      <t>ニンイ</t>
    </rPh>
    <rPh sb="20" eb="22">
      <t>テイシュツ</t>
    </rPh>
    <rPh sb="25" eb="27">
      <t>バアイ</t>
    </rPh>
    <rPh sb="30" eb="32">
      <t>ヨウシキ</t>
    </rPh>
    <rPh sb="38" eb="40">
      <t>チョクセツ</t>
    </rPh>
    <rPh sb="40" eb="42">
      <t>ニュウリョク</t>
    </rPh>
    <rPh sb="49" eb="51">
      <t>ニンイ</t>
    </rPh>
    <rPh sb="52" eb="54">
      <t>ヨウシキ</t>
    </rPh>
    <rPh sb="56" eb="58">
      <t>テイシュツ</t>
    </rPh>
    <rPh sb="59" eb="60">
      <t>カ</t>
    </rPh>
    <phoneticPr fontId="3"/>
  </si>
  <si>
    <t>任意</t>
    <phoneticPr fontId="20"/>
  </si>
  <si>
    <t>代理人を置く場合は必須</t>
    <rPh sb="0" eb="3">
      <t>ダイリニン</t>
    </rPh>
    <rPh sb="4" eb="5">
      <t>オ</t>
    </rPh>
    <rPh sb="6" eb="8">
      <t>バアイ</t>
    </rPh>
    <rPh sb="9" eb="11">
      <t>ヒッス</t>
    </rPh>
    <phoneticPr fontId="20"/>
  </si>
  <si>
    <r>
      <t>　</t>
    </r>
    <r>
      <rPr>
        <b/>
        <sz val="20"/>
        <rFont val="ＭＳ ゴシック"/>
        <family val="3"/>
        <charset val="128"/>
      </rPr>
      <t>この入力シートに必要事項を入力後</t>
    </r>
    <r>
      <rPr>
        <b/>
        <sz val="16"/>
        <rFont val="ＭＳ ゴシック"/>
        <family val="3"/>
        <charset val="128"/>
      </rPr>
      <t>、</t>
    </r>
    <r>
      <rPr>
        <b/>
        <u/>
        <sz val="20"/>
        <color rgb="FFFF0000"/>
        <rFont val="ＭＳ ゴシック"/>
        <family val="3"/>
        <charset val="128"/>
      </rPr>
      <t>別シート（受付証～様式７のうち必要なシート）の書類をプリントアウト</t>
    </r>
    <r>
      <rPr>
        <b/>
        <sz val="16"/>
        <rFont val="ＭＳ ゴシック"/>
        <family val="3"/>
        <charset val="128"/>
      </rPr>
      <t>し、押印の上、必要書類を添付して送付してください。</t>
    </r>
    <rPh sb="3" eb="5">
      <t>ニュウリョク</t>
    </rPh>
    <rPh sb="18" eb="19">
      <t>ベツ</t>
    </rPh>
    <rPh sb="23" eb="25">
      <t>ウケツケ</t>
    </rPh>
    <rPh sb="25" eb="26">
      <t>ショウ</t>
    </rPh>
    <rPh sb="27" eb="29">
      <t>ヨウシキ</t>
    </rPh>
    <rPh sb="33" eb="35">
      <t>ヒツヨウ</t>
    </rPh>
    <rPh sb="41" eb="43">
      <t>ショルイ</t>
    </rPh>
    <rPh sb="56" eb="57">
      <t>ウエ</t>
    </rPh>
    <rPh sb="67" eb="69">
      <t>ソウフ</t>
    </rPh>
    <phoneticPr fontId="20"/>
  </si>
  <si>
    <t>さいたま市特定調達契約に係る競争入札参加資格審査申請受付証</t>
    <rPh sb="4" eb="5">
      <t>シ</t>
    </rPh>
    <rPh sb="5" eb="7">
      <t>トクテイ</t>
    </rPh>
    <rPh sb="7" eb="9">
      <t>チョウタツ</t>
    </rPh>
    <rPh sb="9" eb="11">
      <t>ケイヤク</t>
    </rPh>
    <rPh sb="12" eb="13">
      <t>カカ</t>
    </rPh>
    <rPh sb="14" eb="16">
      <t>キョウソウ</t>
    </rPh>
    <rPh sb="16" eb="18">
      <t>ニュウサツ</t>
    </rPh>
    <rPh sb="18" eb="20">
      <t>サンカ</t>
    </rPh>
    <rPh sb="20" eb="22">
      <t>シカク</t>
    </rPh>
    <rPh sb="22" eb="24">
      <t>シンサ</t>
    </rPh>
    <rPh sb="24" eb="26">
      <t>シンセイ</t>
    </rPh>
    <rPh sb="26" eb="28">
      <t>ウケツケ</t>
    </rPh>
    <rPh sb="28" eb="29">
      <t>ショウ</t>
    </rPh>
    <phoneticPr fontId="3"/>
  </si>
  <si>
    <r>
      <t>業者情報調書</t>
    </r>
    <r>
      <rPr>
        <sz val="10"/>
        <rFont val="メイリオ"/>
        <family val="3"/>
        <charset val="128"/>
      </rPr>
      <t>（申請業務情報等）</t>
    </r>
    <rPh sb="7" eb="9">
      <t>シンセイ</t>
    </rPh>
    <rPh sb="9" eb="11">
      <t>ギョウム</t>
    </rPh>
    <rPh sb="13" eb="14">
      <t>トウ</t>
    </rPh>
    <phoneticPr fontId="20"/>
  </si>
  <si>
    <t>許可、認可又は登録等の証明書等</t>
    <phoneticPr fontId="20"/>
  </si>
  <si>
    <t>業務委託に係る競争入札に参加する資格の審査を申請します。</t>
    <rPh sb="0" eb="2">
      <t>ギョウム</t>
    </rPh>
    <rPh sb="2" eb="4">
      <t>イタク</t>
    </rPh>
    <phoneticPr fontId="3"/>
  </si>
  <si>
    <r>
      <t>資格の有効期間において次の①～⑥の権限を委任します。また、</t>
    </r>
    <r>
      <rPr>
        <b/>
        <u/>
        <sz val="14"/>
        <color theme="1"/>
        <rFont val="ＭＳ 明朝"/>
        <family val="1"/>
        <charset val="128"/>
      </rPr>
      <t>右上の代理人使用印鑑</t>
    </r>
    <rPh sb="29" eb="31">
      <t>ミギウエ</t>
    </rPh>
    <rPh sb="32" eb="35">
      <t>ダイリニン</t>
    </rPh>
    <rPh sb="35" eb="37">
      <t>シヨウ</t>
    </rPh>
    <rPh sb="37" eb="39">
      <t>インカン</t>
    </rPh>
    <phoneticPr fontId="3"/>
  </si>
  <si>
    <r>
      <rPr>
        <b/>
        <u/>
        <sz val="14"/>
        <color theme="1"/>
        <rFont val="ＭＳ 明朝"/>
        <family val="1"/>
        <charset val="128"/>
      </rPr>
      <t>を使用します</t>
    </r>
    <r>
      <rPr>
        <sz val="14"/>
        <color theme="1"/>
        <rFont val="ＭＳ 明朝"/>
        <family val="1"/>
        <charset val="128"/>
      </rPr>
      <t>。</t>
    </r>
    <phoneticPr fontId="3"/>
  </si>
  <si>
    <t>11～52を結合</t>
    <rPh sb="6" eb="8">
      <t>ケツゴウ</t>
    </rPh>
    <phoneticPr fontId="20"/>
  </si>
  <si>
    <t>○</t>
  </si>
  <si>
    <t>受付証</t>
    <phoneticPr fontId="3"/>
  </si>
  <si>
    <t>－</t>
  </si>
  <si>
    <r>
      <t>≪入力上の注意事項≫
　■必ず</t>
    </r>
    <r>
      <rPr>
        <b/>
        <sz val="16"/>
        <color rgb="FFFF0000"/>
        <rFont val="ＭＳ ゴシック"/>
        <family val="3"/>
        <charset val="128"/>
      </rPr>
      <t>申請の手引（１１ページ以降）を確認しながら</t>
    </r>
    <r>
      <rPr>
        <b/>
        <sz val="16"/>
        <rFont val="ＭＳ ゴシック"/>
        <family val="3"/>
        <charset val="128"/>
      </rPr>
      <t>入力を進めてください。</t>
    </r>
    <r>
      <rPr>
        <b/>
        <sz val="16"/>
        <color rgb="FFFF0000"/>
        <rFont val="ＭＳ ゴシック"/>
        <family val="3"/>
        <charset val="128"/>
      </rPr>
      <t xml:space="preserve">
　</t>
    </r>
    <r>
      <rPr>
        <b/>
        <sz val="16"/>
        <rFont val="ＭＳ ゴシック"/>
        <family val="3"/>
        <charset val="128"/>
      </rPr>
      <t>　申請の手引の「記入」の文言は、本シートへの「入力」に読み替えてください。
　■入力箇所は、水色の項目です。
　■申請内容により、入力不要の項目があります。
　　セルの色がグレーに変わった場合、その項目は入力不要です。
　　</t>
    </r>
    <r>
      <rPr>
        <b/>
        <sz val="14"/>
        <rFont val="ＭＳ ゴシック"/>
        <family val="3"/>
        <charset val="128"/>
      </rPr>
      <t>（セルの色は、グレーから通常の色に戻る場合もあります。その場合、その項目は入力項目となります。）</t>
    </r>
    <r>
      <rPr>
        <b/>
        <sz val="16"/>
        <rFont val="ＭＳ ゴシック"/>
        <family val="3"/>
        <charset val="128"/>
      </rPr>
      <t xml:space="preserve">
　■入力終了後は</t>
    </r>
    <r>
      <rPr>
        <b/>
        <sz val="16"/>
        <color rgb="FFFF0000"/>
        <rFont val="ＭＳ ゴシック"/>
        <family val="3"/>
        <charset val="128"/>
      </rPr>
      <t>必ず印刷様式を確認</t>
    </r>
    <r>
      <rPr>
        <b/>
        <sz val="16"/>
        <rFont val="ＭＳ ゴシック"/>
        <family val="3"/>
        <charset val="128"/>
      </rPr>
      <t>してください。</t>
    </r>
    <rPh sb="1" eb="3">
      <t>ニュウリョク</t>
    </rPh>
    <rPh sb="3" eb="4">
      <t>ジョウ</t>
    </rPh>
    <rPh sb="5" eb="7">
      <t>チュウイ</t>
    </rPh>
    <rPh sb="7" eb="9">
      <t>ジコウ</t>
    </rPh>
    <rPh sb="13" eb="14">
      <t>カナラ</t>
    </rPh>
    <rPh sb="15" eb="17">
      <t>シンセイ</t>
    </rPh>
    <rPh sb="18" eb="20">
      <t>テビキ</t>
    </rPh>
    <rPh sb="26" eb="28">
      <t>イコウ</t>
    </rPh>
    <rPh sb="30" eb="32">
      <t>カクニン</t>
    </rPh>
    <rPh sb="36" eb="38">
      <t>ニュウリョク</t>
    </rPh>
    <rPh sb="39" eb="40">
      <t>スス</t>
    </rPh>
    <rPh sb="50" eb="52">
      <t>シンセイ</t>
    </rPh>
    <rPh sb="53" eb="55">
      <t>テビキ</t>
    </rPh>
    <rPh sb="57" eb="59">
      <t>キニュウ</t>
    </rPh>
    <rPh sb="61" eb="63">
      <t>モンゴン</t>
    </rPh>
    <rPh sb="65" eb="66">
      <t>ホン</t>
    </rPh>
    <rPh sb="72" eb="74">
      <t>ニュウリョク</t>
    </rPh>
    <rPh sb="76" eb="77">
      <t>ヨ</t>
    </rPh>
    <rPh sb="78" eb="79">
      <t>カ</t>
    </rPh>
    <rPh sb="89" eb="91">
      <t>ニュウリョク</t>
    </rPh>
    <rPh sb="91" eb="93">
      <t>カショ</t>
    </rPh>
    <rPh sb="95" eb="97">
      <t>ミズイロ</t>
    </rPh>
    <rPh sb="98" eb="100">
      <t>コウモク</t>
    </rPh>
    <rPh sb="106" eb="108">
      <t>シンセイ</t>
    </rPh>
    <rPh sb="108" eb="110">
      <t>ナイヨウ</t>
    </rPh>
    <rPh sb="114" eb="116">
      <t>ニュウリョク</t>
    </rPh>
    <rPh sb="116" eb="118">
      <t>フヨウ</t>
    </rPh>
    <rPh sb="119" eb="121">
      <t>コウモク</t>
    </rPh>
    <rPh sb="133" eb="134">
      <t>イロ</t>
    </rPh>
    <rPh sb="139" eb="140">
      <t>カ</t>
    </rPh>
    <rPh sb="143" eb="145">
      <t>バアイ</t>
    </rPh>
    <rPh sb="148" eb="150">
      <t>コウモク</t>
    </rPh>
    <rPh sb="151" eb="153">
      <t>ニュウリョク</t>
    </rPh>
    <rPh sb="153" eb="155">
      <t>フヨウ</t>
    </rPh>
    <rPh sb="165" eb="166">
      <t>イロ</t>
    </rPh>
    <rPh sb="173" eb="175">
      <t>ツウジョウ</t>
    </rPh>
    <rPh sb="176" eb="177">
      <t>ショク</t>
    </rPh>
    <rPh sb="178" eb="179">
      <t>モド</t>
    </rPh>
    <rPh sb="180" eb="182">
      <t>バアイ</t>
    </rPh>
    <rPh sb="190" eb="192">
      <t>バアイ</t>
    </rPh>
    <rPh sb="195" eb="197">
      <t>コウモク</t>
    </rPh>
    <rPh sb="198" eb="200">
      <t>ニュウリョク</t>
    </rPh>
    <rPh sb="200" eb="202">
      <t>コウモク</t>
    </rPh>
    <rPh sb="212" eb="214">
      <t>ニュウリョク</t>
    </rPh>
    <rPh sb="214" eb="217">
      <t>シュウリョウゴ</t>
    </rPh>
    <rPh sb="218" eb="219">
      <t>カナラ</t>
    </rPh>
    <rPh sb="220" eb="222">
      <t>インサツ</t>
    </rPh>
    <rPh sb="222" eb="224">
      <t>ヨウシキ</t>
    </rPh>
    <rPh sb="225" eb="227">
      <t>カクニン</t>
    </rPh>
    <phoneticPr fontId="3"/>
  </si>
  <si>
    <t>　　・審査結果通知書は、審査処理完了後の送付となりますので、</t>
    <rPh sb="9" eb="10">
      <t>ショ</t>
    </rPh>
    <rPh sb="12" eb="14">
      <t>シンサ</t>
    </rPh>
    <rPh sb="14" eb="16">
      <t>ショリ</t>
    </rPh>
    <rPh sb="16" eb="18">
      <t>カンリョウ</t>
    </rPh>
    <rPh sb="18" eb="19">
      <t>ゴ</t>
    </rPh>
    <rPh sb="20" eb="22">
      <t>ソウフ</t>
    </rPh>
    <phoneticPr fontId="3"/>
  </si>
  <si>
    <t>✓</t>
    <phoneticPr fontId="20"/>
  </si>
  <si>
    <t>さいたま市使用欄３－④　⇒</t>
    <rPh sb="4" eb="5">
      <t>シ</t>
    </rPh>
    <rPh sb="5" eb="7">
      <t>シヨウ</t>
    </rPh>
    <rPh sb="7" eb="8">
      <t>ラン</t>
    </rPh>
    <phoneticPr fontId="20"/>
  </si>
  <si>
    <t>さいたま市使用欄３－⑨　⇒</t>
    <rPh sb="4" eb="5">
      <t>シ</t>
    </rPh>
    <rPh sb="5" eb="7">
      <t>シヨウ</t>
    </rPh>
    <rPh sb="7" eb="8">
      <t>ラン</t>
    </rPh>
    <phoneticPr fontId="20"/>
  </si>
  <si>
    <t>さいたま市使用欄３－⑩　⇒</t>
    <rPh sb="4" eb="5">
      <t>シ</t>
    </rPh>
    <rPh sb="5" eb="7">
      <t>シヨウ</t>
    </rPh>
    <rPh sb="7" eb="8">
      <t>ラン</t>
    </rPh>
    <phoneticPr fontId="20"/>
  </si>
  <si>
    <t>さいたま市使用欄３－⑪　⇒</t>
    <rPh sb="4" eb="5">
      <t>シ</t>
    </rPh>
    <rPh sb="5" eb="7">
      <t>シヨウ</t>
    </rPh>
    <rPh sb="7" eb="8">
      <t>ラン</t>
    </rPh>
    <phoneticPr fontId="20"/>
  </si>
  <si>
    <r>
      <rPr>
        <sz val="10"/>
        <rFont val="ＭＳ Ｐ明朝"/>
        <family val="1"/>
        <charset val="128"/>
      </rPr>
      <t>さいたま市使用欄</t>
    </r>
    <r>
      <rPr>
        <sz val="14"/>
        <rFont val="ＭＳ Ｐ明朝"/>
        <family val="1"/>
        <charset val="128"/>
      </rPr>
      <t xml:space="preserve">
３－⑫　⇒</t>
    </r>
    <rPh sb="4" eb="5">
      <t>シ</t>
    </rPh>
    <rPh sb="5" eb="7">
      <t>シヨウ</t>
    </rPh>
    <rPh sb="7" eb="8">
      <t>ラン</t>
    </rPh>
    <phoneticPr fontId="20"/>
  </si>
  <si>
    <t>さいたま市使用欄４－②　⇒</t>
    <rPh sb="4" eb="5">
      <t>シ</t>
    </rPh>
    <rPh sb="5" eb="7">
      <t>シヨウ</t>
    </rPh>
    <rPh sb="7" eb="8">
      <t>ラン</t>
    </rPh>
    <phoneticPr fontId="20"/>
  </si>
  <si>
    <t>さいたま市使用欄４－⑦　⇒</t>
    <rPh sb="4" eb="5">
      <t>シ</t>
    </rPh>
    <rPh sb="5" eb="7">
      <t>シヨウ</t>
    </rPh>
    <rPh sb="7" eb="8">
      <t>ラン</t>
    </rPh>
    <phoneticPr fontId="20"/>
  </si>
  <si>
    <t>さいたま市使用欄４－⑧　⇒</t>
    <rPh sb="4" eb="5">
      <t>シ</t>
    </rPh>
    <rPh sb="5" eb="7">
      <t>シヨウ</t>
    </rPh>
    <rPh sb="7" eb="8">
      <t>ラン</t>
    </rPh>
    <phoneticPr fontId="20"/>
  </si>
  <si>
    <r>
      <rPr>
        <sz val="10"/>
        <rFont val="ＭＳ Ｐ明朝"/>
        <family val="1"/>
        <charset val="128"/>
      </rPr>
      <t>さいたま市使用欄</t>
    </r>
    <r>
      <rPr>
        <sz val="14"/>
        <rFont val="ＭＳ Ｐ明朝"/>
        <family val="1"/>
        <charset val="128"/>
      </rPr>
      <t xml:space="preserve">
４－⑨　⇒</t>
    </r>
    <rPh sb="4" eb="5">
      <t>シ</t>
    </rPh>
    <rPh sb="5" eb="7">
      <t>シヨウ</t>
    </rPh>
    <rPh sb="7" eb="8">
      <t>ラン</t>
    </rPh>
    <phoneticPr fontId="20"/>
  </si>
  <si>
    <t>さいたま市特定調達契約に係る競争入札参加資格審査申請受付証（さいたま市控え）</t>
    <rPh sb="4" eb="5">
      <t>シ</t>
    </rPh>
    <rPh sb="5" eb="7">
      <t>トクテイ</t>
    </rPh>
    <rPh sb="7" eb="9">
      <t>チョウタツ</t>
    </rPh>
    <rPh sb="9" eb="11">
      <t>ケイヤク</t>
    </rPh>
    <rPh sb="12" eb="13">
      <t>カカ</t>
    </rPh>
    <rPh sb="14" eb="16">
      <t>キョウソウ</t>
    </rPh>
    <rPh sb="16" eb="18">
      <t>ニュウサツ</t>
    </rPh>
    <rPh sb="18" eb="20">
      <t>サンカ</t>
    </rPh>
    <rPh sb="20" eb="22">
      <t>シカク</t>
    </rPh>
    <rPh sb="22" eb="24">
      <t>シンサ</t>
    </rPh>
    <rPh sb="24" eb="26">
      <t>シンセイ</t>
    </rPh>
    <rPh sb="26" eb="28">
      <t>ウケツケ</t>
    </rPh>
    <rPh sb="28" eb="29">
      <t>ショウ</t>
    </rPh>
    <rPh sb="34" eb="35">
      <t>シ</t>
    </rPh>
    <rPh sb="35" eb="36">
      <t>ヒカ</t>
    </rPh>
    <phoneticPr fontId="3"/>
  </si>
  <si>
    <t>　　　通知書が届くまでこの用紙を保管してください。</t>
    <rPh sb="5" eb="6">
      <t>ショ</t>
    </rPh>
    <phoneticPr fontId="3"/>
  </si>
  <si>
    <t>令和６年度</t>
    <rPh sb="0" eb="2">
      <t>レイワ</t>
    </rPh>
    <rPh sb="3" eb="4">
      <t>ネン</t>
    </rPh>
    <rPh sb="4" eb="5">
      <t>ド</t>
    </rPh>
    <phoneticPr fontId="3"/>
  </si>
  <si>
    <t>令和６年度特定調達</t>
    <rPh sb="0" eb="2">
      <t>レイワ</t>
    </rPh>
    <rPh sb="3" eb="5">
      <t>ネンド</t>
    </rPh>
    <rPh sb="5" eb="7">
      <t>トクテイ</t>
    </rPh>
    <rPh sb="7" eb="9">
      <t>チョウタツ</t>
    </rPh>
    <phoneticPr fontId="3"/>
  </si>
  <si>
    <t>　令和６年度において、さいたま市及びさいたま市水道事業管理者の発注する特定調達契約の</t>
    <rPh sb="1" eb="3">
      <t>レイワ</t>
    </rPh>
    <rPh sb="16" eb="17">
      <t>オヨ</t>
    </rPh>
    <rPh sb="22" eb="23">
      <t>シ</t>
    </rPh>
    <rPh sb="23" eb="25">
      <t>スイドウ</t>
    </rPh>
    <rPh sb="25" eb="27">
      <t>ジギョウ</t>
    </rPh>
    <rPh sb="27" eb="29">
      <t>カンリ</t>
    </rPh>
    <rPh sb="35" eb="37">
      <t>トクテイ</t>
    </rPh>
    <rPh sb="37" eb="39">
      <t>チョウタツ</t>
    </rPh>
    <rPh sb="39" eb="41">
      <t>ケイヤク</t>
    </rPh>
    <phoneticPr fontId="3"/>
  </si>
  <si>
    <t xml:space="preserve"> 私は以下のものを代理人と定め、令和６年度特定調達契約の業務委託に係る競争入札参加</t>
    <rPh sb="21" eb="27">
      <t>トクテイチョウタツケイヤク</t>
    </rPh>
    <rPh sb="28" eb="30">
      <t>ギョウム</t>
    </rPh>
    <rPh sb="30" eb="32">
      <t>イタク</t>
    </rPh>
    <rPh sb="33" eb="34">
      <t>カカ</t>
    </rPh>
    <phoneticPr fontId="3"/>
  </si>
  <si>
    <t>委託様式６④に記入した許可・認可・登録等が常に有効となるよう必要な手続きを取ること及び</t>
    <rPh sb="12" eb="13">
      <t>カ</t>
    </rPh>
    <phoneticPr fontId="3"/>
  </si>
  <si>
    <t>⑴法人→決算手続が終了している申請日直近の決算日を記入
⑵個人→「令和５年１２月３１日」と記入</t>
    <rPh sb="1" eb="3">
      <t>ホウジン</t>
    </rPh>
    <rPh sb="4" eb="6">
      <t>ケッサン</t>
    </rPh>
    <rPh sb="6" eb="8">
      <t>テツヅキ</t>
    </rPh>
    <rPh sb="9" eb="11">
      <t>シュウリョウ</t>
    </rPh>
    <rPh sb="15" eb="17">
      <t>シンセイ</t>
    </rPh>
    <rPh sb="17" eb="18">
      <t>ビ</t>
    </rPh>
    <rPh sb="18" eb="19">
      <t>チョク</t>
    </rPh>
    <rPh sb="19" eb="20">
      <t>コン</t>
    </rPh>
    <rPh sb="21" eb="24">
      <t>ケッサンビ</t>
    </rPh>
    <rPh sb="25" eb="27">
      <t>キニュウ</t>
    </rPh>
    <rPh sb="29" eb="31">
      <t>コジン</t>
    </rPh>
    <rPh sb="33" eb="35">
      <t>レイワ</t>
    </rPh>
    <rPh sb="36" eb="37">
      <t>ネン</t>
    </rPh>
    <rPh sb="39" eb="40">
      <t>ガツ</t>
    </rPh>
    <rPh sb="42" eb="43">
      <t>ニチ</t>
    </rPh>
    <rPh sb="45" eb="47">
      <t>キニュウ</t>
    </rPh>
    <phoneticPr fontId="20"/>
  </si>
  <si>
    <t>左記「①申請業務（大項目）」で○を付けた業務における受注希望業務を、申請の手引３１～３４ページを参照して記入　(記入欄が足りない場合、残りは、「備考」欄に記入すること）</t>
    <rPh sb="0" eb="1">
      <t>ヒダリ</t>
    </rPh>
    <rPh sb="1" eb="2">
      <t>キ</t>
    </rPh>
    <rPh sb="4" eb="6">
      <t>シンセイ</t>
    </rPh>
    <rPh sb="6" eb="8">
      <t>ギョウム</t>
    </rPh>
    <rPh sb="9" eb="12">
      <t>ダイコウモク</t>
    </rPh>
    <rPh sb="17" eb="18">
      <t>ツ</t>
    </rPh>
    <rPh sb="20" eb="22">
      <t>ギョウム</t>
    </rPh>
    <rPh sb="26" eb="28">
      <t>ジュチュウ</t>
    </rPh>
    <rPh sb="28" eb="30">
      <t>キボウ</t>
    </rPh>
    <rPh sb="30" eb="32">
      <t>ギョウム</t>
    </rPh>
    <rPh sb="34" eb="36">
      <t>シンセイ</t>
    </rPh>
    <rPh sb="37" eb="39">
      <t>テビキ</t>
    </rPh>
    <rPh sb="48" eb="50">
      <t>サンショウ</t>
    </rPh>
    <rPh sb="52" eb="54">
      <t>キニュウ</t>
    </rPh>
    <rPh sb="56" eb="58">
      <t>キニュウ</t>
    </rPh>
    <rPh sb="58" eb="59">
      <t>ラン</t>
    </rPh>
    <rPh sb="60" eb="61">
      <t>タ</t>
    </rPh>
    <rPh sb="64" eb="66">
      <t>バアイ</t>
    </rPh>
    <rPh sb="67" eb="68">
      <t>ノコ</t>
    </rPh>
    <rPh sb="72" eb="74">
      <t>ビコウ</t>
    </rPh>
    <rPh sb="75" eb="76">
      <t>ラン</t>
    </rPh>
    <rPh sb="77" eb="79">
      <t>キニュウ</t>
    </rPh>
    <phoneticPr fontId="20"/>
  </si>
  <si>
    <t>⑴　申請業務を行うにあたって、必須となる登録等がある場合には申請の手引３５ページ「許可・認可・登録等コード表」を参照の上、そのコード番号を記入してください。
⑵　「０３００　建物清掃（床・窓・トイレ等）」「０３０３　その他の清掃」「０６０５　その他の廃棄物処理」を申請する場合の登録等についての取り扱いは、申請の手引３４ページを参照してください。
⑶　⑴及び⑵を除いた申請業務を行うあたり、登録等を必要とする業務の受注を希望し、かつ、その登録等を有している場合は記入してください（登録等の写しの提出は不要）。
詳細は申請の手引３４ページを参照してください。</t>
    <phoneticPr fontId="20"/>
  </si>
  <si>
    <t>申請業務にかかわり、本市の業務を受託するにあたり従事できる技術職員を申請の手引３６ページ「技術者資格コード表」を参照の上、そのコード番号と人数を記入
※技術者資格コード表に無い資格が複数ある場合、コード番号欄には「９９」と記入し、人数欄には複数の資格について、その合計人数（延べ人数）を記入</t>
    <rPh sb="2" eb="4">
      <t>ギョウム</t>
    </rPh>
    <phoneticPr fontId="20"/>
  </si>
  <si>
    <t>⑴法人→決算手続が終了している申請日直近の決算日を入力
⑵個人→「令和５年１２月３１日」と入力</t>
    <rPh sb="25" eb="27">
      <t>ニュウリョク</t>
    </rPh>
    <rPh sb="33" eb="35">
      <t>レイワ</t>
    </rPh>
    <rPh sb="36" eb="37">
      <t>ネン</t>
    </rPh>
    <rPh sb="45" eb="47">
      <t>ニュウリョク</t>
    </rPh>
    <phoneticPr fontId="20"/>
  </si>
  <si>
    <t>⑴「①申請業務（大項目）」で○を付けた業務について、申請の手引３１～３４ページを参照の上、受注希望業務（小項目）に〇を入力してください。
⑵大項目「その他」のうち小項目「その他」を申請する場合は、具体的業務内容を下欄に入力してください。</t>
    <rPh sb="43" eb="44">
      <t>ウエ</t>
    </rPh>
    <rPh sb="52" eb="55">
      <t>ショウコウモク</t>
    </rPh>
    <rPh sb="59" eb="61">
      <t>ニュウリョク</t>
    </rPh>
    <rPh sb="70" eb="73">
      <t>ダイコウモク</t>
    </rPh>
    <rPh sb="81" eb="84">
      <t>ショウコウモク</t>
    </rPh>
    <rPh sb="87" eb="88">
      <t>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</si>
</sst>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2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6"/>
      <color theme="1"/>
      <name val="ＭＳ 明朝"/>
      <family val="1"/>
      <charset val="128"/>
    </font>
    <font>
      <sz val="12"/>
      <color theme="1"/>
      <name val="ＭＳ 明朝"/>
      <family val="1"/>
      <charset val="128"/>
    </font>
    <font>
      <sz val="11"/>
      <color theme="1"/>
      <name val="ＭＳ 明朝"/>
      <family val="1"/>
      <charset val="128"/>
    </font>
    <font>
      <sz val="9"/>
      <color theme="1"/>
      <name val="ＭＳ 明朝"/>
      <family val="1"/>
      <charset val="128"/>
    </font>
    <font>
      <sz val="18"/>
      <color theme="1"/>
      <name val="ＭＳ 明朝"/>
      <family val="1"/>
      <charset val="128"/>
    </font>
    <font>
      <u/>
      <sz val="12"/>
      <color theme="1"/>
      <name val="ＭＳ 明朝"/>
      <family val="1"/>
      <charset val="128"/>
    </font>
    <font>
      <sz val="14"/>
      <color theme="1"/>
      <name val="ＭＳ 明朝"/>
      <family val="1"/>
      <charset val="128"/>
    </font>
    <font>
      <sz val="12"/>
      <color theme="1"/>
      <name val="ＭＳ Ｐゴシック"/>
      <family val="2"/>
      <scheme val="minor"/>
    </font>
    <font>
      <b/>
      <sz val="14"/>
      <color theme="1"/>
      <name val="ＭＳ 明朝"/>
      <family val="1"/>
      <charset val="128"/>
    </font>
    <font>
      <u/>
      <sz val="14"/>
      <color theme="1"/>
      <name val="ＭＳ 明朝"/>
      <family val="1"/>
      <charset val="128"/>
    </font>
    <font>
      <b/>
      <sz val="20"/>
      <color theme="1"/>
      <name val="ＭＳ 明朝"/>
      <family val="1"/>
      <charset val="128"/>
    </font>
    <font>
      <sz val="13"/>
      <color theme="1"/>
      <name val="ＭＳ 明朝"/>
      <family val="1"/>
      <charset val="128"/>
    </font>
    <font>
      <sz val="22"/>
      <color theme="1"/>
      <name val="ＭＳ 明朝"/>
      <family val="1"/>
      <charset val="128"/>
    </font>
    <font>
      <sz val="20"/>
      <color theme="1"/>
      <name val="ＭＳ 明朝"/>
      <family val="1"/>
      <charset val="128"/>
    </font>
    <font>
      <sz val="11"/>
      <name val="ＭＳ Ｐゴシック"/>
      <family val="3"/>
      <charset val="128"/>
    </font>
    <font>
      <b/>
      <sz val="28"/>
      <name val="メイリオ"/>
      <family val="3"/>
      <charset val="128"/>
    </font>
    <font>
      <sz val="6"/>
      <name val="ＭＳ Ｐゴシック"/>
      <family val="3"/>
      <charset val="128"/>
    </font>
    <font>
      <b/>
      <sz val="11"/>
      <name val="メイリオ"/>
      <family val="3"/>
      <charset val="128"/>
    </font>
    <font>
      <sz val="28"/>
      <name val="ＭＳ Ｐ明朝"/>
      <family val="1"/>
      <charset val="128"/>
    </font>
    <font>
      <sz val="11"/>
      <name val="ＭＳ Ｐ明朝"/>
      <family val="1"/>
      <charset val="128"/>
    </font>
    <font>
      <sz val="18"/>
      <color indexed="8"/>
      <name val="ＭＳ Ｐゴシック"/>
      <family val="3"/>
      <charset val="128"/>
    </font>
    <font>
      <sz val="11"/>
      <name val="メイリオ"/>
      <family val="3"/>
      <charset val="128"/>
    </font>
    <font>
      <sz val="14"/>
      <name val="ＭＳ Ｐ明朝"/>
      <family val="1"/>
      <charset val="128"/>
    </font>
    <font>
      <b/>
      <sz val="20"/>
      <name val="ＭＳ Ｐ明朝"/>
      <family val="1"/>
      <charset val="128"/>
    </font>
    <font>
      <sz val="12"/>
      <name val="ＭＳ Ｐゴシック"/>
      <family val="3"/>
      <charset val="128"/>
    </font>
    <font>
      <sz val="9"/>
      <name val="ＭＳ Ｐ明朝"/>
      <family val="1"/>
      <charset val="128"/>
    </font>
    <font>
      <sz val="12"/>
      <name val="ＭＳ Ｐ明朝"/>
      <family val="1"/>
      <charset val="128"/>
    </font>
    <font>
      <b/>
      <sz val="20"/>
      <color indexed="9"/>
      <name val="メイリオ"/>
      <family val="3"/>
      <charset val="128"/>
    </font>
    <font>
      <sz val="14"/>
      <name val="ＭＳ Ｐゴシック"/>
      <family val="3"/>
      <charset val="128"/>
    </font>
    <font>
      <sz val="24"/>
      <name val="ＭＳ Ｐゴシック"/>
      <family val="3"/>
      <charset val="128"/>
    </font>
    <font>
      <b/>
      <sz val="14"/>
      <name val="ＭＳ Ｐゴシック"/>
      <family val="3"/>
      <charset val="128"/>
    </font>
    <font>
      <sz val="18"/>
      <name val="ＭＳ Ｐゴシック"/>
      <family val="3"/>
      <charset val="128"/>
    </font>
    <font>
      <sz val="9"/>
      <name val="ＭＳ Ｐゴシック"/>
      <family val="3"/>
      <charset val="128"/>
    </font>
    <font>
      <b/>
      <sz val="16"/>
      <color indexed="9"/>
      <name val="メイリオ"/>
      <family val="3"/>
      <charset val="128"/>
    </font>
    <font>
      <sz val="13"/>
      <name val="ＭＳ Ｐ明朝"/>
      <family val="1"/>
      <charset val="128"/>
    </font>
    <font>
      <sz val="16"/>
      <name val="メイリオ"/>
      <family val="3"/>
      <charset val="128"/>
    </font>
    <font>
      <sz val="8"/>
      <name val="メイリオ"/>
      <family val="3"/>
      <charset val="128"/>
    </font>
    <font>
      <b/>
      <sz val="14"/>
      <name val="ＭＳ Ｐ明朝"/>
      <family val="1"/>
      <charset val="128"/>
    </font>
    <font>
      <b/>
      <sz val="24"/>
      <color indexed="9"/>
      <name val="メイリオ"/>
      <family val="3"/>
      <charset val="128"/>
    </font>
    <font>
      <sz val="18"/>
      <name val="ＭＳ Ｐ明朝"/>
      <family val="1"/>
      <charset val="128"/>
    </font>
    <font>
      <sz val="16"/>
      <name val="ＭＳ Ｐゴシック"/>
      <family val="3"/>
      <charset val="128"/>
    </font>
    <font>
      <b/>
      <sz val="16"/>
      <name val="ＭＳ Ｐゴシック"/>
      <family val="3"/>
      <charset val="128"/>
    </font>
    <font>
      <sz val="16"/>
      <name val="ＭＳ Ｐ明朝"/>
      <family val="1"/>
      <charset val="128"/>
    </font>
    <font>
      <sz val="28"/>
      <name val="ＭＳ Ｐゴシック"/>
      <family val="3"/>
      <charset val="128"/>
    </font>
    <font>
      <sz val="10"/>
      <name val="メイリオ"/>
      <family val="3"/>
      <charset val="128"/>
    </font>
    <font>
      <b/>
      <sz val="18"/>
      <name val="メイリオ"/>
      <family val="3"/>
      <charset val="128"/>
    </font>
    <font>
      <b/>
      <sz val="11"/>
      <name val="ＭＳ Ｐゴシック"/>
      <family val="3"/>
      <charset val="128"/>
    </font>
    <font>
      <b/>
      <sz val="24"/>
      <name val="ＭＳ Ｐゴシック"/>
      <family val="3"/>
      <charset val="128"/>
    </font>
    <font>
      <b/>
      <sz val="20"/>
      <name val="ＭＳ Ｐゴシック"/>
      <family val="3"/>
      <charset val="128"/>
    </font>
    <font>
      <sz val="10.5"/>
      <name val="ＭＳ Ｐ明朝"/>
      <family val="1"/>
      <charset val="128"/>
    </font>
    <font>
      <sz val="24"/>
      <name val="ＭＳ Ｐ明朝"/>
      <family val="1"/>
      <charset val="128"/>
    </font>
    <font>
      <b/>
      <sz val="28"/>
      <color indexed="9"/>
      <name val="メイリオ"/>
      <family val="3"/>
      <charset val="128"/>
    </font>
    <font>
      <sz val="10"/>
      <color indexed="9"/>
      <name val="メイリオ"/>
      <family val="3"/>
      <charset val="128"/>
    </font>
    <font>
      <sz val="24"/>
      <name val="メイリオ"/>
      <family val="3"/>
      <charset val="128"/>
    </font>
    <font>
      <sz val="11"/>
      <name val="ＭＳ ゴシック"/>
      <family val="3"/>
      <charset val="128"/>
    </font>
    <font>
      <sz val="9"/>
      <name val="ＭＳ ゴシック"/>
      <family val="3"/>
      <charset val="128"/>
    </font>
    <font>
      <b/>
      <sz val="20"/>
      <color theme="0"/>
      <name val="メイリオ"/>
      <family val="3"/>
      <charset val="128"/>
    </font>
    <font>
      <b/>
      <sz val="18"/>
      <color theme="0"/>
      <name val="メイリオ"/>
      <family val="3"/>
      <charset val="128"/>
    </font>
    <font>
      <b/>
      <sz val="16"/>
      <color theme="0"/>
      <name val="メイリオ"/>
      <family val="3"/>
      <charset val="128"/>
    </font>
    <font>
      <b/>
      <sz val="9"/>
      <name val="メイリオ"/>
      <family val="3"/>
      <charset val="128"/>
    </font>
    <font>
      <b/>
      <sz val="16"/>
      <name val="メイリオ"/>
      <family val="3"/>
      <charset val="128"/>
    </font>
    <font>
      <sz val="14"/>
      <name val="メイリオ"/>
      <family val="3"/>
      <charset val="128"/>
    </font>
    <font>
      <sz val="20"/>
      <name val="メイリオ"/>
      <family val="3"/>
      <charset val="128"/>
    </font>
    <font>
      <sz val="12"/>
      <name val="メイリオ"/>
      <family val="3"/>
      <charset val="128"/>
    </font>
    <font>
      <b/>
      <sz val="9"/>
      <name val="ＭＳ ゴシック"/>
      <family val="3"/>
      <charset val="128"/>
    </font>
    <font>
      <sz val="24"/>
      <name val="ＭＳ ゴシック"/>
      <family val="3"/>
      <charset val="128"/>
    </font>
    <font>
      <sz val="18"/>
      <name val="ＭＳ ゴシック"/>
      <family val="3"/>
      <charset val="128"/>
    </font>
    <font>
      <sz val="20"/>
      <name val="ＭＳ ゴシック"/>
      <family val="3"/>
      <charset val="128"/>
    </font>
    <font>
      <sz val="9"/>
      <color indexed="8"/>
      <name val="ＭＳ Ｐ明朝"/>
      <family val="1"/>
      <charset val="128"/>
    </font>
    <font>
      <b/>
      <sz val="18"/>
      <name val="ＭＳ Ｐゴシック"/>
      <family val="3"/>
      <charset val="128"/>
      <scheme val="major"/>
    </font>
    <font>
      <sz val="16"/>
      <name val="ＭＳ Ｐゴシック"/>
      <family val="3"/>
      <charset val="128"/>
      <scheme val="major"/>
    </font>
    <font>
      <sz val="14"/>
      <color theme="1"/>
      <name val="ＭＳ Ｐゴシック"/>
      <family val="2"/>
      <scheme val="minor"/>
    </font>
    <font>
      <sz val="14"/>
      <color theme="1"/>
      <name val="ＭＳ Ｐゴシック"/>
      <family val="3"/>
      <charset val="128"/>
      <scheme val="minor"/>
    </font>
    <font>
      <sz val="18"/>
      <color theme="1"/>
      <name val="ＭＳ Ｐゴシック"/>
      <family val="2"/>
      <scheme val="minor"/>
    </font>
    <font>
      <sz val="16"/>
      <color theme="1"/>
      <name val="ＭＳ Ｐゴシック"/>
      <family val="2"/>
      <scheme val="minor"/>
    </font>
    <font>
      <sz val="16"/>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b/>
      <sz val="13"/>
      <name val="ＭＳ Ｐ明朝"/>
      <family val="1"/>
      <charset val="128"/>
    </font>
    <font>
      <b/>
      <sz val="14"/>
      <color theme="0"/>
      <name val="メイリオ"/>
      <family val="3"/>
      <charset val="128"/>
    </font>
    <font>
      <b/>
      <sz val="16"/>
      <color theme="1"/>
      <name val="ＭＳ 明朝"/>
      <family val="1"/>
      <charset val="128"/>
    </font>
    <font>
      <sz val="28"/>
      <color theme="1"/>
      <name val="ＭＳ 明朝"/>
      <family val="1"/>
      <charset val="128"/>
    </font>
    <font>
      <b/>
      <sz val="28"/>
      <color theme="1"/>
      <name val="ＭＳ 明朝"/>
      <family val="1"/>
      <charset val="128"/>
    </font>
    <font>
      <b/>
      <sz val="30"/>
      <color theme="1"/>
      <name val="ＭＳ 明朝"/>
      <family val="1"/>
      <charset val="128"/>
    </font>
    <font>
      <sz val="11"/>
      <color theme="1"/>
      <name val="ＭＳ Ｐゴシック"/>
      <family val="3"/>
      <charset val="128"/>
      <scheme val="minor"/>
    </font>
    <font>
      <sz val="20"/>
      <color theme="0"/>
      <name val="ＭＳ Ｐゴシック"/>
      <family val="3"/>
      <charset val="128"/>
    </font>
    <font>
      <sz val="17"/>
      <name val="ＭＳ Ｐ明朝"/>
      <family val="1"/>
      <charset val="128"/>
    </font>
    <font>
      <sz val="22"/>
      <name val="ＭＳ Ｐ明朝"/>
      <family val="1"/>
      <charset val="128"/>
    </font>
    <font>
      <sz val="13.5"/>
      <name val="ＭＳ Ｐ明朝"/>
      <family val="1"/>
      <charset val="128"/>
    </font>
    <font>
      <sz val="15"/>
      <name val="ＭＳ Ｐ明朝"/>
      <family val="1"/>
      <charset val="128"/>
    </font>
    <font>
      <sz val="10"/>
      <name val="ＭＳ Ｐ明朝"/>
      <family val="1"/>
      <charset val="128"/>
    </font>
    <font>
      <b/>
      <sz val="16"/>
      <color theme="0"/>
      <name val="ＭＳ Ｐ明朝"/>
      <family val="1"/>
      <charset val="128"/>
    </font>
    <font>
      <sz val="11"/>
      <color rgb="FFFF0000"/>
      <name val="ＭＳ Ｐ明朝"/>
      <family val="1"/>
      <charset val="128"/>
    </font>
    <font>
      <sz val="9"/>
      <color rgb="FFFF0000"/>
      <name val="ＭＳ Ｐ明朝"/>
      <family val="1"/>
      <charset val="128"/>
    </font>
    <font>
      <sz val="11"/>
      <color rgb="FFFF0000"/>
      <name val="ＭＳ Ｐゴシック"/>
      <family val="3"/>
      <charset val="128"/>
    </font>
    <font>
      <b/>
      <strike/>
      <sz val="20"/>
      <color theme="0"/>
      <name val="メイリオ"/>
      <family val="3"/>
      <charset val="128"/>
    </font>
    <font>
      <sz val="16"/>
      <name val="ＭＳ 明朝"/>
      <family val="1"/>
      <charset val="128"/>
    </font>
    <font>
      <b/>
      <sz val="13"/>
      <color rgb="FF000000"/>
      <name val="ＭＳ Ｐゴシック"/>
      <family val="3"/>
      <charset val="128"/>
      <scheme val="minor"/>
    </font>
    <font>
      <b/>
      <sz val="22"/>
      <color rgb="FF000000"/>
      <name val="ＭＳ Ｐゴシック"/>
      <family val="3"/>
      <charset val="128"/>
      <scheme val="minor"/>
    </font>
    <font>
      <sz val="17"/>
      <color theme="1"/>
      <name val="ＭＳ 明朝"/>
      <family val="1"/>
      <charset val="128"/>
    </font>
    <font>
      <b/>
      <sz val="20"/>
      <color rgb="FF000000"/>
      <name val="ＭＳ Ｐゴシック"/>
      <family val="3"/>
      <charset val="128"/>
      <scheme val="minor"/>
    </font>
    <font>
      <sz val="15.5"/>
      <name val="ＭＳ Ｐ明朝"/>
      <family val="1"/>
      <charset val="128"/>
    </font>
    <font>
      <sz val="11"/>
      <color theme="1"/>
      <name val="ＭＳ Ｐ明朝"/>
      <family val="1"/>
      <charset val="128"/>
    </font>
    <font>
      <sz val="28"/>
      <name val="ＭＳ Ｐゴシック"/>
      <family val="3"/>
      <charset val="128"/>
      <scheme val="minor"/>
    </font>
    <font>
      <sz val="24"/>
      <name val="ＭＳ Ｐゴシック"/>
      <family val="3"/>
      <charset val="128"/>
      <scheme val="major"/>
    </font>
    <font>
      <sz val="22"/>
      <name val="ＭＳ Ｐゴシック"/>
      <family val="3"/>
      <charset val="128"/>
      <scheme val="major"/>
    </font>
    <font>
      <sz val="24"/>
      <color indexed="8"/>
      <name val="ＭＳ Ｐゴシック"/>
      <family val="3"/>
      <charset val="128"/>
    </font>
    <font>
      <sz val="18"/>
      <color theme="1"/>
      <name val="ＭＳ Ｐゴシック"/>
      <family val="3"/>
      <charset val="128"/>
    </font>
    <font>
      <sz val="26"/>
      <name val="ＭＳ Ｐ明朝"/>
      <family val="1"/>
      <charset val="128"/>
    </font>
    <font>
      <sz val="36"/>
      <name val="ＭＳ Ｐゴシック"/>
      <family val="3"/>
      <charset val="128"/>
    </font>
    <font>
      <b/>
      <sz val="16"/>
      <name val="ＭＳ Ｐ明朝"/>
      <family val="1"/>
      <charset val="128"/>
    </font>
    <font>
      <sz val="26"/>
      <name val="ＭＳ Ｐゴシック"/>
      <family val="3"/>
      <charset val="128"/>
    </font>
    <font>
      <sz val="13"/>
      <name val="ＭＳ 明朝"/>
      <family val="1"/>
      <charset val="128"/>
    </font>
    <font>
      <b/>
      <sz val="14.5"/>
      <name val="メイリオ"/>
      <family val="3"/>
      <charset val="128"/>
    </font>
    <font>
      <sz val="14"/>
      <color indexed="9"/>
      <name val="メイリオ"/>
      <family val="3"/>
      <charset val="128"/>
    </font>
    <font>
      <b/>
      <sz val="26"/>
      <color theme="0"/>
      <name val="メイリオ"/>
      <family val="3"/>
      <charset val="128"/>
    </font>
    <font>
      <sz val="12"/>
      <name val="ＭＳ ゴシック"/>
      <family val="3"/>
      <charset val="128"/>
    </font>
    <font>
      <b/>
      <sz val="20"/>
      <name val="メイリオ"/>
      <family val="3"/>
      <charset val="128"/>
    </font>
    <font>
      <sz val="14"/>
      <name val="ＭＳ 明朝"/>
      <family val="1"/>
      <charset val="128"/>
    </font>
    <font>
      <sz val="12"/>
      <color rgb="FFFF0000"/>
      <name val="ＭＳ 明朝"/>
      <family val="1"/>
      <charset val="128"/>
    </font>
    <font>
      <strike/>
      <sz val="12"/>
      <color theme="1"/>
      <name val="ＭＳ 明朝"/>
      <family val="1"/>
      <charset val="128"/>
    </font>
    <font>
      <b/>
      <sz val="20"/>
      <name val="ＭＳ Ｐゴシック"/>
      <family val="3"/>
      <charset val="128"/>
      <scheme val="minor"/>
    </font>
    <font>
      <b/>
      <sz val="16"/>
      <name val="ＭＳ ゴシック"/>
      <family val="3"/>
      <charset val="128"/>
    </font>
    <font>
      <b/>
      <sz val="14"/>
      <name val="ＭＳ ゴシック"/>
      <family val="3"/>
      <charset val="128"/>
    </font>
    <font>
      <b/>
      <sz val="11"/>
      <name val="ＭＳ Ｐ明朝"/>
      <family val="1"/>
      <charset val="128"/>
    </font>
    <font>
      <sz val="20"/>
      <color theme="0"/>
      <name val="ＭＳ Ｐゴシック"/>
      <family val="2"/>
      <scheme val="minor"/>
    </font>
    <font>
      <b/>
      <sz val="24"/>
      <color theme="0"/>
      <name val="メイリオ"/>
      <family val="3"/>
      <charset val="128"/>
    </font>
    <font>
      <sz val="11"/>
      <color theme="0"/>
      <name val="ＭＳ Ｐゴシック"/>
      <family val="2"/>
      <scheme val="minor"/>
    </font>
    <font>
      <b/>
      <sz val="14"/>
      <name val="ＭＳ Ｐゴシック"/>
      <family val="3"/>
      <charset val="128"/>
      <scheme val="minor"/>
    </font>
    <font>
      <b/>
      <sz val="32"/>
      <name val="メイリオ"/>
      <family val="3"/>
      <charset val="128"/>
    </font>
    <font>
      <sz val="12"/>
      <name val="ＭＳ 明朝"/>
      <family val="1"/>
      <charset val="128"/>
    </font>
    <font>
      <sz val="11"/>
      <name val="ＭＳ Ｐゴシック"/>
      <family val="2"/>
      <scheme val="minor"/>
    </font>
    <font>
      <sz val="6"/>
      <name val="ＭＳ Ｐゴシック"/>
      <family val="2"/>
      <charset val="128"/>
      <scheme val="minor"/>
    </font>
    <font>
      <i/>
      <sz val="24"/>
      <color theme="3" tint="-0.499984740745262"/>
      <name val="HGS創英角ﾎﾟｯﾌﾟ体"/>
      <family val="3"/>
      <charset val="128"/>
    </font>
    <font>
      <sz val="10"/>
      <name val="ＭＳ ゴシック"/>
      <family val="3"/>
      <charset val="128"/>
    </font>
    <font>
      <b/>
      <sz val="16"/>
      <color rgb="FFFF0000"/>
      <name val="ＭＳ ゴシック"/>
      <family val="3"/>
      <charset val="128"/>
    </font>
    <font>
      <b/>
      <sz val="12"/>
      <name val="ＭＳ ゴシック"/>
      <family val="3"/>
      <charset val="128"/>
    </font>
    <font>
      <b/>
      <sz val="18"/>
      <color indexed="9"/>
      <name val="ＭＳ ゴシック"/>
      <family val="3"/>
      <charset val="128"/>
    </font>
    <font>
      <b/>
      <sz val="11"/>
      <name val="ＭＳ ゴシック"/>
      <family val="3"/>
      <charset val="128"/>
    </font>
    <font>
      <u/>
      <sz val="11"/>
      <color rgb="FFFF0000"/>
      <name val="ＭＳ ゴシック"/>
      <family val="3"/>
      <charset val="128"/>
    </font>
    <font>
      <b/>
      <sz val="18"/>
      <name val="ＭＳ ゴシック"/>
      <family val="3"/>
      <charset val="128"/>
    </font>
    <font>
      <sz val="11"/>
      <color theme="1"/>
      <name val="ＭＳ ゴシック"/>
      <family val="3"/>
      <charset val="128"/>
    </font>
    <font>
      <sz val="22"/>
      <name val="ＭＳ ゴシック"/>
      <family val="3"/>
      <charset val="128"/>
    </font>
    <font>
      <sz val="14"/>
      <name val="ＭＳ ゴシック"/>
      <family val="3"/>
      <charset val="128"/>
    </font>
    <font>
      <b/>
      <u/>
      <sz val="11"/>
      <color rgb="FFFF0000"/>
      <name val="ＭＳ ゴシック"/>
      <family val="3"/>
      <charset val="128"/>
    </font>
    <font>
      <sz val="11"/>
      <color rgb="FFFF0000"/>
      <name val="ＭＳ ゴシック"/>
      <family val="3"/>
      <charset val="128"/>
    </font>
    <font>
      <b/>
      <sz val="16"/>
      <color theme="0"/>
      <name val="ＭＳ ゴシック"/>
      <family val="3"/>
      <charset val="128"/>
    </font>
    <font>
      <u/>
      <sz val="18"/>
      <name val="ＭＳ ゴシック"/>
      <family val="3"/>
      <charset val="128"/>
    </font>
    <font>
      <sz val="11"/>
      <color indexed="8"/>
      <name val="ＭＳ ゴシック"/>
      <family val="3"/>
      <charset val="128"/>
    </font>
    <font>
      <sz val="6"/>
      <name val="ＭＳ ゴシック"/>
      <family val="3"/>
      <charset val="128"/>
    </font>
    <font>
      <b/>
      <sz val="11"/>
      <color rgb="FFFF0000"/>
      <name val="ＭＳ ゴシック"/>
      <family val="3"/>
      <charset val="128"/>
    </font>
    <font>
      <b/>
      <sz val="12"/>
      <color rgb="FFFF0000"/>
      <name val="ＭＳ ゴシック"/>
      <family val="3"/>
      <charset val="128"/>
    </font>
    <font>
      <b/>
      <sz val="20"/>
      <name val="ＭＳ ゴシック"/>
      <family val="3"/>
      <charset val="128"/>
    </font>
    <font>
      <sz val="20"/>
      <color theme="1"/>
      <name val="ＭＳ Ｐゴシック"/>
      <family val="2"/>
      <scheme val="minor"/>
    </font>
    <font>
      <sz val="36"/>
      <name val="ＭＳ ゴシック"/>
      <family val="3"/>
      <charset val="128"/>
    </font>
    <font>
      <b/>
      <sz val="14"/>
      <color rgb="FFFF0000"/>
      <name val="ＭＳ ゴシック"/>
      <family val="3"/>
      <charset val="128"/>
    </font>
    <font>
      <b/>
      <u/>
      <sz val="11"/>
      <name val="ＭＳ ゴシック"/>
      <family val="3"/>
      <charset val="128"/>
    </font>
    <font>
      <sz val="16"/>
      <name val="ＭＳ ゴシック"/>
      <family val="3"/>
      <charset val="128"/>
    </font>
    <font>
      <b/>
      <sz val="12"/>
      <name val="ＭＳ Ｐ明朝"/>
      <family val="1"/>
      <charset val="128"/>
    </font>
    <font>
      <b/>
      <sz val="12"/>
      <name val="ＭＳ Ｐゴシック"/>
      <family val="3"/>
      <charset val="128"/>
      <scheme val="minor"/>
    </font>
    <font>
      <b/>
      <sz val="18"/>
      <color rgb="FFFF0000"/>
      <name val="ＭＳ ゴシック"/>
      <family val="3"/>
      <charset val="128"/>
    </font>
    <font>
      <b/>
      <sz val="20"/>
      <color rgb="FFFF0000"/>
      <name val="ＭＳ ゴシック"/>
      <family val="3"/>
      <charset val="128"/>
    </font>
    <font>
      <sz val="8"/>
      <name val="ＭＳ ゴシック"/>
      <family val="3"/>
      <charset val="128"/>
    </font>
    <font>
      <sz val="24"/>
      <name val="ＭＳ Ｐゴシック"/>
      <family val="3"/>
      <charset val="128"/>
      <scheme val="minor"/>
    </font>
    <font>
      <sz val="26"/>
      <name val="ＭＳ ゴシック"/>
      <family val="3"/>
      <charset val="128"/>
    </font>
    <font>
      <sz val="11"/>
      <name val="ＭＳ 明朝"/>
      <family val="1"/>
      <charset val="128"/>
    </font>
    <font>
      <sz val="20"/>
      <name val="ＭＳ Ｐゴシック"/>
      <family val="2"/>
      <scheme val="minor"/>
    </font>
    <font>
      <b/>
      <sz val="16"/>
      <color theme="1"/>
      <name val="ＭＳ Ｐゴシック"/>
      <family val="2"/>
      <scheme val="minor"/>
    </font>
    <font>
      <sz val="13"/>
      <name val="ＭＳ ゴシック"/>
      <family val="3"/>
      <charset val="128"/>
    </font>
    <font>
      <sz val="13"/>
      <color theme="1"/>
      <name val="ＭＳ Ｐゴシック"/>
      <family val="2"/>
      <scheme val="minor"/>
    </font>
    <font>
      <u/>
      <sz val="11"/>
      <name val="ＭＳ ゴシック"/>
      <family val="3"/>
      <charset val="128"/>
    </font>
    <font>
      <b/>
      <sz val="9"/>
      <color rgb="FFFF0000"/>
      <name val="ＭＳ ゴシック"/>
      <family val="3"/>
      <charset val="128"/>
    </font>
    <font>
      <b/>
      <sz val="10"/>
      <name val="ＭＳ ゴシック"/>
      <family val="3"/>
      <charset val="128"/>
    </font>
    <font>
      <b/>
      <sz val="10"/>
      <name val="ＭＳ Ｐ明朝"/>
      <family val="1"/>
      <charset val="128"/>
    </font>
    <font>
      <b/>
      <sz val="9"/>
      <color indexed="81"/>
      <name val="MS P ゴシック"/>
      <family val="3"/>
      <charset val="128"/>
    </font>
    <font>
      <b/>
      <sz val="12"/>
      <color rgb="FFFF0000"/>
      <name val="ＭＳ Ｐゴシック"/>
      <family val="2"/>
      <scheme val="minor"/>
    </font>
    <font>
      <sz val="16"/>
      <name val="HG創英角ﾎﾟｯﾌﾟ体"/>
      <family val="3"/>
      <charset val="128"/>
    </font>
    <font>
      <sz val="11"/>
      <name val="HG創英角ﾎﾟｯﾌﾟ体"/>
      <family val="3"/>
      <charset val="128"/>
    </font>
    <font>
      <sz val="16"/>
      <color theme="1"/>
      <name val="ＭＳ ゴシック"/>
      <family val="3"/>
      <charset val="128"/>
    </font>
    <font>
      <b/>
      <sz val="28"/>
      <name val="ＭＳ ゴシック"/>
      <family val="3"/>
      <charset val="128"/>
    </font>
    <font>
      <b/>
      <sz val="6"/>
      <name val="ＭＳ Ｐ明朝"/>
      <family val="1"/>
      <charset val="128"/>
    </font>
    <font>
      <b/>
      <sz val="10"/>
      <color rgb="FF0070C0"/>
      <name val="ＭＳ Ｐ明朝"/>
      <family val="1"/>
      <charset val="128"/>
    </font>
    <font>
      <sz val="11"/>
      <color rgb="FF0070C0"/>
      <name val="ＭＳ Ｐ明朝"/>
      <family val="1"/>
      <charset val="128"/>
    </font>
    <font>
      <sz val="11"/>
      <color rgb="FF0070C0"/>
      <name val="ＭＳ ゴシック"/>
      <family val="3"/>
      <charset val="128"/>
    </font>
    <font>
      <b/>
      <sz val="11"/>
      <color rgb="FF0070C0"/>
      <name val="ＭＳ ゴシック"/>
      <family val="3"/>
      <charset val="128"/>
    </font>
    <font>
      <b/>
      <sz val="12"/>
      <color rgb="FF0070C0"/>
      <name val="ＭＳ Ｐ明朝"/>
      <family val="1"/>
      <charset val="128"/>
    </font>
    <font>
      <b/>
      <sz val="6"/>
      <name val="ＭＳ Ｐゴシック"/>
      <family val="3"/>
      <charset val="128"/>
      <scheme val="minor"/>
    </font>
    <font>
      <sz val="8.5"/>
      <name val="ＭＳ ゴシック"/>
      <family val="3"/>
      <charset val="128"/>
    </font>
    <font>
      <sz val="11"/>
      <color theme="1"/>
      <name val="ＭＳ Ｐゴシック"/>
      <family val="2"/>
      <scheme val="minor"/>
    </font>
    <font>
      <b/>
      <sz val="20"/>
      <color indexed="9"/>
      <name val="ＭＳ ゴシック"/>
      <family val="3"/>
      <charset val="128"/>
    </font>
    <font>
      <sz val="20"/>
      <color rgb="FF0070C0"/>
      <name val="ＭＳ ゴシック"/>
      <family val="3"/>
      <charset val="128"/>
    </font>
    <font>
      <sz val="14"/>
      <color rgb="FF0070C0"/>
      <name val="ＭＳ ゴシック"/>
      <family val="3"/>
      <charset val="128"/>
    </font>
    <font>
      <strike/>
      <sz val="60"/>
      <color rgb="FFFF0000"/>
      <name val="ＭＳ Ｐゴシック"/>
      <family val="3"/>
      <charset val="128"/>
    </font>
    <font>
      <sz val="14"/>
      <name val="ＭＳ Ｐゴシック"/>
      <family val="3"/>
      <charset val="128"/>
      <scheme val="minor"/>
    </font>
    <font>
      <sz val="10"/>
      <name val="ＭＳ Ｐゴシック"/>
      <family val="3"/>
      <charset val="128"/>
      <scheme val="minor"/>
    </font>
    <font>
      <b/>
      <sz val="22"/>
      <color theme="0"/>
      <name val="メイリオ"/>
      <family val="3"/>
      <charset val="128"/>
    </font>
    <font>
      <sz val="9"/>
      <color indexed="81"/>
      <name val="MS P ゴシック"/>
      <family val="3"/>
      <charset val="128"/>
    </font>
    <font>
      <b/>
      <sz val="24"/>
      <color theme="3" tint="-0.499984740745262"/>
      <name val="ＭＳ ゴシック"/>
      <family val="3"/>
      <charset val="128"/>
    </font>
    <font>
      <sz val="11"/>
      <color theme="1"/>
      <name val="HGｺﾞｼｯｸE"/>
      <family val="3"/>
      <charset val="128"/>
    </font>
    <font>
      <b/>
      <sz val="48"/>
      <name val="ＭＳ ゴシック"/>
      <family val="3"/>
      <charset val="128"/>
    </font>
    <font>
      <b/>
      <u/>
      <sz val="20"/>
      <color rgb="FFFF0000"/>
      <name val="ＭＳ ゴシック"/>
      <family val="3"/>
      <charset val="128"/>
    </font>
    <font>
      <sz val="16"/>
      <color rgb="FFFF0000"/>
      <name val="HG創英角ﾎﾟｯﾌﾟ体"/>
      <family val="3"/>
      <charset val="128"/>
    </font>
    <font>
      <b/>
      <sz val="16"/>
      <name val="ＭＳ Ｐゴシック"/>
      <family val="3"/>
      <charset val="128"/>
      <scheme val="minor"/>
    </font>
    <font>
      <u/>
      <sz val="13"/>
      <color theme="1"/>
      <name val="ＭＳ 明朝"/>
      <family val="1"/>
      <charset val="128"/>
    </font>
    <font>
      <sz val="8"/>
      <name val="ＭＳ Ｐ明朝"/>
      <family val="1"/>
      <charset val="128"/>
    </font>
    <font>
      <b/>
      <sz val="9"/>
      <name val="ＭＳ Ｐ明朝"/>
      <family val="1"/>
      <charset val="128"/>
    </font>
    <font>
      <b/>
      <sz val="12"/>
      <name val="ＭＳ 明朝"/>
      <family val="1"/>
      <charset val="128"/>
    </font>
    <font>
      <sz val="9"/>
      <name val="メイリオ"/>
      <family val="3"/>
      <charset val="128"/>
    </font>
    <font>
      <sz val="18"/>
      <name val="ＭＳ 明朝"/>
      <family val="1"/>
      <charset val="128"/>
    </font>
    <font>
      <b/>
      <u/>
      <sz val="14"/>
      <color theme="1"/>
      <name val="ＭＳ 明朝"/>
      <family val="1"/>
      <charset val="128"/>
    </font>
    <font>
      <sz val="9.5"/>
      <name val="ＭＳ 明朝"/>
      <family val="1"/>
      <charset val="128"/>
    </font>
    <font>
      <u/>
      <sz val="11"/>
      <color theme="1"/>
      <name val="ＭＳ 明朝"/>
      <family val="1"/>
      <charset val="128"/>
    </font>
    <font>
      <sz val="11"/>
      <color rgb="FFFF0000"/>
      <name val="ＭＳ Ｐゴシック"/>
      <family val="2"/>
      <scheme val="minor"/>
    </font>
    <font>
      <u/>
      <sz val="11"/>
      <color rgb="FF0070C0"/>
      <name val="ＭＳ ゴシック"/>
      <family val="3"/>
      <charset val="128"/>
    </font>
    <font>
      <u/>
      <sz val="11"/>
      <color theme="10"/>
      <name val="ＭＳ Ｐゴシック"/>
      <family val="2"/>
      <scheme val="minor"/>
    </font>
    <font>
      <b/>
      <sz val="22"/>
      <name val="メイリオ"/>
      <family val="3"/>
      <charset val="128"/>
    </font>
    <font>
      <sz val="12"/>
      <color theme="1"/>
      <name val="ＭＳ Ｐゴシック"/>
      <family val="3"/>
      <charset val="128"/>
      <scheme val="minor"/>
    </font>
  </fonts>
  <fills count="22">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indexed="41"/>
        <bgColor indexed="64"/>
      </patternFill>
    </fill>
    <fill>
      <patternFill patternType="solid">
        <fgColor indexed="8"/>
        <bgColor indexed="64"/>
      </patternFill>
    </fill>
    <fill>
      <patternFill patternType="solid">
        <fgColor indexed="26"/>
        <bgColor indexed="64"/>
      </patternFill>
    </fill>
    <fill>
      <patternFill patternType="solid">
        <fgColor indexed="9"/>
        <bgColor indexed="64"/>
      </patternFill>
    </fill>
    <fill>
      <patternFill patternType="solid">
        <fgColor theme="1"/>
        <bgColor indexed="64"/>
      </patternFill>
    </fill>
    <fill>
      <patternFill patternType="solid">
        <fgColor theme="0" tint="-0.249977111117893"/>
        <bgColor indexed="64"/>
      </patternFill>
    </fill>
    <fill>
      <patternFill patternType="solid">
        <fgColor rgb="FFFFFF00"/>
        <bgColor indexed="64"/>
      </patternFill>
    </fill>
    <fill>
      <gradientFill degree="270">
        <stop position="0">
          <color theme="0"/>
        </stop>
        <stop position="1">
          <color rgb="FF00B050"/>
        </stop>
      </gradientFill>
    </fill>
    <fill>
      <patternFill patternType="solid">
        <fgColor rgb="FF00B050"/>
        <bgColor indexed="64"/>
      </patternFill>
    </fill>
    <fill>
      <patternFill patternType="solid">
        <fgColor rgb="FFFFC000"/>
        <bgColor indexed="64"/>
      </patternFill>
    </fill>
    <fill>
      <patternFill patternType="solid">
        <fgColor rgb="FFFFCC99"/>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CCFFCC"/>
        <bgColor indexed="64"/>
      </patternFill>
    </fill>
    <fill>
      <patternFill patternType="solid">
        <fgColor rgb="FFF8A15A"/>
        <bgColor indexed="64"/>
      </patternFill>
    </fill>
    <fill>
      <patternFill patternType="solid">
        <fgColor rgb="FFFFFFCC"/>
        <bgColor indexed="64"/>
      </patternFill>
    </fill>
    <fill>
      <patternFill patternType="solid">
        <fgColor rgb="FFFFFF66"/>
        <bgColor indexed="64"/>
      </patternFill>
    </fill>
    <fill>
      <patternFill patternType="solid">
        <fgColor rgb="FFFF7C80"/>
        <bgColor indexed="64"/>
      </patternFill>
    </fill>
  </fills>
  <borders count="247">
    <border>
      <left/>
      <right/>
      <top/>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dashed">
        <color indexed="64"/>
      </left>
      <right style="dashed">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style="medium">
        <color indexed="64"/>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style="dashed">
        <color indexed="64"/>
      </left>
      <right style="dashed">
        <color indexed="64"/>
      </right>
      <top style="thin">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medium">
        <color indexed="64"/>
      </right>
      <top/>
      <bottom/>
      <diagonal/>
    </border>
    <border>
      <left style="thick">
        <color indexed="64"/>
      </left>
      <right/>
      <top style="thin">
        <color indexed="64"/>
      </top>
      <bottom/>
      <diagonal/>
    </border>
    <border>
      <left/>
      <right style="thick">
        <color indexed="64"/>
      </right>
      <top style="thin">
        <color indexed="64"/>
      </top>
      <bottom/>
      <diagonal/>
    </border>
    <border>
      <left/>
      <right style="thin">
        <color indexed="64"/>
      </right>
      <top/>
      <bottom style="thick">
        <color indexed="64"/>
      </bottom>
      <diagonal/>
    </border>
    <border>
      <left style="thin">
        <color indexed="64"/>
      </left>
      <right/>
      <top/>
      <bottom style="thick">
        <color indexed="64"/>
      </bottom>
      <diagonal/>
    </border>
    <border>
      <left style="thin">
        <color indexed="64"/>
      </left>
      <right/>
      <top style="thin">
        <color indexed="64"/>
      </top>
      <bottom style="medium">
        <color indexed="64"/>
      </bottom>
      <diagonal/>
    </border>
    <border>
      <left style="medium">
        <color indexed="64"/>
      </left>
      <right style="medium">
        <color indexed="64"/>
      </right>
      <top style="dashed">
        <color indexed="64"/>
      </top>
      <bottom style="dashed">
        <color indexed="64"/>
      </bottom>
      <diagonal/>
    </border>
    <border>
      <left/>
      <right/>
      <top/>
      <bottom style="dashed">
        <color indexed="64"/>
      </bottom>
      <diagonal/>
    </border>
    <border>
      <left/>
      <right/>
      <top style="dashed">
        <color indexed="64"/>
      </top>
      <bottom/>
      <diagonal/>
    </border>
    <border>
      <left style="medium">
        <color indexed="64"/>
      </left>
      <right/>
      <top/>
      <bottom style="dashed">
        <color indexed="64"/>
      </bottom>
      <diagonal/>
    </border>
    <border>
      <left/>
      <right style="thin">
        <color indexed="64"/>
      </right>
      <top/>
      <bottom style="dashed">
        <color indexed="64"/>
      </bottom>
      <diagonal/>
    </border>
    <border>
      <left style="medium">
        <color indexed="64"/>
      </left>
      <right/>
      <top style="dashed">
        <color indexed="64"/>
      </top>
      <bottom/>
      <diagonal/>
    </border>
    <border>
      <left/>
      <right style="thin">
        <color indexed="64"/>
      </right>
      <top style="dashed">
        <color indexed="64"/>
      </top>
      <bottom/>
      <diagonal/>
    </border>
    <border>
      <left style="medium">
        <color indexed="64"/>
      </left>
      <right style="medium">
        <color indexed="64"/>
      </right>
      <top style="medium">
        <color indexed="64"/>
      </top>
      <bottom/>
      <diagonal/>
    </border>
    <border>
      <left/>
      <right/>
      <top style="medium">
        <color indexed="64"/>
      </top>
      <bottom style="mediumDashed">
        <color indexed="64"/>
      </bottom>
      <diagonal/>
    </border>
    <border>
      <left/>
      <right/>
      <top style="mediumDashed">
        <color indexed="64"/>
      </top>
      <bottom style="medium">
        <color indexed="64"/>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right style="medium">
        <color auto="1"/>
      </right>
      <top style="dotted">
        <color auto="1"/>
      </top>
      <bottom style="medium">
        <color auto="1"/>
      </bottom>
      <diagonal/>
    </border>
    <border>
      <left/>
      <right/>
      <top style="dotted">
        <color auto="1"/>
      </top>
      <bottom style="medium">
        <color auto="1"/>
      </bottom>
      <diagonal/>
    </border>
    <border>
      <left style="thin">
        <color auto="1"/>
      </left>
      <right/>
      <top style="dotted">
        <color auto="1"/>
      </top>
      <bottom style="medium">
        <color auto="1"/>
      </bottom>
      <diagonal/>
    </border>
    <border>
      <left/>
      <right style="thin">
        <color auto="1"/>
      </right>
      <top style="dotted">
        <color auto="1"/>
      </top>
      <bottom style="medium">
        <color auto="1"/>
      </bottom>
      <diagonal/>
    </border>
    <border>
      <left style="thin">
        <color indexed="64"/>
      </left>
      <right style="thin">
        <color indexed="64"/>
      </right>
      <top style="thin">
        <color indexed="64"/>
      </top>
      <bottom style="medium">
        <color auto="1"/>
      </bottom>
      <diagonal/>
    </border>
    <border>
      <left style="thin">
        <color auto="1"/>
      </left>
      <right style="thin">
        <color auto="1"/>
      </right>
      <top/>
      <bottom style="medium">
        <color auto="1"/>
      </bottom>
      <diagonal/>
    </border>
    <border>
      <left/>
      <right style="medium">
        <color auto="1"/>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dotted">
        <color auto="1"/>
      </bottom>
      <diagonal/>
    </border>
    <border>
      <left style="medium">
        <color auto="1"/>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right style="medium">
        <color auto="1"/>
      </right>
      <top style="hair">
        <color indexed="64"/>
      </top>
      <bottom style="hair">
        <color indexed="64"/>
      </bottom>
      <diagonal/>
    </border>
    <border>
      <left/>
      <right/>
      <top style="hair">
        <color indexed="64"/>
      </top>
      <bottom style="hair">
        <color indexed="64"/>
      </bottom>
      <diagonal/>
    </border>
    <border>
      <left style="thin">
        <color auto="1"/>
      </left>
      <right/>
      <top style="hair">
        <color indexed="64"/>
      </top>
      <bottom style="hair">
        <color indexed="64"/>
      </bottom>
      <diagonal/>
    </border>
    <border>
      <left/>
      <right style="thin">
        <color auto="1"/>
      </right>
      <top style="hair">
        <color indexed="64"/>
      </top>
      <bottom style="hair">
        <color indexed="64"/>
      </bottom>
      <diagonal/>
    </border>
    <border>
      <left/>
      <right style="medium">
        <color auto="1"/>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auto="1"/>
      </left>
      <right style="thin">
        <color auto="1"/>
      </right>
      <top/>
      <bottom style="hair">
        <color indexed="64"/>
      </bottom>
      <diagonal/>
    </border>
    <border>
      <left/>
      <right style="thin">
        <color auto="1"/>
      </right>
      <top/>
      <bottom style="hair">
        <color indexed="64"/>
      </bottom>
      <diagonal/>
    </border>
    <border>
      <left style="medium">
        <color indexed="64"/>
      </left>
      <right style="thin">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top style="thick">
        <color indexed="64"/>
      </top>
      <bottom style="thick">
        <color indexed="64"/>
      </bottom>
      <diagonal/>
    </border>
    <border>
      <left/>
      <right style="dashed">
        <color indexed="64"/>
      </right>
      <top style="thick">
        <color indexed="64"/>
      </top>
      <bottom style="thick">
        <color indexed="64"/>
      </bottom>
      <diagonal/>
    </border>
    <border>
      <left style="dashed">
        <color indexed="64"/>
      </left>
      <right/>
      <top style="thick">
        <color indexed="64"/>
      </top>
      <bottom style="thick">
        <color indexed="64"/>
      </bottom>
      <diagonal/>
    </border>
    <border>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diagonal/>
    </border>
    <border>
      <left style="thin">
        <color auto="1"/>
      </left>
      <right/>
      <top style="thin">
        <color auto="1"/>
      </top>
      <bottom style="thick">
        <color indexed="64"/>
      </bottom>
      <diagonal/>
    </border>
    <border>
      <left/>
      <right/>
      <top style="thin">
        <color auto="1"/>
      </top>
      <bottom style="thick">
        <color indexed="64"/>
      </bottom>
      <diagonal/>
    </border>
    <border>
      <left/>
      <right style="thin">
        <color auto="1"/>
      </right>
      <top style="thin">
        <color auto="1"/>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hair">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ck">
        <color indexed="64"/>
      </left>
      <right/>
      <top/>
      <bottom/>
      <diagonal/>
    </border>
    <border>
      <left style="dashed">
        <color indexed="64"/>
      </left>
      <right style="dashed">
        <color indexed="64"/>
      </right>
      <top style="thick">
        <color indexed="64"/>
      </top>
      <bottom style="thick">
        <color indexed="64"/>
      </bottom>
      <diagonal/>
    </border>
    <border>
      <left style="dashed">
        <color indexed="64"/>
      </left>
      <right style="thick">
        <color indexed="64"/>
      </right>
      <top style="thick">
        <color indexed="64"/>
      </top>
      <bottom style="thick">
        <color indexed="64"/>
      </bottom>
      <diagonal/>
    </border>
    <border>
      <left style="thick">
        <color indexed="64"/>
      </left>
      <right style="dashed">
        <color indexed="64"/>
      </right>
      <top style="thick">
        <color indexed="64"/>
      </top>
      <bottom style="thick">
        <color indexed="64"/>
      </bottom>
      <diagonal/>
    </border>
    <border>
      <left/>
      <right style="dashed">
        <color indexed="64"/>
      </right>
      <top/>
      <bottom style="thick">
        <color indexed="64"/>
      </bottom>
      <diagonal/>
    </border>
    <border>
      <left style="dashed">
        <color indexed="64"/>
      </left>
      <right/>
      <top/>
      <bottom style="thick">
        <color indexed="64"/>
      </bottom>
      <diagonal/>
    </border>
    <border>
      <left/>
      <right style="dashed">
        <color indexed="64"/>
      </right>
      <top style="thick">
        <color indexed="64"/>
      </top>
      <bottom/>
      <diagonal/>
    </border>
    <border>
      <left/>
      <right/>
      <top style="thick">
        <color indexed="64"/>
      </top>
      <bottom/>
      <diagonal/>
    </border>
    <border>
      <left/>
      <right style="thick">
        <color indexed="64"/>
      </right>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diagonal/>
    </border>
    <border>
      <left style="thick">
        <color indexed="64"/>
      </left>
      <right/>
      <top/>
      <bottom style="thin">
        <color indexed="64"/>
      </bottom>
      <diagonal/>
    </border>
    <border>
      <left/>
      <right style="dotted">
        <color indexed="64"/>
      </right>
      <top/>
      <bottom style="thin">
        <color indexed="64"/>
      </bottom>
      <diagonal/>
    </border>
    <border>
      <left/>
      <right style="dotted">
        <color indexed="64"/>
      </right>
      <top/>
      <bottom/>
      <diagonal/>
    </border>
    <border>
      <left style="thick">
        <color indexed="64"/>
      </left>
      <right/>
      <top style="thick">
        <color indexed="64"/>
      </top>
      <bottom style="thin">
        <color indexed="64"/>
      </bottom>
      <diagonal/>
    </border>
    <border>
      <left/>
      <right style="dashed">
        <color indexed="64"/>
      </right>
      <top style="thick">
        <color indexed="64"/>
      </top>
      <bottom style="thin">
        <color indexed="64"/>
      </bottom>
      <diagonal/>
    </border>
    <border>
      <left style="dashed">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style="dashed">
        <color indexed="64"/>
      </right>
      <top style="thin">
        <color indexed="64"/>
      </top>
      <bottom style="thick">
        <color indexed="64"/>
      </bottom>
      <diagonal/>
    </border>
    <border>
      <left style="dashed">
        <color indexed="64"/>
      </left>
      <right/>
      <top style="thin">
        <color indexed="64"/>
      </top>
      <bottom style="thick">
        <color indexed="64"/>
      </bottom>
      <diagonal/>
    </border>
    <border>
      <left/>
      <right style="thick">
        <color indexed="64"/>
      </right>
      <top style="thin">
        <color indexed="64"/>
      </top>
      <bottom style="thick">
        <color indexed="64"/>
      </bottom>
      <diagonal/>
    </border>
    <border>
      <left style="dashed">
        <color indexed="64"/>
      </left>
      <right style="dashed">
        <color indexed="64"/>
      </right>
      <top style="thick">
        <color indexed="64"/>
      </top>
      <bottom style="thin">
        <color indexed="64"/>
      </bottom>
      <diagonal/>
    </border>
    <border>
      <left style="dashed">
        <color indexed="64"/>
      </left>
      <right style="dashed">
        <color indexed="64"/>
      </right>
      <top style="thin">
        <color indexed="64"/>
      </top>
      <bottom style="thick">
        <color indexed="64"/>
      </bottom>
      <diagonal/>
    </border>
    <border>
      <left style="thick">
        <color indexed="64"/>
      </left>
      <right style="dashed">
        <color indexed="64"/>
      </right>
      <top/>
      <bottom style="thick">
        <color indexed="64"/>
      </bottom>
      <diagonal/>
    </border>
    <border>
      <left style="dashed">
        <color indexed="64"/>
      </left>
      <right style="dashed">
        <color indexed="64"/>
      </right>
      <top/>
      <bottom style="thick">
        <color indexed="64"/>
      </bottom>
      <diagonal/>
    </border>
    <border>
      <left style="thick">
        <color indexed="64"/>
      </left>
      <right style="dashed">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dashed">
        <color indexed="64"/>
      </left>
      <right style="dashed">
        <color indexed="64"/>
      </right>
      <top style="dashed">
        <color indexed="64"/>
      </top>
      <bottom style="thick">
        <color indexed="64"/>
      </bottom>
      <diagonal/>
    </border>
    <border>
      <left style="dashed">
        <color indexed="64"/>
      </left>
      <right style="dashed">
        <color indexed="64"/>
      </right>
      <top style="thin">
        <color indexed="64"/>
      </top>
      <bottom style="dashed">
        <color indexed="64"/>
      </bottom>
      <diagonal/>
    </border>
    <border>
      <left style="thick">
        <color indexed="64"/>
      </left>
      <right style="dashed">
        <color indexed="64"/>
      </right>
      <top style="thin">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style="thin">
        <color indexed="64"/>
      </top>
      <bottom/>
      <diagonal/>
    </border>
    <border>
      <left style="dashed">
        <color indexed="64"/>
      </left>
      <right style="thick">
        <color indexed="64"/>
      </right>
      <top style="thin">
        <color indexed="64"/>
      </top>
      <bottom style="dashed">
        <color indexed="64"/>
      </bottom>
      <diagonal/>
    </border>
    <border>
      <left style="thin">
        <color indexed="64"/>
      </left>
      <right/>
      <top style="hair">
        <color indexed="64"/>
      </top>
      <bottom style="thin">
        <color indexed="64"/>
      </bottom>
      <diagonal/>
    </border>
    <border>
      <left/>
      <right style="thick">
        <color indexed="64"/>
      </right>
      <top/>
      <bottom style="hair">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ck">
        <color indexed="64"/>
      </left>
      <right style="dashed">
        <color indexed="64"/>
      </right>
      <top style="thin">
        <color indexed="64"/>
      </top>
      <bottom style="thick">
        <color indexed="64"/>
      </bottom>
      <diagonal/>
    </border>
    <border>
      <left style="medium">
        <color indexed="64"/>
      </left>
      <right/>
      <top style="thick">
        <color indexed="64"/>
      </top>
      <bottom/>
      <diagonal/>
    </border>
    <border>
      <left style="medium">
        <color indexed="64"/>
      </left>
      <right/>
      <top style="thick">
        <color indexed="64"/>
      </top>
      <bottom style="thin">
        <color auto="1"/>
      </bottom>
      <diagonal/>
    </border>
    <border>
      <left/>
      <right style="thin">
        <color indexed="64"/>
      </right>
      <top style="thick">
        <color indexed="64"/>
      </top>
      <bottom style="thin">
        <color auto="1"/>
      </bottom>
      <diagonal/>
    </border>
    <border>
      <left/>
      <right/>
      <top style="dotted">
        <color auto="1"/>
      </top>
      <bottom/>
      <diagonal/>
    </border>
    <border>
      <left style="dotted">
        <color auto="1"/>
      </left>
      <right/>
      <top style="dotted">
        <color auto="1"/>
      </top>
      <bottom/>
      <diagonal/>
    </border>
    <border>
      <left/>
      <right/>
      <top/>
      <bottom style="dotted">
        <color indexed="64"/>
      </bottom>
      <diagonal/>
    </border>
    <border>
      <left style="thin">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thin">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top/>
      <bottom/>
      <diagonal/>
    </border>
    <border>
      <left style="dotted">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dotted">
        <color indexed="64"/>
      </left>
      <right/>
      <top/>
      <bottom style="thin">
        <color indexed="64"/>
      </bottom>
      <diagonal/>
    </border>
    <border>
      <left/>
      <right/>
      <top/>
      <bottom style="mediumDashDotDot">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style="dotted">
        <color indexed="64"/>
      </top>
      <bottom/>
      <diagonal/>
    </border>
    <border>
      <left style="thin">
        <color auto="1"/>
      </left>
      <right/>
      <top/>
      <bottom style="dotted">
        <color auto="1"/>
      </bottom>
      <diagonal/>
    </border>
    <border>
      <left/>
      <right style="thin">
        <color auto="1"/>
      </right>
      <top/>
      <bottom style="dotted">
        <color auto="1"/>
      </bottom>
      <diagonal/>
    </border>
    <border>
      <left/>
      <right style="medium">
        <color auto="1"/>
      </right>
      <top/>
      <bottom style="dotted">
        <color auto="1"/>
      </bottom>
      <diagonal/>
    </border>
    <border>
      <left style="dashed">
        <color indexed="64"/>
      </left>
      <right/>
      <top style="thin">
        <color indexed="64"/>
      </top>
      <bottom/>
      <diagonal/>
    </border>
    <border>
      <left/>
      <right style="dashed">
        <color indexed="64"/>
      </right>
      <top style="thin">
        <color indexed="64"/>
      </top>
      <bottom/>
      <diagonal/>
    </border>
    <border>
      <left style="dashed">
        <color indexed="64"/>
      </left>
      <right/>
      <top/>
      <bottom style="thin">
        <color indexed="64"/>
      </bottom>
      <diagonal/>
    </border>
    <border>
      <left/>
      <right style="dashed">
        <color indexed="64"/>
      </right>
      <top/>
      <bottom style="thin">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ck">
        <color indexed="64"/>
      </left>
      <right style="hair">
        <color indexed="64"/>
      </right>
      <top style="thick">
        <color indexed="64"/>
      </top>
      <bottom/>
      <diagonal/>
    </border>
    <border>
      <left style="hair">
        <color indexed="64"/>
      </left>
      <right style="hair">
        <color indexed="64"/>
      </right>
      <top style="thick">
        <color indexed="64"/>
      </top>
      <bottom/>
      <diagonal/>
    </border>
    <border>
      <left style="hair">
        <color indexed="64"/>
      </left>
      <right style="thick">
        <color indexed="64"/>
      </right>
      <top style="thick">
        <color indexed="64"/>
      </top>
      <bottom/>
      <diagonal/>
    </border>
    <border>
      <left style="thick">
        <color indexed="64"/>
      </left>
      <right style="hair">
        <color indexed="64"/>
      </right>
      <top/>
      <bottom/>
      <diagonal/>
    </border>
    <border>
      <left style="hair">
        <color indexed="64"/>
      </left>
      <right style="hair">
        <color indexed="64"/>
      </right>
      <top/>
      <bottom/>
      <diagonal/>
    </border>
    <border>
      <left style="hair">
        <color indexed="64"/>
      </left>
      <right style="thick">
        <color indexed="64"/>
      </right>
      <top/>
      <bottom/>
      <diagonal/>
    </border>
    <border>
      <left style="thick">
        <color indexed="64"/>
      </left>
      <right style="hair">
        <color indexed="64"/>
      </right>
      <top/>
      <bottom style="thick">
        <color indexed="64"/>
      </bottom>
      <diagonal/>
    </border>
    <border>
      <left style="hair">
        <color indexed="64"/>
      </left>
      <right style="hair">
        <color indexed="64"/>
      </right>
      <top/>
      <bottom style="thick">
        <color indexed="64"/>
      </bottom>
      <diagonal/>
    </border>
    <border>
      <left style="hair">
        <color indexed="64"/>
      </left>
      <right style="thick">
        <color indexed="64"/>
      </right>
      <top/>
      <bottom style="thick">
        <color indexed="64"/>
      </bottom>
      <diagonal/>
    </border>
    <border>
      <left style="thick">
        <color indexed="64"/>
      </left>
      <right/>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bottom style="dashed">
        <color indexed="64"/>
      </bottom>
      <diagonal/>
    </border>
    <border>
      <left style="dotted">
        <color auto="1"/>
      </left>
      <right/>
      <top style="thin">
        <color auto="1"/>
      </top>
      <bottom/>
      <diagonal/>
    </border>
    <border>
      <left/>
      <right/>
      <top style="mediumDashDot">
        <color indexed="64"/>
      </top>
      <bottom/>
      <diagonal/>
    </border>
    <border>
      <left/>
      <right style="medium">
        <color indexed="64"/>
      </right>
      <top/>
      <bottom style="mediumDashDot">
        <color indexed="64"/>
      </bottom>
      <diagonal/>
    </border>
    <border>
      <left style="medium">
        <color indexed="64"/>
      </left>
      <right style="medium">
        <color indexed="64"/>
      </right>
      <top style="dashed">
        <color indexed="64"/>
      </top>
      <bottom/>
      <diagonal/>
    </border>
    <border>
      <left style="thick">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top style="dashed">
        <color indexed="64"/>
      </top>
      <bottom style="thick">
        <color indexed="64"/>
      </bottom>
      <diagonal/>
    </border>
    <border>
      <left style="dotted">
        <color indexed="64"/>
      </left>
      <right style="dotted">
        <color indexed="64"/>
      </right>
      <top style="dotted">
        <color indexed="64"/>
      </top>
      <bottom style="dashed">
        <color indexed="64"/>
      </bottom>
      <diagonal/>
    </border>
    <border>
      <left style="dotted">
        <color indexed="64"/>
      </left>
      <right style="medium">
        <color indexed="64"/>
      </right>
      <top style="dotted">
        <color indexed="64"/>
      </top>
      <bottom style="dashed">
        <color indexed="64"/>
      </bottom>
      <diagonal/>
    </border>
    <border>
      <left style="dotted">
        <color indexed="64"/>
      </left>
      <right style="dotted">
        <color indexed="64"/>
      </right>
      <top style="dashed">
        <color indexed="64"/>
      </top>
      <bottom style="dashed">
        <color indexed="64"/>
      </bottom>
      <diagonal/>
    </border>
    <border>
      <left style="dotted">
        <color indexed="64"/>
      </left>
      <right style="medium">
        <color indexed="64"/>
      </right>
      <top style="dashed">
        <color indexed="64"/>
      </top>
      <bottom style="dashed">
        <color indexed="64"/>
      </bottom>
      <diagonal/>
    </border>
    <border>
      <left/>
      <right style="dotted">
        <color indexed="64"/>
      </right>
      <top style="dashed">
        <color indexed="64"/>
      </top>
      <bottom style="dashed">
        <color indexed="64"/>
      </bottom>
      <diagonal/>
    </border>
    <border>
      <left/>
      <right style="dashed">
        <color indexed="64"/>
      </right>
      <top style="medium">
        <color indexed="64"/>
      </top>
      <bottom/>
      <diagonal/>
    </border>
    <border>
      <left/>
      <right style="dashed">
        <color indexed="64"/>
      </right>
      <top/>
      <bottom/>
      <diagonal/>
    </border>
    <border>
      <left/>
      <right style="dashed">
        <color indexed="64"/>
      </right>
      <top/>
      <bottom style="medium">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dashed">
        <color indexed="64"/>
      </bottom>
      <diagonal/>
    </border>
    <border>
      <left style="dashed">
        <color indexed="64"/>
      </left>
      <right/>
      <top style="medium">
        <color indexed="64"/>
      </top>
      <bottom/>
      <diagonal/>
    </border>
    <border>
      <left style="dashed">
        <color indexed="64"/>
      </left>
      <right/>
      <top/>
      <bottom/>
      <diagonal/>
    </border>
    <border>
      <left style="dashed">
        <color indexed="64"/>
      </left>
      <right/>
      <top/>
      <bottom style="medium">
        <color indexed="64"/>
      </bottom>
      <diagonal/>
    </border>
    <border>
      <left/>
      <right style="dotted">
        <color indexed="64"/>
      </right>
      <top style="dotted">
        <color indexed="64"/>
      </top>
      <bottom/>
      <diagonal/>
    </border>
    <border>
      <left/>
      <right style="dotted">
        <color indexed="64"/>
      </right>
      <top/>
      <bottom style="medium">
        <color indexed="64"/>
      </bottom>
      <diagonal/>
    </border>
    <border>
      <left style="dotted">
        <color indexed="64"/>
      </left>
      <right style="medium">
        <color indexed="64"/>
      </right>
      <top style="dotted">
        <color indexed="64"/>
      </top>
      <bottom style="medium">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dotted">
        <color indexed="64"/>
      </left>
      <right style="dotted">
        <color indexed="64"/>
      </right>
      <top style="dashed">
        <color indexed="64"/>
      </top>
      <bottom style="dotted">
        <color indexed="64"/>
      </bottom>
      <diagonal/>
    </border>
    <border>
      <left style="dotted">
        <color indexed="64"/>
      </left>
      <right style="medium">
        <color indexed="64"/>
      </right>
      <top style="dashed">
        <color indexed="64"/>
      </top>
      <bottom style="dotted">
        <color indexed="64"/>
      </bottom>
      <diagonal/>
    </border>
  </borders>
  <cellStyleXfs count="8">
    <xf numFmtId="0" fontId="0" fillId="0" borderId="0"/>
    <xf numFmtId="0" fontId="18" fillId="0" borderId="0"/>
    <xf numFmtId="38" fontId="18" fillId="0" borderId="0" applyFont="0" applyFill="0" applyBorder="0" applyAlignment="0" applyProtection="0"/>
    <xf numFmtId="0" fontId="88" fillId="0" borderId="0"/>
    <xf numFmtId="0" fontId="2" fillId="0" borderId="0">
      <alignment vertical="center"/>
    </xf>
    <xf numFmtId="0" fontId="1" fillId="0" borderId="0">
      <alignment vertical="center"/>
    </xf>
    <xf numFmtId="38" fontId="192" fillId="0" borderId="0" applyFont="0" applyFill="0" applyBorder="0" applyAlignment="0" applyProtection="0">
      <alignment vertical="center"/>
    </xf>
    <xf numFmtId="0" fontId="218" fillId="0" borderId="0" applyNumberFormat="0" applyFill="0" applyBorder="0" applyAlignment="0" applyProtection="0"/>
  </cellStyleXfs>
  <cellXfs count="2168">
    <xf numFmtId="0" fontId="0" fillId="0" borderId="0" xfId="0"/>
    <xf numFmtId="0" fontId="86" fillId="0" borderId="0" xfId="3" applyFont="1" applyAlignment="1" applyProtection="1">
      <alignment vertical="center"/>
    </xf>
    <xf numFmtId="0" fontId="85" fillId="0" borderId="0" xfId="3" applyFont="1" applyAlignment="1" applyProtection="1">
      <alignment vertical="center"/>
    </xf>
    <xf numFmtId="0" fontId="6" fillId="0" borderId="0" xfId="3" applyFont="1" applyAlignment="1" applyProtection="1">
      <alignment horizontal="center" vertical="center" wrapText="1"/>
    </xf>
    <xf numFmtId="0" fontId="6" fillId="0" borderId="0" xfId="3" applyFont="1" applyAlignment="1" applyProtection="1">
      <alignment vertical="center" wrapText="1"/>
    </xf>
    <xf numFmtId="0" fontId="6" fillId="0" borderId="0" xfId="3" applyFont="1" applyAlignment="1" applyProtection="1">
      <alignment vertical="center"/>
    </xf>
    <xf numFmtId="0" fontId="6" fillId="0" borderId="0" xfId="3" applyFont="1" applyAlignment="1" applyProtection="1">
      <alignment horizontal="center" vertical="center"/>
    </xf>
    <xf numFmtId="0" fontId="84" fillId="0" borderId="0" xfId="3" applyFont="1" applyBorder="1" applyAlignment="1" applyProtection="1">
      <alignment horizontal="center" vertical="center" wrapText="1"/>
    </xf>
    <xf numFmtId="0" fontId="6" fillId="0" borderId="0" xfId="3" applyFont="1" applyBorder="1" applyAlignment="1" applyProtection="1">
      <alignment horizontal="center" vertical="center"/>
    </xf>
    <xf numFmtId="0" fontId="10" fillId="0" borderId="0" xfId="3" applyFont="1" applyAlignment="1" applyProtection="1">
      <alignment vertical="center"/>
    </xf>
    <xf numFmtId="0" fontId="4" fillId="0" borderId="91" xfId="3" applyFont="1" applyBorder="1" applyAlignment="1" applyProtection="1">
      <alignment horizontal="center" vertical="center"/>
      <protection locked="0"/>
    </xf>
    <xf numFmtId="0" fontId="4" fillId="0" borderId="91" xfId="3" applyFont="1" applyBorder="1" applyAlignment="1" applyProtection="1">
      <alignment horizontal="center" vertical="center"/>
    </xf>
    <xf numFmtId="0" fontId="4" fillId="0" borderId="90" xfId="3" applyFont="1" applyBorder="1" applyAlignment="1" applyProtection="1">
      <alignment horizontal="center" vertical="center"/>
    </xf>
    <xf numFmtId="0" fontId="4" fillId="0" borderId="11" xfId="3" applyFont="1" applyBorder="1" applyAlignment="1" applyProtection="1">
      <alignment horizontal="center" vertical="center"/>
      <protection locked="0"/>
    </xf>
    <xf numFmtId="0" fontId="4" fillId="0" borderId="11" xfId="3" applyFont="1" applyBorder="1" applyAlignment="1" applyProtection="1">
      <alignment horizontal="center" vertical="center"/>
    </xf>
    <xf numFmtId="0" fontId="4" fillId="0" borderId="12" xfId="3" applyFont="1" applyBorder="1" applyAlignment="1" applyProtection="1">
      <alignment horizontal="center" vertical="center"/>
    </xf>
    <xf numFmtId="0" fontId="4" fillId="0" borderId="82" xfId="3" applyFont="1" applyBorder="1" applyAlignment="1" applyProtection="1">
      <alignment horizontal="center" vertical="center"/>
    </xf>
    <xf numFmtId="0" fontId="4" fillId="0" borderId="82" xfId="3" applyFont="1" applyBorder="1" applyAlignment="1" applyProtection="1">
      <alignment horizontal="center" vertical="center"/>
      <protection locked="0"/>
    </xf>
    <xf numFmtId="0" fontId="4" fillId="0" borderId="81" xfId="3" applyFont="1" applyBorder="1" applyAlignment="1" applyProtection="1">
      <alignment horizontal="center" vertical="center"/>
    </xf>
    <xf numFmtId="0" fontId="4" fillId="0" borderId="76" xfId="3" applyFont="1" applyBorder="1" applyAlignment="1" applyProtection="1">
      <alignment horizontal="center" vertical="center"/>
      <protection locked="0"/>
    </xf>
    <xf numFmtId="0" fontId="4" fillId="0" borderId="76" xfId="3" applyFont="1" applyBorder="1" applyAlignment="1" applyProtection="1">
      <alignment horizontal="center" vertical="center"/>
    </xf>
    <xf numFmtId="0" fontId="4" fillId="0" borderId="75" xfId="3" applyFont="1" applyBorder="1" applyAlignment="1" applyProtection="1">
      <alignment horizontal="center" vertical="center"/>
    </xf>
    <xf numFmtId="0" fontId="33" fillId="0" borderId="0" xfId="1" applyFont="1" applyFill="1" applyBorder="1" applyAlignment="1" applyProtection="1">
      <alignment horizontal="center" vertical="center"/>
      <protection hidden="1"/>
    </xf>
    <xf numFmtId="0" fontId="87" fillId="0" borderId="0" xfId="3" applyFont="1" applyAlignment="1" applyProtection="1">
      <alignment horizontal="center" vertical="center"/>
    </xf>
    <xf numFmtId="0" fontId="4" fillId="0" borderId="165" xfId="3" applyFont="1" applyBorder="1" applyAlignment="1" applyProtection="1">
      <alignment horizontal="center" vertical="center"/>
    </xf>
    <xf numFmtId="0" fontId="4" fillId="0" borderId="165" xfId="3" applyFont="1" applyBorder="1" applyAlignment="1" applyProtection="1">
      <alignment horizontal="center" vertical="center"/>
      <protection locked="0"/>
    </xf>
    <xf numFmtId="0" fontId="4" fillId="0" borderId="196" xfId="3" applyFont="1" applyBorder="1" applyAlignment="1" applyProtection="1">
      <alignment horizontal="center" vertical="center"/>
    </xf>
    <xf numFmtId="0" fontId="41" fillId="0" borderId="0" xfId="4" applyNumberFormat="1" applyFont="1" applyAlignment="1" applyProtection="1">
      <alignment vertical="center"/>
      <protection hidden="1"/>
    </xf>
    <xf numFmtId="0" fontId="41" fillId="0" borderId="0" xfId="4" applyNumberFormat="1" applyFont="1" applyBorder="1" applyAlignment="1" applyProtection="1">
      <alignment vertical="center"/>
      <protection hidden="1"/>
    </xf>
    <xf numFmtId="0" fontId="41" fillId="10" borderId="0" xfId="4" applyNumberFormat="1" applyFont="1" applyFill="1" applyBorder="1" applyAlignment="1" applyProtection="1">
      <alignment vertical="center"/>
      <protection hidden="1"/>
    </xf>
    <xf numFmtId="0" fontId="23" fillId="14" borderId="0" xfId="4" applyNumberFormat="1" applyFont="1" applyFill="1" applyAlignment="1" applyProtection="1">
      <alignment vertical="center"/>
      <protection hidden="1"/>
    </xf>
    <xf numFmtId="0" fontId="23" fillId="15" borderId="0" xfId="4" applyNumberFormat="1" applyFont="1" applyFill="1" applyAlignment="1" applyProtection="1">
      <alignment vertical="center"/>
      <protection hidden="1"/>
    </xf>
    <xf numFmtId="0" fontId="23" fillId="16" borderId="0" xfId="4" applyNumberFormat="1" applyFont="1" applyFill="1" applyAlignment="1" applyProtection="1">
      <alignment vertical="center"/>
      <protection hidden="1"/>
    </xf>
    <xf numFmtId="0" fontId="41" fillId="0" borderId="0" xfId="4" applyNumberFormat="1" applyFont="1" applyFill="1" applyAlignment="1" applyProtection="1">
      <alignment vertical="center"/>
      <protection hidden="1"/>
    </xf>
    <xf numFmtId="0" fontId="94" fillId="0" borderId="0" xfId="4" applyNumberFormat="1" applyFont="1" applyFill="1" applyBorder="1" applyAlignment="1" applyProtection="1">
      <alignment vertical="center"/>
      <protection hidden="1"/>
    </xf>
    <xf numFmtId="0" fontId="94" fillId="10" borderId="0" xfId="4" applyNumberFormat="1" applyFont="1" applyFill="1" applyBorder="1" applyAlignment="1" applyProtection="1">
      <alignment vertical="center"/>
      <protection hidden="1"/>
    </xf>
    <xf numFmtId="0" fontId="127" fillId="0" borderId="0" xfId="4" applyNumberFormat="1" applyFont="1" applyFill="1" applyAlignment="1" applyProtection="1">
      <alignment vertical="center"/>
      <protection hidden="1"/>
    </xf>
    <xf numFmtId="0" fontId="127" fillId="0" borderId="0" xfId="4" applyNumberFormat="1" applyFont="1" applyFill="1" applyBorder="1" applyAlignment="1" applyProtection="1">
      <alignment vertical="center"/>
      <protection hidden="1"/>
    </xf>
    <xf numFmtId="0" fontId="138" fillId="0" borderId="0" xfId="4" applyNumberFormat="1" applyFont="1" applyFill="1" applyBorder="1" applyAlignment="1" applyProtection="1">
      <alignment vertical="center"/>
      <protection hidden="1"/>
    </xf>
    <xf numFmtId="0" fontId="138" fillId="10" borderId="0" xfId="4" applyNumberFormat="1" applyFont="1" applyFill="1" applyBorder="1" applyAlignment="1" applyProtection="1">
      <alignment vertical="center"/>
      <protection hidden="1"/>
    </xf>
    <xf numFmtId="0" fontId="58" fillId="14" borderId="0" xfId="4" applyNumberFormat="1" applyFont="1" applyFill="1" applyAlignment="1" applyProtection="1">
      <alignment vertical="center"/>
      <protection hidden="1"/>
    </xf>
    <xf numFmtId="0" fontId="58" fillId="15" borderId="0" xfId="4" applyNumberFormat="1" applyFont="1" applyFill="1" applyAlignment="1" applyProtection="1">
      <alignment vertical="center"/>
      <protection hidden="1"/>
    </xf>
    <xf numFmtId="0" fontId="58" fillId="16" borderId="0" xfId="4" applyNumberFormat="1" applyFont="1" applyFill="1" applyAlignment="1" applyProtection="1">
      <alignment vertical="center"/>
      <protection hidden="1"/>
    </xf>
    <xf numFmtId="0" fontId="126" fillId="0" borderId="0" xfId="4" applyNumberFormat="1" applyFont="1" applyFill="1" applyBorder="1" applyAlignment="1" applyProtection="1">
      <alignment vertical="center" wrapText="1"/>
      <protection hidden="1"/>
    </xf>
    <xf numFmtId="0" fontId="126" fillId="10" borderId="0" xfId="4" applyNumberFormat="1" applyFont="1" applyFill="1" applyBorder="1" applyAlignment="1" applyProtection="1">
      <alignment vertical="center" wrapText="1"/>
      <protection hidden="1"/>
    </xf>
    <xf numFmtId="0" fontId="140" fillId="0" borderId="0" xfId="4" applyNumberFormat="1" applyFont="1" applyFill="1" applyBorder="1" applyAlignment="1" applyProtection="1">
      <alignment horizontal="left" vertical="center" wrapText="1"/>
      <protection hidden="1"/>
    </xf>
    <xf numFmtId="0" fontId="127" fillId="0" borderId="0" xfId="4" applyNumberFormat="1" applyFont="1" applyAlignment="1" applyProtection="1">
      <alignment vertical="center"/>
      <protection hidden="1"/>
    </xf>
    <xf numFmtId="0" fontId="127" fillId="0" borderId="0" xfId="4" applyNumberFormat="1" applyFont="1" applyBorder="1" applyAlignment="1" applyProtection="1">
      <alignment vertical="center"/>
      <protection hidden="1"/>
    </xf>
    <xf numFmtId="0" fontId="142" fillId="0" borderId="0" xfId="4" applyNumberFormat="1" applyFont="1" applyAlignment="1" applyProtection="1">
      <alignment vertical="center"/>
      <protection hidden="1"/>
    </xf>
    <xf numFmtId="0" fontId="142" fillId="0" borderId="0" xfId="4" applyNumberFormat="1" applyFont="1" applyBorder="1" applyAlignment="1" applyProtection="1">
      <alignment vertical="center"/>
      <protection hidden="1"/>
    </xf>
    <xf numFmtId="0" fontId="58" fillId="0" borderId="0" xfId="4" applyNumberFormat="1" applyFont="1" applyBorder="1" applyAlignment="1" applyProtection="1">
      <alignment vertical="center"/>
      <protection hidden="1"/>
    </xf>
    <xf numFmtId="0" fontId="58" fillId="10" borderId="0" xfId="4" applyNumberFormat="1" applyFont="1" applyFill="1" applyBorder="1" applyAlignment="1" applyProtection="1">
      <alignment vertical="center"/>
      <protection hidden="1"/>
    </xf>
    <xf numFmtId="0" fontId="58" fillId="14" borderId="0" xfId="4" applyNumberFormat="1" applyFont="1" applyFill="1" applyAlignment="1" applyProtection="1">
      <alignment horizontal="center" vertical="center"/>
      <protection hidden="1"/>
    </xf>
    <xf numFmtId="0" fontId="144" fillId="0" borderId="0" xfId="4" applyNumberFormat="1" applyFont="1" applyFill="1" applyBorder="1" applyAlignment="1" applyProtection="1">
      <alignment horizontal="center" vertical="center"/>
      <protection hidden="1"/>
    </xf>
    <xf numFmtId="0" fontId="144" fillId="10" borderId="0" xfId="4" applyNumberFormat="1" applyFont="1" applyFill="1" applyBorder="1" applyAlignment="1" applyProtection="1">
      <alignment horizontal="center" vertical="center"/>
      <protection hidden="1"/>
    </xf>
    <xf numFmtId="0" fontId="70" fillId="0" borderId="0" xfId="4" applyNumberFormat="1" applyFont="1" applyFill="1" applyBorder="1" applyAlignment="1" applyProtection="1">
      <alignment horizontal="left" vertical="center"/>
      <protection hidden="1"/>
    </xf>
    <xf numFmtId="0" fontId="58" fillId="0" borderId="0" xfId="4" applyNumberFormat="1" applyFont="1" applyFill="1" applyBorder="1" applyAlignment="1" applyProtection="1">
      <alignment vertical="center"/>
      <protection hidden="1"/>
    </xf>
    <xf numFmtId="0" fontId="58" fillId="0" borderId="0" xfId="4" applyNumberFormat="1" applyFont="1" applyFill="1" applyBorder="1" applyAlignment="1" applyProtection="1">
      <alignment horizontal="center" vertical="center"/>
      <protection hidden="1"/>
    </xf>
    <xf numFmtId="0" fontId="58" fillId="10" borderId="0" xfId="4" applyNumberFormat="1" applyFont="1" applyFill="1" applyBorder="1" applyAlignment="1" applyProtection="1">
      <alignment horizontal="center" vertical="center"/>
      <protection hidden="1"/>
    </xf>
    <xf numFmtId="0" fontId="58" fillId="0" borderId="0" xfId="4" applyNumberFormat="1" applyFont="1" applyFill="1" applyAlignment="1" applyProtection="1">
      <alignment vertical="center"/>
      <protection hidden="1"/>
    </xf>
    <xf numFmtId="0" fontId="58" fillId="0" borderId="0" xfId="4" applyNumberFormat="1" applyFont="1" applyBorder="1" applyAlignment="1" applyProtection="1">
      <alignment horizontal="left" vertical="center"/>
      <protection hidden="1"/>
    </xf>
    <xf numFmtId="0" fontId="147" fillId="0" borderId="0" xfId="4" applyNumberFormat="1" applyFont="1" applyBorder="1" applyAlignment="1" applyProtection="1">
      <alignment horizontal="left" vertical="center"/>
      <protection hidden="1"/>
    </xf>
    <xf numFmtId="0" fontId="148" fillId="0" borderId="0" xfId="4" applyNumberFormat="1" applyFont="1" applyBorder="1" applyAlignment="1" applyProtection="1">
      <alignment horizontal="center" vertical="center"/>
      <protection hidden="1"/>
    </xf>
    <xf numFmtId="0" fontId="58" fillId="0" borderId="0" xfId="4" applyNumberFormat="1" applyFont="1" applyAlignment="1" applyProtection="1">
      <alignment vertical="center"/>
      <protection hidden="1"/>
    </xf>
    <xf numFmtId="0" fontId="147" fillId="0" borderId="79" xfId="4" applyNumberFormat="1" applyFont="1" applyBorder="1" applyAlignment="1" applyProtection="1">
      <alignment vertical="center"/>
      <protection hidden="1"/>
    </xf>
    <xf numFmtId="0" fontId="120" fillId="0" borderId="0" xfId="4" applyNumberFormat="1" applyFont="1" applyBorder="1" applyAlignment="1" applyProtection="1">
      <alignment horizontal="left" vertical="center" wrapText="1"/>
      <protection hidden="1"/>
    </xf>
    <xf numFmtId="0" fontId="164" fillId="0" borderId="0" xfId="4" applyNumberFormat="1" applyFont="1" applyBorder="1" applyAlignment="1" applyProtection="1">
      <alignment horizontal="left" vertical="center" shrinkToFit="1"/>
      <protection hidden="1"/>
    </xf>
    <xf numFmtId="0" fontId="142" fillId="0" borderId="0" xfId="4" applyNumberFormat="1" applyFont="1" applyFill="1" applyBorder="1" applyAlignment="1" applyProtection="1">
      <alignment vertical="center"/>
      <protection hidden="1"/>
    </xf>
    <xf numFmtId="0" fontId="138" fillId="0" borderId="0" xfId="4" applyNumberFormat="1" applyFont="1" applyAlignment="1" applyProtection="1">
      <alignment vertical="center"/>
      <protection hidden="1"/>
    </xf>
    <xf numFmtId="0" fontId="138" fillId="10" borderId="0" xfId="4" applyNumberFormat="1" applyFont="1" applyFill="1" applyAlignment="1" applyProtection="1">
      <alignment vertical="center"/>
      <protection hidden="1"/>
    </xf>
    <xf numFmtId="14" fontId="58" fillId="14" borderId="0" xfId="4" applyNumberFormat="1" applyFont="1" applyFill="1" applyAlignment="1" applyProtection="1">
      <alignment vertical="center"/>
      <protection hidden="1"/>
    </xf>
    <xf numFmtId="14" fontId="58" fillId="15" borderId="0" xfId="4" applyNumberFormat="1" applyFont="1" applyFill="1" applyAlignment="1" applyProtection="1">
      <alignment vertical="center"/>
      <protection hidden="1"/>
    </xf>
    <xf numFmtId="0" fontId="140" fillId="0" borderId="0" xfId="4" applyNumberFormat="1" applyFont="1" applyBorder="1" applyAlignment="1" applyProtection="1">
      <alignment vertical="center"/>
      <protection hidden="1"/>
    </xf>
    <xf numFmtId="0" fontId="142" fillId="16" borderId="0" xfId="4" applyNumberFormat="1" applyFont="1" applyFill="1" applyAlignment="1" applyProtection="1">
      <alignment vertical="center"/>
      <protection hidden="1"/>
    </xf>
    <xf numFmtId="0" fontId="127" fillId="0" borderId="0" xfId="4" applyNumberFormat="1" applyFont="1" applyBorder="1" applyAlignment="1" applyProtection="1">
      <alignment horizontal="left" vertical="center" wrapText="1"/>
      <protection hidden="1"/>
    </xf>
    <xf numFmtId="0" fontId="58" fillId="10" borderId="0" xfId="4" applyNumberFormat="1" applyFont="1" applyFill="1" applyAlignment="1" applyProtection="1">
      <alignment vertical="center"/>
      <protection hidden="1"/>
    </xf>
    <xf numFmtId="0" fontId="148" fillId="0" borderId="0" xfId="4" applyNumberFormat="1" applyFont="1" applyBorder="1" applyAlignment="1" applyProtection="1">
      <alignment vertical="top"/>
      <protection hidden="1"/>
    </xf>
    <xf numFmtId="0" fontId="142" fillId="0" borderId="0" xfId="4" applyNumberFormat="1" applyFont="1" applyBorder="1" applyAlignment="1" applyProtection="1">
      <alignment horizontal="left" vertical="top"/>
      <protection hidden="1"/>
    </xf>
    <xf numFmtId="0" fontId="151" fillId="0" borderId="0" xfId="4" applyNumberFormat="1" applyFont="1" applyAlignment="1" applyProtection="1">
      <alignment vertical="center"/>
      <protection hidden="1"/>
    </xf>
    <xf numFmtId="0" fontId="70" fillId="0" borderId="0" xfId="4" applyNumberFormat="1" applyFont="1" applyAlignment="1" applyProtection="1">
      <alignment vertical="center"/>
      <protection hidden="1"/>
    </xf>
    <xf numFmtId="0" fontId="160" fillId="0" borderId="0" xfId="4" applyNumberFormat="1" applyFont="1" applyBorder="1" applyAlignment="1" applyProtection="1">
      <alignment vertical="top"/>
      <protection hidden="1"/>
    </xf>
    <xf numFmtId="0" fontId="58" fillId="0" borderId="0" xfId="4" applyNumberFormat="1" applyFont="1" applyBorder="1" applyAlignment="1" applyProtection="1">
      <alignment horizontal="center" vertical="center"/>
      <protection hidden="1"/>
    </xf>
    <xf numFmtId="0" fontId="58" fillId="0" borderId="25" xfId="4" applyNumberFormat="1" applyFont="1" applyBorder="1" applyAlignment="1" applyProtection="1">
      <alignment vertical="center"/>
      <protection hidden="1"/>
    </xf>
    <xf numFmtId="0" fontId="58" fillId="0" borderId="11" xfId="4" applyNumberFormat="1" applyFont="1" applyBorder="1" applyAlignment="1" applyProtection="1">
      <alignment horizontal="right" vertical="center"/>
      <protection hidden="1"/>
    </xf>
    <xf numFmtId="0" fontId="138" fillId="0" borderId="0" xfId="4" applyNumberFormat="1" applyFont="1" applyBorder="1" applyAlignment="1" applyProtection="1">
      <alignment vertical="center" wrapText="1"/>
      <protection hidden="1"/>
    </xf>
    <xf numFmtId="0" fontId="58" fillId="0" borderId="0" xfId="4" applyNumberFormat="1" applyFont="1" applyBorder="1" applyAlignment="1" applyProtection="1">
      <alignment vertical="center" wrapText="1"/>
      <protection hidden="1"/>
    </xf>
    <xf numFmtId="0" fontId="58" fillId="0" borderId="0" xfId="4" applyNumberFormat="1" applyFont="1" applyBorder="1" applyAlignment="1" applyProtection="1">
      <alignment horizontal="left" vertical="center" wrapText="1"/>
      <protection hidden="1"/>
    </xf>
    <xf numFmtId="0" fontId="127" fillId="0" borderId="0" xfId="4" applyNumberFormat="1" applyFont="1" applyBorder="1" applyAlignment="1" applyProtection="1">
      <alignment horizontal="center" vertical="center" wrapText="1"/>
      <protection hidden="1"/>
    </xf>
    <xf numFmtId="0" fontId="138" fillId="0" borderId="0" xfId="4" applyNumberFormat="1" applyFont="1" applyBorder="1" applyAlignment="1" applyProtection="1">
      <alignment horizontal="left" vertical="center" wrapText="1"/>
      <protection hidden="1"/>
    </xf>
    <xf numFmtId="0" fontId="142" fillId="0" borderId="0" xfId="4" applyNumberFormat="1" applyFont="1" applyAlignment="1" applyProtection="1">
      <alignment vertical="center" textRotation="255" shrinkToFit="1"/>
      <protection hidden="1"/>
    </xf>
    <xf numFmtId="0" fontId="58" fillId="0" borderId="0" xfId="4" applyNumberFormat="1" applyFont="1" applyBorder="1" applyAlignment="1" applyProtection="1">
      <alignment vertical="top"/>
      <protection hidden="1"/>
    </xf>
    <xf numFmtId="0" fontId="58" fillId="0" borderId="107" xfId="4" applyNumberFormat="1" applyFont="1" applyBorder="1" applyAlignment="1" applyProtection="1">
      <alignment vertical="center"/>
      <protection hidden="1"/>
    </xf>
    <xf numFmtId="0" fontId="58" fillId="0" borderId="113" xfId="4" applyNumberFormat="1" applyFont="1" applyBorder="1" applyAlignment="1" applyProtection="1">
      <alignment vertical="center"/>
      <protection hidden="1"/>
    </xf>
    <xf numFmtId="0" fontId="144" fillId="0" borderId="0" xfId="4" applyNumberFormat="1" applyFont="1" applyFill="1" applyBorder="1" applyAlignment="1" applyProtection="1">
      <alignment vertical="center"/>
      <protection hidden="1"/>
    </xf>
    <xf numFmtId="0" fontId="144" fillId="10" borderId="0" xfId="4" applyNumberFormat="1" applyFont="1" applyFill="1" applyBorder="1" applyAlignment="1" applyProtection="1">
      <alignment vertical="center"/>
      <protection hidden="1"/>
    </xf>
    <xf numFmtId="0" fontId="138" fillId="0" borderId="113" xfId="4" applyNumberFormat="1" applyFont="1" applyBorder="1" applyAlignment="1" applyProtection="1">
      <alignment vertical="center" wrapText="1"/>
      <protection hidden="1"/>
    </xf>
    <xf numFmtId="0" fontId="120" fillId="0" borderId="0" xfId="4" applyNumberFormat="1" applyFont="1" applyBorder="1" applyAlignment="1" applyProtection="1">
      <alignment horizontal="left" vertical="center"/>
      <protection hidden="1"/>
    </xf>
    <xf numFmtId="0" fontId="140" fillId="0" borderId="0" xfId="4" applyNumberFormat="1" applyFont="1" applyBorder="1" applyAlignment="1" applyProtection="1">
      <alignment horizontal="left" vertical="center" wrapText="1"/>
      <protection hidden="1"/>
    </xf>
    <xf numFmtId="0" fontId="120" fillId="0" borderId="0" xfId="4" applyNumberFormat="1" applyFont="1" applyBorder="1" applyAlignment="1" applyProtection="1">
      <alignment vertical="center"/>
      <protection hidden="1"/>
    </xf>
    <xf numFmtId="0" fontId="142" fillId="10" borderId="0" xfId="4" applyNumberFormat="1" applyFont="1" applyFill="1" applyBorder="1" applyAlignment="1" applyProtection="1">
      <alignment vertical="center"/>
      <protection hidden="1"/>
    </xf>
    <xf numFmtId="0" fontId="142" fillId="10" borderId="0" xfId="4" applyNumberFormat="1" applyFont="1" applyFill="1" applyAlignment="1" applyProtection="1">
      <alignment vertical="center"/>
      <protection hidden="1"/>
    </xf>
    <xf numFmtId="0" fontId="140" fillId="0" borderId="0" xfId="4" applyNumberFormat="1" applyFont="1" applyBorder="1" applyAlignment="1" applyProtection="1">
      <alignment vertical="top" wrapText="1"/>
      <protection hidden="1"/>
    </xf>
    <xf numFmtId="0" fontId="140" fillId="0" borderId="11" xfId="4" applyNumberFormat="1" applyFont="1" applyBorder="1" applyAlignment="1" applyProtection="1">
      <alignment horizontal="left" vertical="center" wrapText="1"/>
      <protection hidden="1"/>
    </xf>
    <xf numFmtId="0" fontId="58" fillId="0" borderId="11" xfId="4" applyNumberFormat="1" applyFont="1" applyBorder="1" applyAlignment="1" applyProtection="1">
      <alignment horizontal="center" vertical="center"/>
      <protection hidden="1"/>
    </xf>
    <xf numFmtId="0" fontId="58" fillId="0" borderId="0" xfId="4" applyNumberFormat="1" applyFont="1" applyFill="1" applyBorder="1" applyAlignment="1" applyProtection="1">
      <alignment horizontal="left" vertical="center" wrapText="1"/>
      <protection hidden="1"/>
    </xf>
    <xf numFmtId="0" fontId="153" fillId="0" borderId="0" xfId="4" applyNumberFormat="1" applyFont="1" applyBorder="1" applyAlignment="1" applyProtection="1">
      <alignment horizontal="center" vertical="center" wrapText="1"/>
      <protection hidden="1"/>
    </xf>
    <xf numFmtId="0" fontId="153" fillId="0" borderId="0" xfId="4" applyNumberFormat="1" applyFont="1" applyBorder="1" applyAlignment="1" applyProtection="1">
      <alignment vertical="center" wrapText="1"/>
      <protection hidden="1"/>
    </xf>
    <xf numFmtId="0" fontId="140" fillId="0" borderId="0" xfId="4" applyNumberFormat="1" applyFont="1" applyBorder="1" applyAlignment="1" applyProtection="1">
      <alignment horizontal="center" vertical="center" wrapText="1"/>
      <protection hidden="1"/>
    </xf>
    <xf numFmtId="0" fontId="58" fillId="0" borderId="0" xfId="4" applyNumberFormat="1" applyFont="1" applyBorder="1" applyAlignment="1" applyProtection="1">
      <alignment horizontal="center" vertical="center" wrapText="1"/>
      <protection hidden="1"/>
    </xf>
    <xf numFmtId="0" fontId="142" fillId="0" borderId="0" xfId="4" applyNumberFormat="1" applyFont="1" applyAlignment="1" applyProtection="1">
      <protection hidden="1"/>
    </xf>
    <xf numFmtId="0" fontId="156" fillId="0" borderId="0" xfId="0" applyNumberFormat="1" applyFont="1" applyBorder="1" applyAlignment="1" applyProtection="1">
      <alignment vertical="center" textRotation="255" shrinkToFit="1"/>
      <protection hidden="1"/>
    </xf>
    <xf numFmtId="0" fontId="71" fillId="3" borderId="0" xfId="0" applyNumberFormat="1" applyFont="1" applyFill="1" applyBorder="1" applyAlignment="1" applyProtection="1">
      <alignment horizontal="left" vertical="center" textRotation="255" shrinkToFit="1"/>
      <protection hidden="1"/>
    </xf>
    <xf numFmtId="49" fontId="68" fillId="3" borderId="0" xfId="0" applyNumberFormat="1" applyFont="1" applyFill="1" applyBorder="1" applyAlignment="1" applyProtection="1">
      <alignment horizontal="center" vertical="center"/>
      <protection hidden="1"/>
    </xf>
    <xf numFmtId="49" fontId="156" fillId="3" borderId="0" xfId="0" applyNumberFormat="1" applyFont="1" applyFill="1" applyBorder="1" applyAlignment="1" applyProtection="1">
      <alignment horizontal="center" vertical="center" shrinkToFit="1"/>
      <protection hidden="1"/>
    </xf>
    <xf numFmtId="0" fontId="58" fillId="3" borderId="0" xfId="0" applyNumberFormat="1" applyFont="1" applyFill="1" applyBorder="1" applyAlignment="1" applyProtection="1">
      <alignment horizontal="left" vertical="center"/>
      <protection hidden="1"/>
    </xf>
    <xf numFmtId="0" fontId="58" fillId="3" borderId="0" xfId="0" applyNumberFormat="1" applyFont="1" applyFill="1" applyBorder="1" applyAlignment="1" applyProtection="1">
      <alignment vertical="center"/>
      <protection hidden="1"/>
    </xf>
    <xf numFmtId="0" fontId="59" fillId="3" borderId="0" xfId="0" applyNumberFormat="1" applyFont="1" applyFill="1" applyBorder="1" applyAlignment="1" applyProtection="1">
      <alignment vertical="center" wrapText="1"/>
      <protection hidden="1"/>
    </xf>
    <xf numFmtId="0" fontId="58" fillId="3" borderId="0" xfId="0" applyNumberFormat="1" applyFont="1" applyFill="1" applyBorder="1" applyAlignment="1" applyProtection="1">
      <alignment horizontal="center" vertical="center" wrapText="1"/>
      <protection hidden="1"/>
    </xf>
    <xf numFmtId="0" fontId="58" fillId="3" borderId="0" xfId="0" applyNumberFormat="1" applyFont="1" applyFill="1" applyBorder="1" applyAlignment="1" applyProtection="1">
      <alignment horizontal="left" vertical="center" wrapText="1"/>
      <protection hidden="1"/>
    </xf>
    <xf numFmtId="0" fontId="142" fillId="3" borderId="0" xfId="4" applyNumberFormat="1" applyFont="1" applyFill="1" applyBorder="1" applyAlignment="1" applyProtection="1">
      <alignment vertical="center" wrapText="1"/>
      <protection hidden="1"/>
    </xf>
    <xf numFmtId="0" fontId="142" fillId="0" borderId="0" xfId="0" applyNumberFormat="1" applyFont="1" applyBorder="1" applyAlignment="1" applyProtection="1">
      <alignment vertical="center" wrapText="1"/>
      <protection hidden="1"/>
    </xf>
    <xf numFmtId="0" fontId="142" fillId="0" borderId="0" xfId="0" applyNumberFormat="1" applyFont="1" applyBorder="1" applyAlignment="1" applyProtection="1">
      <alignment horizontal="center" vertical="center" wrapText="1"/>
      <protection hidden="1"/>
    </xf>
    <xf numFmtId="0" fontId="71" fillId="0" borderId="0" xfId="4" applyNumberFormat="1" applyFont="1" applyAlignment="1" applyProtection="1">
      <alignment vertical="center" textRotation="255" shrinkToFit="1"/>
      <protection hidden="1"/>
    </xf>
    <xf numFmtId="0" fontId="71" fillId="3" borderId="0" xfId="0" applyNumberFormat="1" applyFont="1" applyFill="1" applyBorder="1" applyAlignment="1" applyProtection="1">
      <alignment horizontal="center" vertical="center" shrinkToFit="1"/>
      <protection hidden="1"/>
    </xf>
    <xf numFmtId="0" fontId="58" fillId="3" borderId="0" xfId="0" applyNumberFormat="1" applyFont="1" applyFill="1" applyBorder="1" applyAlignment="1" applyProtection="1">
      <alignment vertical="center" wrapText="1"/>
      <protection hidden="1"/>
    </xf>
    <xf numFmtId="0" fontId="142" fillId="3" borderId="0" xfId="0" applyNumberFormat="1" applyFont="1" applyFill="1" applyBorder="1" applyAlignment="1" applyProtection="1">
      <alignment vertical="center" wrapText="1"/>
      <protection hidden="1"/>
    </xf>
    <xf numFmtId="0" fontId="156" fillId="0" borderId="0" xfId="4" applyNumberFormat="1" applyFont="1" applyAlignment="1" applyProtection="1">
      <alignment vertical="center" textRotation="255" shrinkToFit="1"/>
      <protection hidden="1"/>
    </xf>
    <xf numFmtId="0" fontId="142" fillId="0" borderId="0" xfId="0" applyNumberFormat="1" applyFont="1" applyBorder="1" applyAlignment="1" applyProtection="1">
      <alignment vertical="center"/>
      <protection hidden="1"/>
    </xf>
    <xf numFmtId="0" fontId="156" fillId="0" borderId="0" xfId="4" applyNumberFormat="1" applyFont="1" applyBorder="1" applyAlignment="1" applyProtection="1">
      <alignment vertical="center" textRotation="255" shrinkToFit="1"/>
      <protection hidden="1"/>
    </xf>
    <xf numFmtId="0" fontId="71" fillId="0" borderId="0" xfId="4" applyNumberFormat="1" applyFont="1" applyBorder="1" applyAlignment="1" applyProtection="1">
      <alignment vertical="center" textRotation="255" shrinkToFit="1"/>
      <protection hidden="1"/>
    </xf>
    <xf numFmtId="0" fontId="58" fillId="16" borderId="0" xfId="4" applyNumberFormat="1" applyFont="1" applyFill="1" applyBorder="1" applyAlignment="1" applyProtection="1">
      <alignment vertical="center"/>
      <protection hidden="1"/>
    </xf>
    <xf numFmtId="0" fontId="127" fillId="0" borderId="0" xfId="4" applyNumberFormat="1" applyFont="1" applyBorder="1" applyAlignment="1" applyProtection="1">
      <alignment vertical="center" wrapText="1"/>
      <protection hidden="1"/>
    </xf>
    <xf numFmtId="0" fontId="59" fillId="0" borderId="0" xfId="4" applyNumberFormat="1" applyFont="1" applyBorder="1" applyAlignment="1" applyProtection="1">
      <alignment horizontal="left" vertical="center"/>
      <protection hidden="1"/>
    </xf>
    <xf numFmtId="0" fontId="70" fillId="15" borderId="0" xfId="4" applyNumberFormat="1" applyFont="1" applyFill="1" applyAlignment="1" applyProtection="1">
      <alignment vertical="center"/>
      <protection hidden="1"/>
    </xf>
    <xf numFmtId="0" fontId="155" fillId="10" borderId="0" xfId="4" applyNumberFormat="1" applyFont="1" applyFill="1" applyBorder="1" applyAlignment="1" applyProtection="1">
      <alignment vertical="top" wrapText="1"/>
      <protection hidden="1"/>
    </xf>
    <xf numFmtId="0" fontId="140" fillId="0" borderId="0" xfId="4" applyNumberFormat="1" applyFont="1" applyBorder="1" applyAlignment="1" applyProtection="1">
      <alignment vertical="center" wrapText="1"/>
      <protection hidden="1"/>
    </xf>
    <xf numFmtId="0" fontId="58" fillId="0" borderId="0" xfId="4" applyNumberFormat="1" applyFont="1" applyAlignment="1" applyProtection="1">
      <alignment vertical="center" wrapText="1"/>
      <protection hidden="1"/>
    </xf>
    <xf numFmtId="0" fontId="139" fillId="0" borderId="0" xfId="4" applyNumberFormat="1" applyFont="1" applyAlignment="1" applyProtection="1">
      <alignment vertical="center"/>
      <protection hidden="1"/>
    </xf>
    <xf numFmtId="0" fontId="165" fillId="0" borderId="0" xfId="4" applyNumberFormat="1" applyFont="1" applyBorder="1" applyAlignment="1" applyProtection="1">
      <alignment vertical="center"/>
      <protection hidden="1"/>
    </xf>
    <xf numFmtId="0" fontId="127" fillId="0" borderId="0" xfId="4" applyNumberFormat="1" applyFont="1" applyFill="1" applyBorder="1" applyAlignment="1" applyProtection="1">
      <alignment horizontal="center" vertical="center" wrapText="1"/>
      <protection hidden="1"/>
    </xf>
    <xf numFmtId="0" fontId="0" fillId="0" borderId="0" xfId="0" applyBorder="1" applyAlignment="1" applyProtection="1">
      <alignment vertical="center"/>
      <protection hidden="1"/>
    </xf>
    <xf numFmtId="0" fontId="162" fillId="10" borderId="0" xfId="4" applyNumberFormat="1" applyFont="1" applyFill="1" applyAlignment="1" applyProtection="1">
      <alignment vertical="center"/>
      <protection hidden="1"/>
    </xf>
    <xf numFmtId="0" fontId="162" fillId="10" borderId="47" xfId="4" applyNumberFormat="1" applyFont="1" applyFill="1" applyBorder="1" applyAlignment="1" applyProtection="1">
      <alignment vertical="center"/>
      <protection hidden="1"/>
    </xf>
    <xf numFmtId="0" fontId="41" fillId="10" borderId="0" xfId="4" applyNumberFormat="1" applyFont="1" applyFill="1" applyAlignment="1" applyProtection="1">
      <alignment vertical="center"/>
      <protection hidden="1"/>
    </xf>
    <xf numFmtId="0" fontId="23" fillId="10" borderId="0" xfId="4" applyNumberFormat="1" applyFont="1" applyFill="1" applyAlignment="1" applyProtection="1">
      <alignment vertical="center"/>
      <protection hidden="1"/>
    </xf>
    <xf numFmtId="0" fontId="94" fillId="0" borderId="0" xfId="4" applyNumberFormat="1" applyFont="1" applyBorder="1" applyAlignment="1" applyProtection="1">
      <alignment vertical="center"/>
      <protection hidden="1"/>
    </xf>
    <xf numFmtId="0" fontId="71" fillId="2" borderId="176" xfId="0" applyNumberFormat="1" applyFont="1" applyFill="1" applyBorder="1" applyAlignment="1" applyProtection="1">
      <alignment horizontal="center" vertical="center" shrinkToFit="1"/>
      <protection locked="0" hidden="1"/>
    </xf>
    <xf numFmtId="0" fontId="71" fillId="2" borderId="182" xfId="0" applyNumberFormat="1" applyFont="1" applyFill="1" applyBorder="1" applyAlignment="1" applyProtection="1">
      <alignment horizontal="center" vertical="center" shrinkToFit="1"/>
      <protection locked="0" hidden="1"/>
    </xf>
    <xf numFmtId="0" fontId="71" fillId="2" borderId="179" xfId="0" applyNumberFormat="1" applyFont="1" applyFill="1" applyBorder="1" applyAlignment="1" applyProtection="1">
      <alignment horizontal="center" vertical="center" shrinkToFit="1"/>
      <protection locked="0" hidden="1"/>
    </xf>
    <xf numFmtId="0" fontId="156" fillId="2" borderId="179" xfId="0" applyNumberFormat="1" applyFont="1" applyFill="1" applyBorder="1" applyAlignment="1" applyProtection="1">
      <alignment horizontal="center" vertical="center" shrinkToFit="1"/>
      <protection locked="0" hidden="1"/>
    </xf>
    <xf numFmtId="0" fontId="156" fillId="2" borderId="176" xfId="0" applyNumberFormat="1" applyFont="1" applyFill="1" applyBorder="1" applyAlignment="1" applyProtection="1">
      <alignment horizontal="center" vertical="center" shrinkToFit="1"/>
      <protection locked="0" hidden="1"/>
    </xf>
    <xf numFmtId="0" fontId="156" fillId="2" borderId="182" xfId="0" applyNumberFormat="1" applyFont="1" applyFill="1" applyBorder="1" applyAlignment="1" applyProtection="1">
      <alignment horizontal="center" vertical="center" shrinkToFit="1"/>
      <protection locked="0" hidden="1"/>
    </xf>
    <xf numFmtId="49" fontId="23" fillId="18" borderId="0" xfId="4" applyNumberFormat="1" applyFont="1" applyFill="1" applyAlignment="1" applyProtection="1">
      <alignment horizontal="center" vertical="center"/>
      <protection hidden="1"/>
    </xf>
    <xf numFmtId="49" fontId="58" fillId="18" borderId="0" xfId="4" applyNumberFormat="1" applyFont="1" applyFill="1" applyAlignment="1" applyProtection="1">
      <alignment horizontal="center" vertical="center"/>
      <protection hidden="1"/>
    </xf>
    <xf numFmtId="49" fontId="70" fillId="18" borderId="0" xfId="4" applyNumberFormat="1" applyFont="1" applyFill="1" applyAlignment="1" applyProtection="1">
      <alignment horizontal="center" vertical="center"/>
      <protection hidden="1"/>
    </xf>
    <xf numFmtId="0" fontId="23" fillId="10" borderId="0" xfId="4" applyNumberFormat="1" applyFont="1" applyFill="1" applyAlignment="1" applyProtection="1">
      <alignment horizontal="center" vertical="center"/>
      <protection hidden="1"/>
    </xf>
    <xf numFmtId="0" fontId="71" fillId="0" borderId="0" xfId="4" applyNumberFormat="1" applyFont="1" applyAlignment="1" applyProtection="1">
      <alignment horizontal="center" vertical="center"/>
      <protection hidden="1"/>
    </xf>
    <xf numFmtId="0" fontId="58" fillId="0" borderId="0" xfId="4" applyNumberFormat="1" applyFont="1" applyBorder="1" applyAlignment="1" applyProtection="1">
      <alignment vertical="center"/>
      <protection hidden="1"/>
    </xf>
    <xf numFmtId="0" fontId="41" fillId="20" borderId="0" xfId="4" applyNumberFormat="1" applyFont="1" applyFill="1" applyBorder="1" applyAlignment="1" applyProtection="1">
      <alignment vertical="center"/>
      <protection hidden="1"/>
    </xf>
    <xf numFmtId="0" fontId="94" fillId="20" borderId="0" xfId="4" applyNumberFormat="1" applyFont="1" applyFill="1" applyBorder="1" applyAlignment="1" applyProtection="1">
      <alignment vertical="center"/>
      <protection hidden="1"/>
    </xf>
    <xf numFmtId="0" fontId="138" fillId="20" borderId="0" xfId="4" applyNumberFormat="1" applyFont="1" applyFill="1" applyBorder="1" applyAlignment="1" applyProtection="1">
      <alignment vertical="center"/>
      <protection hidden="1"/>
    </xf>
    <xf numFmtId="0" fontId="126" fillId="20" borderId="0" xfId="4" applyNumberFormat="1" applyFont="1" applyFill="1" applyBorder="1" applyAlignment="1" applyProtection="1">
      <alignment vertical="center" wrapText="1"/>
      <protection hidden="1"/>
    </xf>
    <xf numFmtId="0" fontId="58" fillId="20" borderId="0" xfId="4" applyNumberFormat="1" applyFont="1" applyFill="1" applyBorder="1" applyAlignment="1" applyProtection="1">
      <alignment vertical="center"/>
      <protection hidden="1"/>
    </xf>
    <xf numFmtId="0" fontId="144" fillId="20" borderId="0" xfId="4" applyNumberFormat="1" applyFont="1" applyFill="1" applyBorder="1" applyAlignment="1" applyProtection="1">
      <alignment horizontal="center" vertical="center"/>
      <protection hidden="1"/>
    </xf>
    <xf numFmtId="0" fontId="58" fillId="20" borderId="0" xfId="4" applyNumberFormat="1" applyFont="1" applyFill="1" applyBorder="1" applyAlignment="1" applyProtection="1">
      <alignment horizontal="center" vertical="center"/>
      <protection hidden="1"/>
    </xf>
    <xf numFmtId="0" fontId="138" fillId="20" borderId="0" xfId="4" applyNumberFormat="1" applyFont="1" applyFill="1" applyAlignment="1" applyProtection="1">
      <alignment vertical="center"/>
      <protection hidden="1"/>
    </xf>
    <xf numFmtId="0" fontId="58" fillId="20" borderId="0" xfId="4" applyNumberFormat="1" applyFont="1" applyFill="1" applyAlignment="1" applyProtection="1">
      <alignment vertical="center"/>
      <protection hidden="1"/>
    </xf>
    <xf numFmtId="0" fontId="144" fillId="20" borderId="0" xfId="4" applyNumberFormat="1" applyFont="1" applyFill="1" applyBorder="1" applyAlignment="1" applyProtection="1">
      <alignment vertical="center"/>
      <protection hidden="1"/>
    </xf>
    <xf numFmtId="0" fontId="142" fillId="20" borderId="0" xfId="4" applyNumberFormat="1" applyFont="1" applyFill="1" applyBorder="1" applyAlignment="1" applyProtection="1">
      <alignment vertical="center"/>
      <protection hidden="1"/>
    </xf>
    <xf numFmtId="0" fontId="142" fillId="20" borderId="0" xfId="4" applyNumberFormat="1" applyFont="1" applyFill="1" applyAlignment="1" applyProtection="1">
      <alignment vertical="center"/>
      <protection hidden="1"/>
    </xf>
    <xf numFmtId="0" fontId="162" fillId="20" borderId="0" xfId="4" applyNumberFormat="1" applyFont="1" applyFill="1" applyBorder="1" applyAlignment="1" applyProtection="1">
      <alignment vertical="center"/>
      <protection hidden="1"/>
    </xf>
    <xf numFmtId="0" fontId="71" fillId="2" borderId="179" xfId="0" applyNumberFormat="1" applyFont="1" applyFill="1" applyBorder="1" applyAlignment="1" applyProtection="1">
      <alignment horizontal="center" vertical="center" shrinkToFit="1"/>
      <protection locked="0" hidden="1"/>
    </xf>
    <xf numFmtId="0" fontId="142" fillId="0" borderId="0" xfId="4" applyNumberFormat="1" applyFont="1" applyBorder="1" applyAlignment="1" applyProtection="1">
      <alignment vertical="top"/>
      <protection hidden="1"/>
    </xf>
    <xf numFmtId="0" fontId="23" fillId="21" borderId="0" xfId="4" applyNumberFormat="1" applyFont="1" applyFill="1" applyAlignment="1" applyProtection="1">
      <alignment horizontal="center" vertical="center"/>
      <protection hidden="1"/>
    </xf>
    <xf numFmtId="0" fontId="58" fillId="21" borderId="0" xfId="4" applyNumberFormat="1" applyFont="1" applyFill="1" applyAlignment="1" applyProtection="1">
      <alignment horizontal="center" vertical="center"/>
      <protection hidden="1"/>
    </xf>
    <xf numFmtId="0" fontId="70" fillId="21" borderId="0" xfId="4" applyNumberFormat="1" applyFont="1" applyFill="1" applyAlignment="1" applyProtection="1">
      <alignment horizontal="center" vertical="center"/>
      <protection hidden="1"/>
    </xf>
    <xf numFmtId="0" fontId="58" fillId="10" borderId="0" xfId="4" applyNumberFormat="1" applyFont="1" applyFill="1" applyBorder="1" applyAlignment="1" applyProtection="1">
      <alignment horizontal="left" vertical="center" wrapText="1"/>
      <protection hidden="1"/>
    </xf>
    <xf numFmtId="0" fontId="58" fillId="10" borderId="2" xfId="4" applyNumberFormat="1" applyFont="1" applyFill="1" applyBorder="1" applyAlignment="1" applyProtection="1">
      <alignment vertical="center"/>
      <protection hidden="1"/>
    </xf>
    <xf numFmtId="0" fontId="58" fillId="10" borderId="3" xfId="4" applyNumberFormat="1" applyFont="1" applyFill="1" applyBorder="1" applyAlignment="1" applyProtection="1">
      <alignment vertical="center"/>
      <protection hidden="1"/>
    </xf>
    <xf numFmtId="0" fontId="162" fillId="10" borderId="0" xfId="4" applyNumberFormat="1" applyFont="1" applyFill="1" applyBorder="1" applyAlignment="1" applyProtection="1">
      <alignment horizontal="center" vertical="center"/>
      <protection hidden="1"/>
    </xf>
    <xf numFmtId="0" fontId="162" fillId="10" borderId="46" xfId="4" applyNumberFormat="1" applyFont="1" applyFill="1" applyBorder="1" applyAlignment="1" applyProtection="1">
      <alignment horizontal="center" vertical="center"/>
      <protection hidden="1"/>
    </xf>
    <xf numFmtId="0" fontId="162" fillId="19" borderId="47" xfId="4" applyNumberFormat="1" applyFont="1" applyFill="1" applyBorder="1" applyAlignment="1" applyProtection="1">
      <alignment vertical="center"/>
      <protection hidden="1"/>
    </xf>
    <xf numFmtId="0" fontId="162" fillId="19" borderId="0" xfId="4" applyNumberFormat="1" applyFont="1" applyFill="1" applyBorder="1" applyAlignment="1" applyProtection="1">
      <alignment horizontal="center" vertical="center"/>
      <protection hidden="1"/>
    </xf>
    <xf numFmtId="0" fontId="162" fillId="19" borderId="46" xfId="4" applyNumberFormat="1" applyFont="1" applyFill="1" applyBorder="1" applyAlignment="1" applyProtection="1">
      <alignment horizontal="center" vertical="center"/>
      <protection hidden="1"/>
    </xf>
    <xf numFmtId="0" fontId="23" fillId="10" borderId="4" xfId="4" applyNumberFormat="1" applyFont="1" applyFill="1" applyBorder="1" applyAlignment="1" applyProtection="1">
      <alignment vertical="center"/>
      <protection hidden="1"/>
    </xf>
    <xf numFmtId="0" fontId="23" fillId="10" borderId="5" xfId="4" applyNumberFormat="1" applyFont="1" applyFill="1" applyBorder="1" applyAlignment="1" applyProtection="1">
      <alignment horizontal="center" vertical="center"/>
      <protection hidden="1"/>
    </xf>
    <xf numFmtId="0" fontId="23" fillId="10" borderId="6" xfId="4" applyNumberFormat="1" applyFont="1" applyFill="1" applyBorder="1" applyAlignment="1" applyProtection="1">
      <alignment horizontal="center" vertical="center"/>
      <protection hidden="1"/>
    </xf>
    <xf numFmtId="0" fontId="162" fillId="20" borderId="0" xfId="4" applyNumberFormat="1" applyFont="1" applyFill="1" applyAlignment="1" applyProtection="1">
      <alignment vertical="center"/>
      <protection hidden="1"/>
    </xf>
    <xf numFmtId="0" fontId="163" fillId="20" borderId="0" xfId="4" applyNumberFormat="1" applyFont="1" applyFill="1" applyAlignment="1" applyProtection="1">
      <alignment vertical="center"/>
      <protection hidden="1"/>
    </xf>
    <xf numFmtId="0" fontId="163" fillId="20" borderId="86" xfId="4" applyNumberFormat="1" applyFont="1" applyFill="1" applyBorder="1" applyAlignment="1" applyProtection="1">
      <alignment vertical="center"/>
      <protection hidden="1"/>
    </xf>
    <xf numFmtId="0" fontId="162" fillId="20" borderId="86" xfId="4" applyNumberFormat="1" applyFont="1" applyFill="1" applyBorder="1" applyAlignment="1" applyProtection="1">
      <alignment vertical="center"/>
      <protection hidden="1"/>
    </xf>
    <xf numFmtId="0" fontId="163" fillId="20" borderId="2" xfId="4" applyNumberFormat="1" applyFont="1" applyFill="1" applyBorder="1" applyAlignment="1" applyProtection="1">
      <alignment vertical="center"/>
      <protection hidden="1"/>
    </xf>
    <xf numFmtId="0" fontId="163" fillId="20" borderId="3" xfId="4" applyNumberFormat="1" applyFont="1" applyFill="1" applyBorder="1" applyAlignment="1" applyProtection="1">
      <alignment vertical="center"/>
      <protection hidden="1"/>
    </xf>
    <xf numFmtId="0" fontId="163" fillId="20" borderId="1" xfId="4" applyNumberFormat="1" applyFont="1" applyFill="1" applyBorder="1" applyAlignment="1" applyProtection="1">
      <alignment vertical="center"/>
      <protection hidden="1"/>
    </xf>
    <xf numFmtId="0" fontId="162" fillId="20" borderId="1" xfId="4" applyNumberFormat="1" applyFont="1" applyFill="1" applyBorder="1" applyAlignment="1" applyProtection="1">
      <alignment vertical="center"/>
      <protection hidden="1"/>
    </xf>
    <xf numFmtId="0" fontId="163" fillId="20" borderId="0" xfId="4" applyNumberFormat="1" applyFont="1" applyFill="1" applyBorder="1" applyAlignment="1" applyProtection="1">
      <alignment vertical="center"/>
      <protection hidden="1"/>
    </xf>
    <xf numFmtId="0" fontId="162" fillId="20" borderId="87" xfId="4" applyNumberFormat="1" applyFont="1" applyFill="1" applyBorder="1" applyAlignment="1" applyProtection="1">
      <alignment vertical="center"/>
      <protection hidden="1"/>
    </xf>
    <xf numFmtId="0" fontId="162" fillId="20" borderId="47" xfId="4" applyNumberFormat="1" applyFont="1" applyFill="1" applyBorder="1" applyAlignment="1" applyProtection="1">
      <alignment vertical="center"/>
      <protection hidden="1"/>
    </xf>
    <xf numFmtId="0" fontId="162" fillId="20" borderId="46" xfId="4" applyNumberFormat="1" applyFont="1" applyFill="1" applyBorder="1" applyAlignment="1" applyProtection="1">
      <alignment vertical="center"/>
      <protection hidden="1"/>
    </xf>
    <xf numFmtId="0" fontId="163" fillId="20" borderId="46" xfId="4" applyNumberFormat="1" applyFont="1" applyFill="1" applyBorder="1" applyAlignment="1" applyProtection="1">
      <alignment vertical="center"/>
      <protection hidden="1"/>
    </xf>
    <xf numFmtId="0" fontId="162" fillId="20" borderId="4" xfId="4" applyNumberFormat="1" applyFont="1" applyFill="1" applyBorder="1" applyAlignment="1" applyProtection="1">
      <alignment vertical="center"/>
      <protection hidden="1"/>
    </xf>
    <xf numFmtId="0" fontId="162" fillId="20" borderId="6" xfId="4" applyNumberFormat="1" applyFont="1" applyFill="1" applyBorder="1" applyAlignment="1" applyProtection="1">
      <alignment vertical="center"/>
      <protection hidden="1"/>
    </xf>
    <xf numFmtId="0" fontId="162" fillId="20" borderId="5" xfId="4" applyNumberFormat="1" applyFont="1" applyFill="1" applyBorder="1" applyAlignment="1" applyProtection="1">
      <alignment vertical="center"/>
      <protection hidden="1"/>
    </xf>
    <xf numFmtId="0" fontId="163" fillId="20" borderId="5" xfId="4" applyNumberFormat="1" applyFont="1" applyFill="1" applyBorder="1" applyAlignment="1" applyProtection="1">
      <alignment vertical="center"/>
      <protection hidden="1"/>
    </xf>
    <xf numFmtId="0" fontId="163" fillId="20" borderId="6" xfId="4" applyNumberFormat="1" applyFont="1" applyFill="1" applyBorder="1" applyAlignment="1" applyProtection="1">
      <alignment vertical="center"/>
      <protection hidden="1"/>
    </xf>
    <xf numFmtId="0" fontId="162" fillId="20" borderId="0" xfId="4" applyNumberFormat="1" applyFont="1" applyFill="1" applyAlignment="1" applyProtection="1">
      <alignment horizontal="center" vertical="center"/>
      <protection hidden="1"/>
    </xf>
    <xf numFmtId="0" fontId="41" fillId="20" borderId="0" xfId="4" applyNumberFormat="1" applyFont="1" applyFill="1" applyAlignment="1" applyProtection="1">
      <alignment vertical="center"/>
      <protection hidden="1"/>
    </xf>
    <xf numFmtId="0" fontId="41" fillId="20" borderId="47" xfId="4" applyNumberFormat="1" applyFont="1" applyFill="1" applyBorder="1" applyAlignment="1" applyProtection="1">
      <alignment vertical="center"/>
      <protection hidden="1"/>
    </xf>
    <xf numFmtId="0" fontId="41" fillId="20" borderId="46" xfId="4" applyNumberFormat="1" applyFont="1" applyFill="1" applyBorder="1" applyAlignment="1" applyProtection="1">
      <alignment vertical="center"/>
      <protection hidden="1"/>
    </xf>
    <xf numFmtId="0" fontId="41" fillId="20" borderId="4" xfId="4" applyNumberFormat="1" applyFont="1" applyFill="1" applyBorder="1" applyAlignment="1" applyProtection="1">
      <alignment vertical="center"/>
      <protection hidden="1"/>
    </xf>
    <xf numFmtId="0" fontId="41" fillId="20" borderId="6" xfId="4" applyNumberFormat="1" applyFont="1" applyFill="1" applyBorder="1" applyAlignment="1" applyProtection="1">
      <alignment vertical="center"/>
      <protection hidden="1"/>
    </xf>
    <xf numFmtId="0" fontId="58" fillId="0" borderId="0" xfId="4" applyNumberFormat="1" applyFont="1" applyBorder="1" applyAlignment="1" applyProtection="1">
      <alignment vertical="center"/>
      <protection hidden="1"/>
    </xf>
    <xf numFmtId="0" fontId="0" fillId="0" borderId="0" xfId="0" applyBorder="1" applyAlignment="1" applyProtection="1">
      <alignment vertical="center"/>
      <protection hidden="1"/>
    </xf>
    <xf numFmtId="0" fontId="177" fillId="16" borderId="0" xfId="4" applyNumberFormat="1" applyFont="1" applyFill="1" applyAlignment="1" applyProtection="1">
      <alignment vertical="center" wrapText="1"/>
      <protection hidden="1"/>
    </xf>
    <xf numFmtId="0" fontId="177" fillId="10" borderId="0" xfId="4" applyNumberFormat="1" applyFont="1" applyFill="1" applyBorder="1" applyAlignment="1" applyProtection="1">
      <alignment vertical="center" wrapText="1"/>
      <protection hidden="1"/>
    </xf>
    <xf numFmtId="0" fontId="177" fillId="20" borderId="0" xfId="4" applyNumberFormat="1" applyFont="1" applyFill="1" applyBorder="1" applyAlignment="1" applyProtection="1">
      <alignment vertical="center" wrapText="1"/>
      <protection hidden="1"/>
    </xf>
    <xf numFmtId="0" fontId="177" fillId="14" borderId="0" xfId="4" applyNumberFormat="1" applyFont="1" applyFill="1" applyAlignment="1" applyProtection="1">
      <alignment vertical="center" wrapText="1"/>
      <protection hidden="1"/>
    </xf>
    <xf numFmtId="0" fontId="177" fillId="15" borderId="0" xfId="4" applyNumberFormat="1" applyFont="1" applyFill="1" applyAlignment="1" applyProtection="1">
      <alignment horizontal="left" vertical="center" wrapText="1"/>
      <protection hidden="1"/>
    </xf>
    <xf numFmtId="49" fontId="177" fillId="18" borderId="0" xfId="4" applyNumberFormat="1" applyFont="1" applyFill="1" applyAlignment="1" applyProtection="1">
      <alignment horizontal="left" vertical="center" wrapText="1"/>
      <protection hidden="1"/>
    </xf>
    <xf numFmtId="0" fontId="177" fillId="21" borderId="0" xfId="4" applyNumberFormat="1" applyFont="1" applyFill="1" applyAlignment="1" applyProtection="1">
      <alignment horizontal="left" vertical="center" wrapText="1"/>
      <protection hidden="1"/>
    </xf>
    <xf numFmtId="0" fontId="185" fillId="13" borderId="0" xfId="4" applyNumberFormat="1" applyFont="1" applyFill="1" applyAlignment="1" applyProtection="1">
      <alignment vertical="center" wrapText="1"/>
      <protection hidden="1"/>
    </xf>
    <xf numFmtId="0" fontId="186" fillId="13" borderId="0" xfId="4" applyNumberFormat="1" applyFont="1" applyFill="1" applyAlignment="1" applyProtection="1">
      <alignment vertical="center"/>
      <protection hidden="1"/>
    </xf>
    <xf numFmtId="0" fontId="187" fillId="13" borderId="0" xfId="4" applyNumberFormat="1" applyFont="1" applyFill="1" applyAlignment="1" applyProtection="1">
      <alignment vertical="center"/>
      <protection hidden="1"/>
    </xf>
    <xf numFmtId="0" fontId="187" fillId="10" borderId="0" xfId="4" applyNumberFormat="1" applyFont="1" applyFill="1" applyAlignment="1" applyProtection="1">
      <alignment vertical="center"/>
      <protection hidden="1"/>
    </xf>
    <xf numFmtId="0" fontId="189" fillId="10" borderId="0" xfId="4" applyNumberFormat="1" applyFont="1" applyFill="1" applyAlignment="1" applyProtection="1">
      <alignment vertical="center"/>
      <protection hidden="1"/>
    </xf>
    <xf numFmtId="0" fontId="186" fillId="10" borderId="0" xfId="4" applyNumberFormat="1" applyFont="1" applyFill="1" applyAlignment="1" applyProtection="1">
      <alignment vertical="center"/>
      <protection hidden="1"/>
    </xf>
    <xf numFmtId="0" fontId="0" fillId="0" borderId="7" xfId="0" applyBorder="1" applyProtection="1">
      <protection hidden="1"/>
    </xf>
    <xf numFmtId="0" fontId="0" fillId="0" borderId="8" xfId="0" applyBorder="1" applyProtection="1">
      <protection hidden="1"/>
    </xf>
    <xf numFmtId="0" fontId="0" fillId="0" borderId="9" xfId="0" applyBorder="1" applyProtection="1">
      <protection hidden="1"/>
    </xf>
    <xf numFmtId="0" fontId="0" fillId="0" borderId="0" xfId="0" applyProtection="1">
      <protection hidden="1"/>
    </xf>
    <xf numFmtId="0" fontId="0" fillId="0" borderId="25" xfId="0" applyBorder="1" applyProtection="1">
      <protection hidden="1"/>
    </xf>
    <xf numFmtId="0" fontId="0" fillId="0" borderId="0" xfId="0" applyBorder="1" applyProtection="1">
      <protection hidden="1"/>
    </xf>
    <xf numFmtId="0" fontId="0" fillId="0" borderId="31" xfId="0" applyBorder="1" applyProtection="1">
      <protection hidden="1"/>
    </xf>
    <xf numFmtId="0" fontId="80" fillId="0" borderId="25" xfId="0" applyFont="1" applyBorder="1" applyProtection="1">
      <protection hidden="1"/>
    </xf>
    <xf numFmtId="0" fontId="81" fillId="0" borderId="25" xfId="0" applyFont="1" applyBorder="1" applyProtection="1">
      <protection hidden="1"/>
    </xf>
    <xf numFmtId="0" fontId="0" fillId="0" borderId="10" xfId="0" applyBorder="1" applyProtection="1">
      <protection hidden="1"/>
    </xf>
    <xf numFmtId="0" fontId="0" fillId="0" borderId="11" xfId="0" applyBorder="1" applyProtection="1">
      <protection hidden="1"/>
    </xf>
    <xf numFmtId="0" fontId="0" fillId="0" borderId="12" xfId="0" applyBorder="1" applyProtection="1">
      <protection hidden="1"/>
    </xf>
    <xf numFmtId="0" fontId="0" fillId="0" borderId="68" xfId="0" applyBorder="1" applyProtection="1">
      <protection hidden="1"/>
    </xf>
    <xf numFmtId="0" fontId="0" fillId="0" borderId="69" xfId="0" applyBorder="1" applyProtection="1">
      <protection hidden="1"/>
    </xf>
    <xf numFmtId="0" fontId="25" fillId="0" borderId="0" xfId="1" applyFont="1" applyProtection="1">
      <protection hidden="1"/>
    </xf>
    <xf numFmtId="0" fontId="25" fillId="0" borderId="0" xfId="1" applyFont="1" applyBorder="1" applyAlignment="1" applyProtection="1">
      <alignment horizontal="center" vertical="center"/>
      <protection hidden="1"/>
    </xf>
    <xf numFmtId="0" fontId="25" fillId="0" borderId="0" xfId="1" applyFont="1" applyBorder="1" applyAlignment="1" applyProtection="1">
      <protection hidden="1"/>
    </xf>
    <xf numFmtId="0" fontId="25" fillId="0" borderId="0" xfId="1" applyFont="1" applyBorder="1" applyAlignment="1" applyProtection="1">
      <alignment horizontal="center"/>
      <protection hidden="1"/>
    </xf>
    <xf numFmtId="0" fontId="55" fillId="0" borderId="0" xfId="1" applyFont="1" applyFill="1" applyBorder="1" applyAlignment="1" applyProtection="1">
      <alignment horizontal="center" vertical="center"/>
      <protection hidden="1"/>
    </xf>
    <xf numFmtId="0" fontId="57" fillId="0" borderId="0" xfId="1" applyFont="1" applyBorder="1" applyAlignment="1" applyProtection="1">
      <alignment vertical="center"/>
      <protection hidden="1"/>
    </xf>
    <xf numFmtId="0" fontId="25" fillId="0" borderId="0" xfId="1" applyFont="1" applyBorder="1" applyProtection="1">
      <protection hidden="1"/>
    </xf>
    <xf numFmtId="0" fontId="58" fillId="0" borderId="0" xfId="1" applyFont="1" applyProtection="1">
      <protection hidden="1"/>
    </xf>
    <xf numFmtId="0" fontId="58" fillId="0" borderId="0" xfId="1" applyFont="1" applyBorder="1" applyProtection="1">
      <protection hidden="1"/>
    </xf>
    <xf numFmtId="0" fontId="25" fillId="0" borderId="178" xfId="1" applyFont="1" applyBorder="1" applyProtection="1">
      <protection hidden="1"/>
    </xf>
    <xf numFmtId="0" fontId="58" fillId="0" borderId="178" xfId="1" applyFont="1" applyBorder="1" applyProtection="1">
      <protection hidden="1"/>
    </xf>
    <xf numFmtId="0" fontId="25" fillId="0" borderId="70" xfId="1" applyFont="1" applyBorder="1" applyProtection="1">
      <protection hidden="1"/>
    </xf>
    <xf numFmtId="0" fontId="21" fillId="0" borderId="165" xfId="1" applyFont="1" applyBorder="1" applyAlignment="1" applyProtection="1">
      <alignment horizontal="distributed" vertical="center"/>
      <protection hidden="1"/>
    </xf>
    <xf numFmtId="0" fontId="25" fillId="0" borderId="71" xfId="1" applyFont="1" applyBorder="1" applyProtection="1">
      <protection hidden="1"/>
    </xf>
    <xf numFmtId="0" fontId="65" fillId="0" borderId="1" xfId="1" applyFont="1" applyBorder="1" applyAlignment="1" applyProtection="1">
      <alignment vertical="center"/>
      <protection hidden="1"/>
    </xf>
    <xf numFmtId="0" fontId="25" fillId="0" borderId="3" xfId="1" applyFont="1" applyBorder="1" applyProtection="1">
      <protection hidden="1"/>
    </xf>
    <xf numFmtId="0" fontId="65" fillId="0" borderId="0" xfId="1" applyFont="1" applyBorder="1" applyAlignment="1" applyProtection="1">
      <alignment vertical="center"/>
      <protection hidden="1"/>
    </xf>
    <xf numFmtId="0" fontId="25" fillId="0" borderId="46" xfId="1" applyFont="1" applyBorder="1" applyProtection="1">
      <protection hidden="1"/>
    </xf>
    <xf numFmtId="0" fontId="25" fillId="0" borderId="47" xfId="1" applyFont="1" applyBorder="1" applyAlignment="1" applyProtection="1">
      <alignment vertical="center"/>
      <protection hidden="1"/>
    </xf>
    <xf numFmtId="0" fontId="25" fillId="0" borderId="0" xfId="1" applyFont="1" applyBorder="1" applyAlignment="1" applyProtection="1">
      <alignment vertical="center"/>
      <protection hidden="1"/>
    </xf>
    <xf numFmtId="0" fontId="65" fillId="0" borderId="47" xfId="1" applyFont="1" applyBorder="1" applyAlignment="1" applyProtection="1">
      <alignment vertical="center"/>
      <protection hidden="1"/>
    </xf>
    <xf numFmtId="0" fontId="25" fillId="0" borderId="47" xfId="1" applyFont="1" applyBorder="1" applyProtection="1">
      <protection hidden="1"/>
    </xf>
    <xf numFmtId="0" fontId="25" fillId="0" borderId="174" xfId="1" applyFont="1" applyBorder="1" applyProtection="1">
      <protection hidden="1"/>
    </xf>
    <xf numFmtId="0" fontId="25" fillId="0" borderId="174" xfId="1" applyFont="1" applyBorder="1" applyAlignment="1" applyProtection="1">
      <alignment vertical="center"/>
      <protection hidden="1"/>
    </xf>
    <xf numFmtId="0" fontId="25" fillId="0" borderId="46" xfId="1" applyFont="1" applyBorder="1" applyAlignment="1" applyProtection="1">
      <alignment vertical="center"/>
      <protection hidden="1"/>
    </xf>
    <xf numFmtId="0" fontId="25" fillId="0" borderId="4" xfId="1" applyFont="1" applyBorder="1" applyAlignment="1" applyProtection="1">
      <alignment vertical="center"/>
      <protection hidden="1"/>
    </xf>
    <xf numFmtId="0" fontId="25" fillId="0" borderId="5" xfId="1" applyFont="1" applyBorder="1" applyAlignment="1" applyProtection="1">
      <alignment vertical="center"/>
      <protection hidden="1"/>
    </xf>
    <xf numFmtId="0" fontId="25" fillId="0" borderId="177" xfId="1" applyFont="1" applyBorder="1" applyAlignment="1" applyProtection="1">
      <alignment vertical="center"/>
      <protection hidden="1"/>
    </xf>
    <xf numFmtId="0" fontId="25" fillId="0" borderId="6" xfId="1" applyFont="1" applyBorder="1" applyAlignment="1" applyProtection="1">
      <alignment vertical="center"/>
      <protection hidden="1"/>
    </xf>
    <xf numFmtId="0" fontId="25" fillId="0" borderId="6" xfId="1" applyFont="1" applyBorder="1" applyProtection="1">
      <protection hidden="1"/>
    </xf>
    <xf numFmtId="0" fontId="25" fillId="0" borderId="72" xfId="1" applyFont="1" applyBorder="1" applyProtection="1">
      <protection hidden="1"/>
    </xf>
    <xf numFmtId="0" fontId="25" fillId="0" borderId="73" xfId="1" applyFont="1" applyBorder="1" applyProtection="1">
      <protection hidden="1"/>
    </xf>
    <xf numFmtId="0" fontId="58" fillId="0" borderId="73" xfId="1" applyFont="1" applyBorder="1" applyProtection="1">
      <protection hidden="1"/>
    </xf>
    <xf numFmtId="0" fontId="25" fillId="0" borderId="74" xfId="1" applyFont="1" applyBorder="1" applyProtection="1">
      <protection hidden="1"/>
    </xf>
    <xf numFmtId="0" fontId="117" fillId="0" borderId="0" xfId="1" applyFont="1" applyBorder="1" applyAlignment="1" applyProtection="1">
      <alignment horizontal="right" vertical="center"/>
      <protection hidden="1"/>
    </xf>
    <xf numFmtId="0" fontId="5" fillId="0" borderId="0" xfId="0" applyFont="1" applyAlignment="1" applyProtection="1">
      <protection hidden="1"/>
    </xf>
    <xf numFmtId="0" fontId="4" fillId="0" borderId="0" xfId="0" applyFont="1" applyAlignment="1" applyProtection="1">
      <alignment horizontal="center" vertical="center"/>
      <protection hidden="1"/>
    </xf>
    <xf numFmtId="0" fontId="5" fillId="0" borderId="0" xfId="0" applyFont="1" applyAlignment="1" applyProtection="1">
      <alignment horizontal="center" vertical="center"/>
      <protection hidden="1"/>
    </xf>
    <xf numFmtId="0" fontId="6" fillId="0" borderId="0" xfId="0" applyFont="1" applyAlignment="1" applyProtection="1">
      <alignment horizontal="right"/>
      <protection hidden="1"/>
    </xf>
    <xf numFmtId="0" fontId="10" fillId="0" borderId="0" xfId="0" applyFont="1" applyAlignment="1" applyProtection="1">
      <alignment horizontal="center" vertical="center" shrinkToFit="1"/>
      <protection hidden="1"/>
    </xf>
    <xf numFmtId="0" fontId="10" fillId="0" borderId="0" xfId="0" applyFont="1" applyAlignment="1" applyProtection="1">
      <protection hidden="1"/>
    </xf>
    <xf numFmtId="0" fontId="6" fillId="0" borderId="0" xfId="0" applyFont="1" applyAlignment="1" applyProtection="1">
      <protection hidden="1"/>
    </xf>
    <xf numFmtId="0" fontId="13" fillId="0" borderId="0" xfId="0" applyFont="1" applyAlignment="1" applyProtection="1">
      <protection hidden="1"/>
    </xf>
    <xf numFmtId="0" fontId="9" fillId="0" borderId="0" xfId="0" applyFont="1" applyAlignment="1" applyProtection="1">
      <protection hidden="1"/>
    </xf>
    <xf numFmtId="0" fontId="5" fillId="0" borderId="0" xfId="0" applyFont="1" applyAlignment="1" applyProtection="1">
      <alignment horizontal="left"/>
      <protection hidden="1"/>
    </xf>
    <xf numFmtId="0" fontId="12" fillId="0" borderId="0" xfId="0" applyFont="1" applyAlignment="1" applyProtection="1">
      <alignment horizontal="left"/>
      <protection hidden="1"/>
    </xf>
    <xf numFmtId="0" fontId="7" fillId="0" borderId="0" xfId="0" applyFont="1" applyBorder="1" applyAlignment="1" applyProtection="1">
      <alignment horizontal="left" vertical="center"/>
      <protection hidden="1"/>
    </xf>
    <xf numFmtId="0" fontId="6" fillId="0" borderId="0" xfId="0" applyFont="1" applyBorder="1" applyAlignment="1" applyProtection="1">
      <alignment horizontal="left" vertical="center" wrapText="1"/>
      <protection hidden="1"/>
    </xf>
    <xf numFmtId="0" fontId="6" fillId="0" borderId="0" xfId="0" applyFont="1" applyBorder="1" applyAlignment="1" applyProtection="1">
      <alignment vertical="center" wrapText="1"/>
      <protection hidden="1"/>
    </xf>
    <xf numFmtId="0" fontId="0" fillId="0" borderId="0" xfId="0" applyBorder="1" applyAlignment="1" applyProtection="1">
      <alignment horizontal="center" vertical="center"/>
      <protection hidden="1"/>
    </xf>
    <xf numFmtId="0" fontId="0" fillId="0" borderId="0" xfId="0" applyAlignment="1" applyProtection="1">
      <protection hidden="1"/>
    </xf>
    <xf numFmtId="0" fontId="5" fillId="0" borderId="0" xfId="0" applyFont="1" applyBorder="1" applyAlignment="1" applyProtection="1">
      <alignment vertical="center"/>
      <protection hidden="1"/>
    </xf>
    <xf numFmtId="0" fontId="5" fillId="0" borderId="0" xfId="0" applyFont="1" applyProtection="1">
      <protection hidden="1"/>
    </xf>
    <xf numFmtId="0" fontId="123" fillId="0" borderId="0" xfId="0" applyFont="1" applyProtection="1">
      <protection hidden="1"/>
    </xf>
    <xf numFmtId="0" fontId="10" fillId="0" borderId="0" xfId="0" applyFont="1" applyBorder="1" applyAlignment="1" applyProtection="1">
      <alignment vertical="center"/>
      <protection hidden="1"/>
    </xf>
    <xf numFmtId="0" fontId="0" fillId="0" borderId="0" xfId="0" applyFont="1" applyBorder="1" applyProtection="1">
      <protection hidden="1"/>
    </xf>
    <xf numFmtId="0" fontId="116" fillId="0" borderId="0" xfId="0" applyFont="1" applyBorder="1" applyAlignment="1" applyProtection="1">
      <alignment vertical="center"/>
      <protection hidden="1"/>
    </xf>
    <xf numFmtId="0" fontId="5" fillId="0" borderId="0" xfId="0" applyFont="1" applyBorder="1" applyAlignment="1" applyProtection="1">
      <alignment horizontal="left" vertical="center"/>
      <protection hidden="1"/>
    </xf>
    <xf numFmtId="0" fontId="116" fillId="0" borderId="0" xfId="0" applyFont="1" applyBorder="1" applyAlignment="1" applyProtection="1">
      <alignment horizontal="left" vertical="center"/>
      <protection hidden="1"/>
    </xf>
    <xf numFmtId="0" fontId="134" fillId="0" borderId="0" xfId="0" applyFont="1" applyBorder="1" applyAlignment="1" applyProtection="1">
      <alignment horizontal="left" vertical="center"/>
      <protection hidden="1"/>
    </xf>
    <xf numFmtId="0" fontId="134" fillId="0" borderId="0" xfId="0" applyFont="1" applyBorder="1" applyProtection="1">
      <protection hidden="1"/>
    </xf>
    <xf numFmtId="0" fontId="5" fillId="0" borderId="0" xfId="0" applyFont="1" applyBorder="1" applyProtection="1">
      <protection hidden="1"/>
    </xf>
    <xf numFmtId="0" fontId="15" fillId="0" borderId="0" xfId="0" applyFont="1" applyBorder="1" applyAlignment="1" applyProtection="1">
      <alignment vertical="center"/>
      <protection hidden="1"/>
    </xf>
    <xf numFmtId="0" fontId="6" fillId="0" borderId="0" xfId="0" applyFont="1" applyAlignment="1" applyProtection="1">
      <alignment horizontal="left"/>
      <protection hidden="1"/>
    </xf>
    <xf numFmtId="0" fontId="5" fillId="0" borderId="0" xfId="0" applyFont="1" applyAlignment="1" applyProtection="1">
      <alignment horizontal="left" vertical="center"/>
      <protection hidden="1"/>
    </xf>
    <xf numFmtId="0" fontId="124" fillId="0" borderId="0" xfId="0" applyFont="1" applyBorder="1" applyAlignment="1" applyProtection="1">
      <alignment vertical="center"/>
      <protection hidden="1"/>
    </xf>
    <xf numFmtId="0" fontId="19" fillId="0" borderId="0" xfId="1" applyFont="1" applyBorder="1" applyAlignment="1" applyProtection="1">
      <alignment horizontal="center" vertical="center"/>
      <protection hidden="1"/>
    </xf>
    <xf numFmtId="0" fontId="23" fillId="0" borderId="0" xfId="1" applyFont="1" applyBorder="1" applyAlignment="1" applyProtection="1">
      <alignment vertical="center"/>
      <protection hidden="1"/>
    </xf>
    <xf numFmtId="0" fontId="19" fillId="0" borderId="0" xfId="1" applyFont="1" applyBorder="1" applyAlignment="1" applyProtection="1">
      <alignment horizontal="right" vertical="center"/>
      <protection hidden="1"/>
    </xf>
    <xf numFmtId="0" fontId="22" fillId="0" borderId="0" xfId="1" applyFont="1" applyBorder="1" applyAlignment="1" applyProtection="1">
      <alignment horizontal="center" vertical="center"/>
      <protection hidden="1"/>
    </xf>
    <xf numFmtId="0" fontId="112" fillId="0" borderId="0" xfId="1" applyFont="1" applyBorder="1" applyAlignment="1" applyProtection="1">
      <alignment vertical="center"/>
      <protection hidden="1"/>
    </xf>
    <xf numFmtId="0" fontId="112" fillId="0" borderId="0" xfId="1" applyFont="1" applyAlignment="1" applyProtection="1">
      <alignment vertical="center"/>
      <protection hidden="1"/>
    </xf>
    <xf numFmtId="0" fontId="19" fillId="0" borderId="11" xfId="1" applyFont="1" applyBorder="1" applyAlignment="1" applyProtection="1">
      <alignment horizontal="center" vertical="center"/>
      <protection hidden="1"/>
    </xf>
    <xf numFmtId="0" fontId="19" fillId="0" borderId="11" xfId="1" applyFont="1" applyBorder="1" applyAlignment="1" applyProtection="1">
      <alignment vertical="center"/>
      <protection hidden="1"/>
    </xf>
    <xf numFmtId="0" fontId="19" fillId="0" borderId="11" xfId="1" applyFont="1" applyBorder="1" applyAlignment="1" applyProtection="1">
      <alignment horizontal="right" vertical="center"/>
      <protection hidden="1"/>
    </xf>
    <xf numFmtId="0" fontId="23" fillId="0" borderId="0" xfId="1" applyFont="1" applyAlignment="1" applyProtection="1">
      <alignment vertical="center"/>
      <protection hidden="1"/>
    </xf>
    <xf numFmtId="0" fontId="18" fillId="0" borderId="0" xfId="1" applyBorder="1" applyAlignment="1" applyProtection="1">
      <alignment horizontal="left" vertical="center" wrapText="1"/>
      <protection hidden="1"/>
    </xf>
    <xf numFmtId="0" fontId="18" fillId="0" borderId="0" xfId="1" applyFill="1" applyBorder="1" applyAlignment="1" applyProtection="1">
      <alignment wrapText="1"/>
      <protection hidden="1"/>
    </xf>
    <xf numFmtId="0" fontId="23" fillId="0" borderId="0" xfId="1" applyFont="1" applyFill="1" applyAlignment="1" applyProtection="1">
      <alignment vertical="center"/>
      <protection hidden="1"/>
    </xf>
    <xf numFmtId="0" fontId="23" fillId="0" borderId="0" xfId="1" applyFont="1" applyFill="1" applyAlignment="1" applyProtection="1">
      <alignment vertical="top"/>
      <protection hidden="1"/>
    </xf>
    <xf numFmtId="0" fontId="29" fillId="0" borderId="0" xfId="1" applyFont="1" applyFill="1" applyAlignment="1" applyProtection="1">
      <alignment vertical="top"/>
      <protection hidden="1"/>
    </xf>
    <xf numFmtId="0" fontId="29" fillId="0" borderId="0" xfId="1" applyFont="1" applyAlignment="1" applyProtection="1">
      <alignment horizontal="left" vertical="top"/>
      <protection hidden="1"/>
    </xf>
    <xf numFmtId="0" fontId="29" fillId="0" borderId="0" xfId="1" applyFont="1" applyAlignment="1" applyProtection="1">
      <alignment vertical="top"/>
      <protection hidden="1"/>
    </xf>
    <xf numFmtId="0" fontId="23" fillId="0" borderId="0" xfId="1" applyFont="1" applyAlignment="1" applyProtection="1">
      <alignment vertical="top"/>
      <protection hidden="1"/>
    </xf>
    <xf numFmtId="0" fontId="96" fillId="0" borderId="0" xfId="1" applyFont="1" applyAlignment="1" applyProtection="1">
      <alignment vertical="top"/>
      <protection hidden="1"/>
    </xf>
    <xf numFmtId="0" fontId="97" fillId="0" borderId="0" xfId="1" applyFont="1" applyAlignment="1" applyProtection="1">
      <alignment horizontal="left" vertical="top"/>
      <protection hidden="1"/>
    </xf>
    <xf numFmtId="0" fontId="97" fillId="0" borderId="0" xfId="1" applyFont="1" applyAlignment="1" applyProtection="1">
      <alignment vertical="top"/>
      <protection hidden="1"/>
    </xf>
    <xf numFmtId="0" fontId="96" fillId="0" borderId="0" xfId="1" applyFont="1" applyAlignment="1" applyProtection="1">
      <alignment vertical="center"/>
      <protection hidden="1"/>
    </xf>
    <xf numFmtId="0" fontId="98" fillId="0" borderId="0" xfId="1" applyFont="1" applyBorder="1" applyAlignment="1" applyProtection="1">
      <alignment wrapText="1"/>
      <protection hidden="1"/>
    </xf>
    <xf numFmtId="0" fontId="97" fillId="0" borderId="0" xfId="1" applyFont="1" applyAlignment="1" applyProtection="1">
      <alignment vertical="center"/>
      <protection hidden="1"/>
    </xf>
    <xf numFmtId="0" fontId="28" fillId="0" borderId="0" xfId="1" applyFont="1" applyFill="1" applyBorder="1" applyAlignment="1" applyProtection="1">
      <alignment vertical="center" wrapText="1"/>
      <protection hidden="1"/>
    </xf>
    <xf numFmtId="0" fontId="44" fillId="0" borderId="0" xfId="1" applyFont="1" applyFill="1" applyBorder="1" applyAlignment="1" applyProtection="1">
      <alignment vertical="center"/>
      <protection hidden="1"/>
    </xf>
    <xf numFmtId="0" fontId="23" fillId="0" borderId="0" xfId="1" applyFont="1" applyAlignment="1" applyProtection="1">
      <alignment horizontal="left" vertical="top"/>
      <protection hidden="1"/>
    </xf>
    <xf numFmtId="0" fontId="35" fillId="0" borderId="0" xfId="1" applyFont="1" applyBorder="1" applyAlignment="1" applyProtection="1">
      <alignment horizontal="center" vertical="center"/>
      <protection hidden="1"/>
    </xf>
    <xf numFmtId="0" fontId="60" fillId="5" borderId="59" xfId="1" applyFont="1" applyFill="1" applyBorder="1" applyAlignment="1" applyProtection="1">
      <alignment vertical="center"/>
      <protection hidden="1"/>
    </xf>
    <xf numFmtId="0" fontId="60" fillId="5" borderId="21" xfId="1" applyFont="1" applyFill="1" applyBorder="1" applyAlignment="1" applyProtection="1">
      <alignment vertical="center"/>
      <protection hidden="1"/>
    </xf>
    <xf numFmtId="0" fontId="103" fillId="0" borderId="109" xfId="0" applyFont="1" applyFill="1" applyBorder="1" applyAlignment="1" applyProtection="1">
      <alignment horizontal="left" vertical="center"/>
      <protection hidden="1"/>
    </xf>
    <xf numFmtId="0" fontId="6" fillId="0" borderId="109" xfId="0" applyFont="1" applyFill="1" applyBorder="1" applyAlignment="1" applyProtection="1">
      <alignment vertical="center" wrapText="1"/>
      <protection hidden="1"/>
    </xf>
    <xf numFmtId="0" fontId="6" fillId="0" borderId="109" xfId="0" applyFont="1" applyFill="1" applyBorder="1" applyAlignment="1" applyProtection="1">
      <alignment vertical="center"/>
      <protection hidden="1"/>
    </xf>
    <xf numFmtId="0" fontId="103" fillId="0" borderId="109" xfId="0" applyFont="1" applyFill="1" applyBorder="1" applyAlignment="1" applyProtection="1">
      <alignment vertical="center"/>
      <protection hidden="1"/>
    </xf>
    <xf numFmtId="0" fontId="17" fillId="0" borderId="109" xfId="0" applyFont="1" applyFill="1" applyBorder="1" applyAlignment="1" applyProtection="1">
      <alignment vertical="center" wrapText="1"/>
      <protection hidden="1"/>
    </xf>
    <xf numFmtId="0" fontId="23" fillId="0" borderId="109" xfId="1" applyFont="1" applyFill="1" applyBorder="1" applyAlignment="1" applyProtection="1">
      <alignment vertical="center"/>
      <protection hidden="1"/>
    </xf>
    <xf numFmtId="0" fontId="23" fillId="0" borderId="109" xfId="1" applyFont="1" applyFill="1" applyBorder="1" applyAlignment="1" applyProtection="1">
      <alignment horizontal="left" vertical="top"/>
      <protection hidden="1"/>
    </xf>
    <xf numFmtId="0" fontId="23" fillId="0" borderId="138" xfId="1" applyFont="1" applyFill="1" applyBorder="1" applyAlignment="1" applyProtection="1">
      <alignment horizontal="left" vertical="top"/>
      <protection hidden="1"/>
    </xf>
    <xf numFmtId="0" fontId="37" fillId="0" borderId="0" xfId="1" applyFont="1" applyFill="1" applyBorder="1" applyAlignment="1" applyProtection="1">
      <alignment horizontal="center" vertical="center" wrapText="1"/>
      <protection hidden="1"/>
    </xf>
    <xf numFmtId="0" fontId="60" fillId="5" borderId="26" xfId="1" applyFont="1" applyFill="1" applyBorder="1" applyAlignment="1" applyProtection="1">
      <alignment vertical="top"/>
      <protection hidden="1"/>
    </xf>
    <xf numFmtId="0" fontId="31" fillId="5" borderId="5" xfId="1" applyFont="1" applyFill="1" applyBorder="1" applyAlignment="1" applyProtection="1">
      <alignment vertical="top"/>
      <protection hidden="1"/>
    </xf>
    <xf numFmtId="0" fontId="29" fillId="0" borderId="0" xfId="1" applyFont="1" applyBorder="1" applyAlignment="1" applyProtection="1">
      <alignment horizontal="left" vertical="top"/>
      <protection hidden="1"/>
    </xf>
    <xf numFmtId="0" fontId="23" fillId="0" borderId="0" xfId="1" applyFont="1" applyBorder="1" applyAlignment="1" applyProtection="1">
      <alignment horizontal="center" vertical="top"/>
      <protection hidden="1"/>
    </xf>
    <xf numFmtId="0" fontId="23" fillId="0" borderId="0" xfId="1" applyFont="1" applyBorder="1" applyAlignment="1" applyProtection="1">
      <alignment vertical="top"/>
      <protection hidden="1"/>
    </xf>
    <xf numFmtId="0" fontId="60" fillId="5" borderId="26" xfId="1" applyFont="1" applyFill="1" applyBorder="1" applyAlignment="1" applyProtection="1">
      <alignment vertical="center"/>
      <protection hidden="1"/>
    </xf>
    <xf numFmtId="0" fontId="31" fillId="5" borderId="5" xfId="1" applyFont="1" applyFill="1" applyBorder="1" applyAlignment="1" applyProtection="1">
      <alignment vertical="center"/>
      <protection hidden="1"/>
    </xf>
    <xf numFmtId="0" fontId="23" fillId="0" borderId="0" xfId="1" applyFont="1" applyBorder="1" applyAlignment="1" applyProtection="1">
      <alignment horizontal="left" vertical="top"/>
      <protection hidden="1"/>
    </xf>
    <xf numFmtId="0" fontId="23" fillId="0" borderId="0" xfId="1" applyFont="1" applyFill="1" applyBorder="1" applyAlignment="1" applyProtection="1">
      <alignment horizontal="left" vertical="top"/>
      <protection hidden="1"/>
    </xf>
    <xf numFmtId="0" fontId="29" fillId="0" borderId="0" xfId="1" applyFont="1" applyFill="1" applyBorder="1" applyAlignment="1" applyProtection="1">
      <alignment horizontal="left" vertical="top"/>
      <protection hidden="1"/>
    </xf>
    <xf numFmtId="0" fontId="32" fillId="0" borderId="0" xfId="1" applyFont="1" applyFill="1" applyBorder="1" applyAlignment="1" applyProtection="1">
      <alignment horizontal="left" vertical="top"/>
      <protection hidden="1"/>
    </xf>
    <xf numFmtId="0" fontId="18" fillId="0" borderId="0" xfId="1" applyFill="1" applyBorder="1" applyAlignment="1" applyProtection="1">
      <alignment horizontal="left" vertical="top"/>
      <protection hidden="1"/>
    </xf>
    <xf numFmtId="0" fontId="24" fillId="0" borderId="0" xfId="1" applyFont="1" applyFill="1" applyBorder="1" applyAlignment="1" applyProtection="1">
      <alignment vertical="center"/>
      <protection hidden="1"/>
    </xf>
    <xf numFmtId="0" fontId="35" fillId="0" borderId="0" xfId="1" applyFont="1" applyBorder="1" applyAlignment="1" applyProtection="1">
      <alignment vertical="center"/>
      <protection hidden="1"/>
    </xf>
    <xf numFmtId="0" fontId="45" fillId="0" borderId="0" xfId="1" applyFont="1" applyFill="1" applyBorder="1" applyAlignment="1" applyProtection="1">
      <alignment vertical="center"/>
      <protection hidden="1"/>
    </xf>
    <xf numFmtId="0" fontId="39" fillId="0" borderId="0" xfId="1" applyFont="1" applyFill="1" applyBorder="1" applyAlignment="1" applyProtection="1">
      <alignment horizontal="center" vertical="center"/>
      <protection hidden="1"/>
    </xf>
    <xf numFmtId="0" fontId="36" fillId="0" borderId="0" xfId="1" applyFont="1" applyFill="1" applyBorder="1" applyAlignment="1" applyProtection="1">
      <alignment horizontal="left" vertical="top"/>
      <protection hidden="1"/>
    </xf>
    <xf numFmtId="0" fontId="18" fillId="0" borderId="0" xfId="1" applyFont="1" applyFill="1" applyBorder="1" applyAlignment="1" applyProtection="1">
      <alignment vertical="center"/>
      <protection hidden="1"/>
    </xf>
    <xf numFmtId="0" fontId="19" fillId="0" borderId="0" xfId="1" applyFont="1" applyBorder="1" applyAlignment="1" applyProtection="1">
      <alignment vertical="center"/>
      <protection hidden="1"/>
    </xf>
    <xf numFmtId="0" fontId="47" fillId="0" borderId="0" xfId="1" applyFont="1" applyBorder="1" applyAlignment="1" applyProtection="1">
      <alignment horizontal="center" vertical="center"/>
      <protection hidden="1"/>
    </xf>
    <xf numFmtId="49" fontId="47" fillId="0" borderId="0" xfId="1" applyNumberFormat="1" applyFont="1" applyBorder="1" applyAlignment="1" applyProtection="1">
      <alignment horizontal="center" vertical="center"/>
      <protection hidden="1"/>
    </xf>
    <xf numFmtId="0" fontId="18" fillId="0" borderId="0" xfId="1" applyBorder="1" applyAlignment="1" applyProtection="1">
      <alignment vertical="center"/>
      <protection hidden="1"/>
    </xf>
    <xf numFmtId="0" fontId="18" fillId="0" borderId="0" xfId="1" applyFill="1" applyBorder="1" applyAlignment="1" applyProtection="1">
      <alignment horizontal="left" vertical="center" wrapText="1"/>
      <protection hidden="1"/>
    </xf>
    <xf numFmtId="0" fontId="35" fillId="0" borderId="0" xfId="1" applyFont="1" applyBorder="1" applyAlignment="1" applyProtection="1">
      <alignment horizontal="left" vertical="center"/>
      <protection hidden="1"/>
    </xf>
    <xf numFmtId="0" fontId="23" fillId="3" borderId="0" xfId="1" applyFont="1" applyFill="1" applyAlignment="1" applyProtection="1">
      <alignment vertical="center"/>
      <protection hidden="1"/>
    </xf>
    <xf numFmtId="0" fontId="46" fillId="0" borderId="0" xfId="1" applyFont="1" applyAlignment="1" applyProtection="1">
      <alignment vertical="center"/>
      <protection hidden="1"/>
    </xf>
    <xf numFmtId="0" fontId="31" fillId="0" borderId="0" xfId="1" applyFont="1" applyFill="1" applyBorder="1" applyAlignment="1" applyProtection="1">
      <alignment horizontal="left" vertical="center"/>
      <protection hidden="1"/>
    </xf>
    <xf numFmtId="0" fontId="38" fillId="0" borderId="0" xfId="1" applyFont="1" applyFill="1" applyBorder="1" applyAlignment="1" applyProtection="1">
      <alignment horizontal="left" vertical="center" wrapText="1"/>
      <protection hidden="1"/>
    </xf>
    <xf numFmtId="0" fontId="29" fillId="0" borderId="0" xfId="1" applyFont="1" applyFill="1" applyAlignment="1" applyProtection="1">
      <alignment horizontal="left" vertical="top"/>
      <protection hidden="1"/>
    </xf>
    <xf numFmtId="0" fontId="23" fillId="0" borderId="0" xfId="1" applyFont="1" applyFill="1" applyBorder="1" applyAlignment="1" applyProtection="1">
      <alignment vertical="center"/>
      <protection hidden="1"/>
    </xf>
    <xf numFmtId="0" fontId="45" fillId="0" borderId="0" xfId="1" applyFont="1" applyBorder="1" applyAlignment="1" applyProtection="1">
      <alignment horizontal="center" vertical="center"/>
      <protection hidden="1"/>
    </xf>
    <xf numFmtId="49" fontId="23" fillId="0" borderId="0" xfId="1" applyNumberFormat="1" applyFont="1" applyAlignment="1" applyProtection="1">
      <alignment vertical="center"/>
      <protection hidden="1"/>
    </xf>
    <xf numFmtId="0" fontId="43" fillId="0" borderId="0" xfId="1" applyFont="1" applyFill="1" applyBorder="1" applyAlignment="1" applyProtection="1">
      <alignment horizontal="center" vertical="center"/>
      <protection hidden="1"/>
    </xf>
    <xf numFmtId="0" fontId="18" fillId="0" borderId="0" xfId="1" applyFill="1" applyBorder="1" applyAlignment="1" applyProtection="1">
      <alignment vertical="center"/>
      <protection hidden="1"/>
    </xf>
    <xf numFmtId="0" fontId="23" fillId="0" borderId="0" xfId="1" applyFont="1" applyFill="1" applyBorder="1" applyAlignment="1" applyProtection="1">
      <alignment horizontal="right" vertical="center"/>
      <protection hidden="1"/>
    </xf>
    <xf numFmtId="0" fontId="26" fillId="0" borderId="0" xfId="1" applyFont="1" applyFill="1" applyBorder="1" applyAlignment="1" applyProtection="1">
      <alignment horizontal="center" vertical="center"/>
      <protection hidden="1"/>
    </xf>
    <xf numFmtId="0" fontId="18" fillId="0" borderId="0" xfId="1" applyFill="1" applyBorder="1" applyAlignment="1" applyProtection="1">
      <alignment horizontal="center" vertical="center"/>
      <protection hidden="1"/>
    </xf>
    <xf numFmtId="0" fontId="18" fillId="0" borderId="0" xfId="1" applyFill="1" applyAlignment="1" applyProtection="1">
      <alignment horizontal="center" vertical="center"/>
      <protection hidden="1"/>
    </xf>
    <xf numFmtId="0" fontId="23" fillId="0" borderId="0" xfId="1" applyFont="1" applyBorder="1" applyAlignment="1" applyProtection="1">
      <alignment horizontal="center" vertical="center"/>
      <protection hidden="1"/>
    </xf>
    <xf numFmtId="0" fontId="27" fillId="0" borderId="0" xfId="1" applyFont="1" applyBorder="1" applyAlignment="1" applyProtection="1">
      <alignment horizontal="center" vertical="center"/>
      <protection hidden="1"/>
    </xf>
    <xf numFmtId="0" fontId="51" fillId="0" borderId="0" xfId="1" applyFont="1" applyBorder="1" applyAlignment="1" applyProtection="1">
      <alignment vertical="center"/>
      <protection hidden="1"/>
    </xf>
    <xf numFmtId="49" fontId="52" fillId="0" borderId="0" xfId="1" applyNumberFormat="1" applyFont="1" applyBorder="1" applyAlignment="1" applyProtection="1">
      <alignment vertical="center"/>
      <protection hidden="1"/>
    </xf>
    <xf numFmtId="0" fontId="52" fillId="0" borderId="0" xfId="1" applyFont="1" applyBorder="1" applyAlignment="1" applyProtection="1">
      <alignment vertical="center" wrapText="1"/>
      <protection hidden="1"/>
    </xf>
    <xf numFmtId="0" fontId="51" fillId="0" borderId="0" xfId="1" applyFont="1" applyBorder="1" applyAlignment="1" applyProtection="1">
      <alignment vertical="center" wrapText="1"/>
      <protection hidden="1"/>
    </xf>
    <xf numFmtId="0" fontId="53" fillId="0" borderId="0" xfId="1" applyFont="1" applyFill="1" applyBorder="1" applyAlignment="1" applyProtection="1">
      <alignment horizontal="left" vertical="center" wrapText="1" shrinkToFit="1"/>
      <protection hidden="1"/>
    </xf>
    <xf numFmtId="0" fontId="42" fillId="0" borderId="0" xfId="1" applyFont="1" applyFill="1" applyBorder="1" applyAlignment="1" applyProtection="1">
      <alignment horizontal="left" vertical="center" wrapText="1"/>
      <protection hidden="1"/>
    </xf>
    <xf numFmtId="0" fontId="35" fillId="0" borderId="0" xfId="1" applyFont="1" applyFill="1" applyBorder="1" applyAlignment="1" applyProtection="1">
      <alignment vertical="top"/>
      <protection hidden="1"/>
    </xf>
    <xf numFmtId="0" fontId="54" fillId="0" borderId="0" xfId="1" applyFont="1" applyAlignment="1" applyProtection="1">
      <alignment vertical="center"/>
      <protection hidden="1"/>
    </xf>
    <xf numFmtId="0" fontId="91" fillId="0" borderId="0" xfId="1" applyFont="1" applyBorder="1" applyAlignment="1" applyProtection="1">
      <alignment horizontal="center" vertical="center" shrinkToFit="1"/>
      <protection hidden="1"/>
    </xf>
    <xf numFmtId="0" fontId="29" fillId="0" borderId="0" xfId="1" applyFont="1" applyFill="1" applyBorder="1" applyAlignment="1" applyProtection="1">
      <alignment horizontal="center" vertical="center"/>
      <protection hidden="1"/>
    </xf>
    <xf numFmtId="0" fontId="33" fillId="0" borderId="0" xfId="1" applyFont="1" applyBorder="1" applyAlignment="1" applyProtection="1">
      <alignment horizontal="center" vertical="center"/>
      <protection hidden="1"/>
    </xf>
    <xf numFmtId="0" fontId="142" fillId="0" borderId="0" xfId="4" applyNumberFormat="1" applyFont="1" applyBorder="1" applyAlignment="1" applyProtection="1">
      <alignment vertical="center"/>
      <protection hidden="1"/>
    </xf>
    <xf numFmtId="0" fontId="164" fillId="0" borderId="0" xfId="4" applyNumberFormat="1" applyFont="1" applyBorder="1" applyAlignment="1" applyProtection="1">
      <alignment horizontal="left" vertical="center" shrinkToFit="1"/>
      <protection hidden="1"/>
    </xf>
    <xf numFmtId="0" fontId="58" fillId="0" borderId="0" xfId="4" applyNumberFormat="1" applyFont="1" applyBorder="1" applyAlignment="1" applyProtection="1">
      <alignment vertical="center"/>
      <protection hidden="1"/>
    </xf>
    <xf numFmtId="0" fontId="58" fillId="0" borderId="0" xfId="4" applyNumberFormat="1" applyFont="1" applyBorder="1" applyAlignment="1" applyProtection="1">
      <alignment horizontal="center" vertical="center"/>
      <protection hidden="1"/>
    </xf>
    <xf numFmtId="0" fontId="162" fillId="20" borderId="2" xfId="4" applyNumberFormat="1" applyFont="1" applyFill="1" applyBorder="1" applyAlignment="1" applyProtection="1">
      <alignment vertical="center"/>
      <protection hidden="1"/>
    </xf>
    <xf numFmtId="0" fontId="162" fillId="20" borderId="3" xfId="4" applyNumberFormat="1" applyFont="1" applyFill="1" applyBorder="1" applyAlignment="1" applyProtection="1">
      <alignment vertical="center"/>
      <protection hidden="1"/>
    </xf>
    <xf numFmtId="0" fontId="190" fillId="20" borderId="1" xfId="4" applyNumberFormat="1" applyFont="1" applyFill="1" applyBorder="1" applyAlignment="1" applyProtection="1">
      <alignment vertical="center"/>
      <protection hidden="1"/>
    </xf>
    <xf numFmtId="0" fontId="190" fillId="20" borderId="2" xfId="4" applyNumberFormat="1" applyFont="1" applyFill="1" applyBorder="1" applyAlignment="1" applyProtection="1">
      <alignment vertical="center"/>
      <protection hidden="1"/>
    </xf>
    <xf numFmtId="0" fontId="139" fillId="0" borderId="11" xfId="4" applyNumberFormat="1" applyFont="1" applyFill="1" applyBorder="1" applyAlignment="1" applyProtection="1">
      <alignment horizontal="left" vertical="center" shrinkToFit="1"/>
      <protection hidden="1"/>
    </xf>
    <xf numFmtId="0" fontId="58" fillId="14" borderId="0" xfId="4" applyNumberFormat="1" applyFont="1" applyFill="1" applyBorder="1" applyAlignment="1" applyProtection="1">
      <alignment vertical="center"/>
      <protection hidden="1"/>
    </xf>
    <xf numFmtId="0" fontId="58" fillId="15" borderId="0" xfId="4" applyNumberFormat="1" applyFont="1" applyFill="1" applyBorder="1" applyAlignment="1" applyProtection="1">
      <alignment vertical="center"/>
      <protection hidden="1"/>
    </xf>
    <xf numFmtId="49" fontId="58" fillId="18" borderId="0" xfId="4" applyNumberFormat="1" applyFont="1" applyFill="1" applyBorder="1" applyAlignment="1" applyProtection="1">
      <alignment horizontal="center" vertical="center"/>
      <protection hidden="1"/>
    </xf>
    <xf numFmtId="0" fontId="58" fillId="21" borderId="0" xfId="4" applyNumberFormat="1" applyFont="1" applyFill="1" applyBorder="1" applyAlignment="1" applyProtection="1">
      <alignment horizontal="center" vertical="center"/>
      <protection hidden="1"/>
    </xf>
    <xf numFmtId="0" fontId="187" fillId="13" borderId="0" xfId="4" applyNumberFormat="1" applyFont="1" applyFill="1" applyBorder="1" applyAlignment="1" applyProtection="1">
      <alignment vertical="center"/>
      <protection hidden="1"/>
    </xf>
    <xf numFmtId="0" fontId="58" fillId="0" borderId="113" xfId="4" applyNumberFormat="1" applyFont="1" applyBorder="1" applyAlignment="1" applyProtection="1">
      <alignment horizontal="center" vertical="center" wrapText="1"/>
      <protection hidden="1"/>
    </xf>
    <xf numFmtId="0" fontId="139" fillId="0" borderId="107" xfId="4" applyNumberFormat="1" applyFont="1" applyFill="1" applyBorder="1" applyAlignment="1" applyProtection="1">
      <alignment horizontal="left" vertical="center" shrinkToFit="1"/>
      <protection hidden="1"/>
    </xf>
    <xf numFmtId="0" fontId="139" fillId="0" borderId="113" xfId="4" applyNumberFormat="1" applyFont="1" applyFill="1" applyBorder="1" applyAlignment="1" applyProtection="1">
      <alignment horizontal="left" vertical="center" shrinkToFit="1"/>
      <protection hidden="1"/>
    </xf>
    <xf numFmtId="0" fontId="58" fillId="18" borderId="0" xfId="4" applyNumberFormat="1" applyFont="1" applyFill="1" applyAlignment="1" applyProtection="1">
      <alignment horizontal="center" vertical="center"/>
      <protection hidden="1"/>
    </xf>
    <xf numFmtId="0" fontId="58" fillId="0" borderId="0" xfId="4" applyNumberFormat="1" applyFont="1" applyBorder="1" applyAlignment="1" applyProtection="1">
      <alignment vertical="center"/>
      <protection hidden="1"/>
    </xf>
    <xf numFmtId="0" fontId="156" fillId="0" borderId="0" xfId="4" applyNumberFormat="1" applyFont="1" applyBorder="1" applyAlignment="1" applyProtection="1">
      <alignment vertical="center" shrinkToFit="1"/>
      <protection hidden="1"/>
    </xf>
    <xf numFmtId="0" fontId="139" fillId="0" borderId="0" xfId="4" applyNumberFormat="1" applyFont="1" applyBorder="1" applyAlignment="1" applyProtection="1">
      <alignment horizontal="left" vertical="center" shrinkToFit="1"/>
      <protection hidden="1"/>
    </xf>
    <xf numFmtId="0" fontId="161" fillId="0" borderId="35" xfId="4" applyNumberFormat="1" applyFont="1" applyBorder="1" applyAlignment="1" applyProtection="1">
      <alignment vertical="center"/>
      <protection locked="0"/>
    </xf>
    <xf numFmtId="0" fontId="147" fillId="14" borderId="0" xfId="4" applyNumberFormat="1" applyFont="1" applyFill="1" applyAlignment="1" applyProtection="1">
      <alignment vertical="center"/>
      <protection hidden="1"/>
    </xf>
    <xf numFmtId="0" fontId="147" fillId="15" borderId="0" xfId="4" applyNumberFormat="1" applyFont="1" applyFill="1" applyAlignment="1" applyProtection="1">
      <alignment vertical="center"/>
      <protection hidden="1"/>
    </xf>
    <xf numFmtId="49" fontId="147" fillId="18" borderId="0" xfId="4" applyNumberFormat="1" applyFont="1" applyFill="1" applyAlignment="1" applyProtection="1">
      <alignment horizontal="center" vertical="center"/>
      <protection hidden="1"/>
    </xf>
    <xf numFmtId="0" fontId="147" fillId="21" borderId="0" xfId="4" applyNumberFormat="1" applyFont="1" applyFill="1" applyAlignment="1" applyProtection="1">
      <alignment horizontal="center" vertical="center"/>
      <protection hidden="1"/>
    </xf>
    <xf numFmtId="0" fontId="195" fillId="13" borderId="0" xfId="4" applyNumberFormat="1" applyFont="1" applyFill="1" applyAlignment="1" applyProtection="1">
      <alignment vertical="center"/>
      <protection hidden="1"/>
    </xf>
    <xf numFmtId="0" fontId="147" fillId="16" borderId="0" xfId="4" applyNumberFormat="1" applyFont="1" applyFill="1" applyAlignment="1" applyProtection="1">
      <alignment vertical="center"/>
      <protection hidden="1"/>
    </xf>
    <xf numFmtId="0" fontId="147" fillId="10" borderId="0" xfId="4" applyNumberFormat="1" applyFont="1" applyFill="1" applyBorder="1" applyAlignment="1" applyProtection="1">
      <alignment vertical="center"/>
      <protection hidden="1"/>
    </xf>
    <xf numFmtId="0" fontId="147" fillId="20" borderId="0" xfId="4" applyNumberFormat="1" applyFont="1" applyFill="1" applyBorder="1" applyAlignment="1" applyProtection="1">
      <alignment vertical="center"/>
      <protection hidden="1"/>
    </xf>
    <xf numFmtId="0" fontId="147" fillId="0" borderId="0" xfId="4" applyNumberFormat="1" applyFont="1" applyBorder="1" applyAlignment="1" applyProtection="1">
      <alignment vertical="center"/>
      <protection hidden="1"/>
    </xf>
    <xf numFmtId="0" fontId="147" fillId="14" borderId="0" xfId="4" applyNumberFormat="1" applyFont="1" applyFill="1" applyAlignment="1" applyProtection="1">
      <alignment horizontal="center" vertical="center"/>
      <protection hidden="1"/>
    </xf>
    <xf numFmtId="0" fontId="126" fillId="0" borderId="0" xfId="4" applyNumberFormat="1" applyFont="1" applyFill="1" applyBorder="1" applyAlignment="1" applyProtection="1">
      <alignment horizontal="left" vertical="center" shrinkToFit="1"/>
      <protection hidden="1"/>
    </xf>
    <xf numFmtId="0" fontId="161" fillId="0" borderId="0" xfId="4" applyNumberFormat="1" applyFont="1" applyFill="1" applyBorder="1" applyAlignment="1" applyProtection="1">
      <alignment horizontal="left" vertical="center" shrinkToFit="1"/>
      <protection hidden="1"/>
    </xf>
    <xf numFmtId="0" fontId="161" fillId="0" borderId="0" xfId="4" applyNumberFormat="1" applyFont="1" applyBorder="1" applyAlignment="1" applyProtection="1">
      <alignment horizontal="left" vertical="center" shrinkToFit="1"/>
      <protection hidden="1"/>
    </xf>
    <xf numFmtId="0" fontId="161" fillId="0" borderId="0" xfId="4" applyNumberFormat="1" applyFont="1" applyBorder="1" applyAlignment="1" applyProtection="1">
      <alignment vertical="center" shrinkToFit="1"/>
      <protection hidden="1"/>
    </xf>
    <xf numFmtId="0" fontId="161" fillId="0" borderId="0" xfId="4" applyNumberFormat="1" applyFont="1" applyAlignment="1" applyProtection="1">
      <alignment vertical="center" shrinkToFit="1"/>
      <protection hidden="1"/>
    </xf>
    <xf numFmtId="0" fontId="126" fillId="0" borderId="0" xfId="4" applyNumberFormat="1" applyFont="1" applyAlignment="1" applyProtection="1">
      <alignment vertical="center" shrinkToFit="1"/>
      <protection hidden="1"/>
    </xf>
    <xf numFmtId="0" fontId="126" fillId="0" borderId="0" xfId="4" applyNumberFormat="1" applyFont="1" applyFill="1" applyAlignment="1" applyProtection="1">
      <alignment vertical="center" shrinkToFit="1"/>
      <protection hidden="1"/>
    </xf>
    <xf numFmtId="0" fontId="126" fillId="0" borderId="0" xfId="4" applyNumberFormat="1" applyFont="1" applyFill="1" applyBorder="1" applyAlignment="1" applyProtection="1">
      <alignment horizontal="center" vertical="center" shrinkToFit="1"/>
      <protection hidden="1"/>
    </xf>
    <xf numFmtId="0" fontId="142" fillId="0" borderId="0" xfId="4" applyNumberFormat="1" applyFont="1" applyAlignment="1" applyProtection="1">
      <alignment vertical="center" shrinkToFit="1"/>
      <protection hidden="1"/>
    </xf>
    <xf numFmtId="0" fontId="58" fillId="0" borderId="0" xfId="4" applyNumberFormat="1" applyFont="1" applyAlignment="1" applyProtection="1">
      <alignment vertical="center" shrinkToFit="1"/>
      <protection hidden="1"/>
    </xf>
    <xf numFmtId="0" fontId="156" fillId="10" borderId="0" xfId="4" applyNumberFormat="1" applyFont="1" applyFill="1" applyBorder="1" applyAlignment="1" applyProtection="1">
      <alignment vertical="center" shrinkToFit="1"/>
      <protection hidden="1"/>
    </xf>
    <xf numFmtId="0" fontId="156" fillId="20" borderId="0" xfId="4" applyNumberFormat="1" applyFont="1" applyFill="1" applyBorder="1" applyAlignment="1" applyProtection="1">
      <alignment vertical="center" shrinkToFit="1"/>
      <protection hidden="1"/>
    </xf>
    <xf numFmtId="0" fontId="71" fillId="14" borderId="0" xfId="4" applyNumberFormat="1" applyFont="1" applyFill="1" applyAlignment="1" applyProtection="1">
      <alignment vertical="center" shrinkToFit="1"/>
      <protection hidden="1"/>
    </xf>
    <xf numFmtId="0" fontId="71" fillId="15" borderId="0" xfId="4" applyNumberFormat="1" applyFont="1" applyFill="1" applyAlignment="1" applyProtection="1">
      <alignment vertical="center" shrinkToFit="1"/>
      <protection hidden="1"/>
    </xf>
    <xf numFmtId="49" fontId="71" fillId="18" borderId="0" xfId="4" applyNumberFormat="1" applyFont="1" applyFill="1" applyAlignment="1" applyProtection="1">
      <alignment horizontal="center" vertical="center" shrinkToFit="1"/>
      <protection hidden="1"/>
    </xf>
    <xf numFmtId="0" fontId="71" fillId="21" borderId="0" xfId="4" applyNumberFormat="1" applyFont="1" applyFill="1" applyAlignment="1" applyProtection="1">
      <alignment horizontal="center" vertical="center" shrinkToFit="1"/>
      <protection hidden="1"/>
    </xf>
    <xf numFmtId="0" fontId="194" fillId="13" borderId="0" xfId="4" applyNumberFormat="1" applyFont="1" applyFill="1" applyAlignment="1" applyProtection="1">
      <alignment vertical="center" shrinkToFit="1"/>
      <protection hidden="1"/>
    </xf>
    <xf numFmtId="0" fontId="71" fillId="16" borderId="0" xfId="4" applyNumberFormat="1" applyFont="1" applyFill="1" applyAlignment="1" applyProtection="1">
      <alignment vertical="center" shrinkToFit="1"/>
      <protection hidden="1"/>
    </xf>
    <xf numFmtId="0" fontId="156" fillId="0" borderId="0" xfId="4" applyNumberFormat="1" applyFont="1" applyAlignment="1" applyProtection="1">
      <alignment vertical="center" shrinkToFit="1"/>
      <protection hidden="1"/>
    </xf>
    <xf numFmtId="0" fontId="71" fillId="20" borderId="0" xfId="4" applyNumberFormat="1" applyFont="1" applyFill="1" applyBorder="1" applyAlignment="1" applyProtection="1">
      <alignment vertical="center" shrinkToFit="1"/>
      <protection hidden="1"/>
    </xf>
    <xf numFmtId="0" fontId="58" fillId="0" borderId="0" xfId="4" applyNumberFormat="1" applyFont="1" applyBorder="1" applyAlignment="1" applyProtection="1">
      <alignment horizontal="left" vertical="center"/>
      <protection hidden="1"/>
    </xf>
    <xf numFmtId="0" fontId="58" fillId="0" borderId="0" xfId="4" applyNumberFormat="1" applyFont="1" applyBorder="1" applyAlignment="1" applyProtection="1">
      <alignment vertical="center"/>
      <protection hidden="1"/>
    </xf>
    <xf numFmtId="0" fontId="147" fillId="10" borderId="0" xfId="5" applyNumberFormat="1" applyFont="1" applyFill="1" applyBorder="1" applyAlignment="1" applyProtection="1">
      <alignment vertical="center"/>
      <protection hidden="1"/>
    </xf>
    <xf numFmtId="0" fontId="58" fillId="0" borderId="0" xfId="4" applyNumberFormat="1" applyFont="1" applyBorder="1" applyAlignment="1" applyProtection="1">
      <alignment vertical="center"/>
      <protection hidden="1"/>
    </xf>
    <xf numFmtId="0" fontId="147" fillId="18" borderId="0" xfId="4" applyNumberFormat="1" applyFont="1" applyFill="1" applyAlignment="1" applyProtection="1">
      <alignment horizontal="center" vertical="center"/>
      <protection hidden="1"/>
    </xf>
    <xf numFmtId="0" fontId="46" fillId="2" borderId="47" xfId="1" applyFont="1" applyFill="1" applyBorder="1" applyAlignment="1" applyProtection="1">
      <alignment vertical="center" wrapText="1"/>
      <protection hidden="1"/>
    </xf>
    <xf numFmtId="0" fontId="198" fillId="0" borderId="25" xfId="0" applyFont="1" applyBorder="1" applyProtection="1">
      <protection hidden="1"/>
    </xf>
    <xf numFmtId="0" fontId="33" fillId="0" borderId="0" xfId="1" applyFont="1" applyBorder="1" applyAlignment="1" applyProtection="1">
      <alignment vertical="center"/>
      <protection hidden="1"/>
    </xf>
    <xf numFmtId="0" fontId="58" fillId="0" borderId="0" xfId="4" applyNumberFormat="1" applyFont="1" applyBorder="1" applyAlignment="1" applyProtection="1">
      <alignment vertical="center"/>
      <protection hidden="1"/>
    </xf>
    <xf numFmtId="0" fontId="25" fillId="0" borderId="47" xfId="1" applyFont="1" applyFill="1" applyBorder="1" applyAlignment="1" applyProtection="1">
      <alignment vertical="center" wrapText="1"/>
      <protection hidden="1"/>
    </xf>
    <xf numFmtId="0" fontId="25" fillId="0" borderId="0" xfId="1" applyFont="1" applyFill="1" applyBorder="1" applyAlignment="1" applyProtection="1">
      <alignment vertical="center" wrapText="1"/>
      <protection hidden="1"/>
    </xf>
    <xf numFmtId="0" fontId="25" fillId="0" borderId="0" xfId="1" applyFont="1" applyFill="1" applyBorder="1" applyAlignment="1" applyProtection="1">
      <alignment vertical="center"/>
      <protection hidden="1"/>
    </xf>
    <xf numFmtId="0" fontId="25" fillId="0" borderId="47" xfId="1" applyFont="1" applyFill="1" applyBorder="1" applyAlignment="1" applyProtection="1">
      <alignment vertical="center"/>
      <protection hidden="1"/>
    </xf>
    <xf numFmtId="0" fontId="25" fillId="0" borderId="5" xfId="1" applyFont="1" applyFill="1" applyBorder="1" applyAlignment="1" applyProtection="1">
      <alignment vertical="center"/>
      <protection hidden="1"/>
    </xf>
    <xf numFmtId="0" fontId="25" fillId="0" borderId="4" xfId="1" applyFont="1" applyFill="1" applyBorder="1" applyAlignment="1" applyProtection="1">
      <alignment vertical="center" wrapText="1"/>
      <protection hidden="1"/>
    </xf>
    <xf numFmtId="0" fontId="58" fillId="0" borderId="0" xfId="4" applyNumberFormat="1" applyFont="1" applyBorder="1" applyAlignment="1" applyProtection="1">
      <alignment vertical="center"/>
      <protection hidden="1"/>
    </xf>
    <xf numFmtId="0" fontId="126" fillId="0" borderId="0" xfId="4" applyNumberFormat="1" applyFont="1" applyBorder="1" applyAlignment="1" applyProtection="1">
      <alignment horizontal="left" vertical="center" shrinkToFit="1"/>
      <protection hidden="1"/>
    </xf>
    <xf numFmtId="0" fontId="58" fillId="0" borderId="0" xfId="4" applyNumberFormat="1" applyFont="1" applyBorder="1" applyAlignment="1" applyProtection="1">
      <alignment vertical="center" wrapText="1"/>
      <protection hidden="1"/>
    </xf>
    <xf numFmtId="0" fontId="58" fillId="0" borderId="0" xfId="4" applyNumberFormat="1" applyFont="1" applyBorder="1" applyAlignment="1" applyProtection="1">
      <alignment vertical="center"/>
      <protection hidden="1"/>
    </xf>
    <xf numFmtId="0" fontId="162" fillId="20" borderId="0" xfId="4" applyNumberFormat="1" applyFont="1" applyFill="1" applyAlignment="1" applyProtection="1">
      <alignment horizontal="right" vertical="center"/>
      <protection hidden="1"/>
    </xf>
    <xf numFmtId="0" fontId="58" fillId="0" borderId="0" xfId="4" applyNumberFormat="1" applyFont="1" applyBorder="1" applyAlignment="1" applyProtection="1">
      <alignment vertical="center"/>
      <protection hidden="1"/>
    </xf>
    <xf numFmtId="0" fontId="164" fillId="0" borderId="0" xfId="4" applyNumberFormat="1" applyFont="1" applyBorder="1" applyAlignment="1" applyProtection="1">
      <alignment horizontal="left" vertical="center" wrapText="1"/>
      <protection hidden="1"/>
    </xf>
    <xf numFmtId="0" fontId="0" fillId="3" borderId="0" xfId="0" applyFill="1"/>
    <xf numFmtId="0" fontId="202" fillId="3" borderId="0" xfId="0" applyFont="1" applyFill="1"/>
    <xf numFmtId="0" fontId="161" fillId="3" borderId="0" xfId="5" applyNumberFormat="1" applyFont="1" applyFill="1" applyBorder="1" applyAlignment="1" applyProtection="1">
      <alignment horizontal="left" vertical="center" wrapText="1"/>
      <protection hidden="1"/>
    </xf>
    <xf numFmtId="0" fontId="162" fillId="20" borderId="35" xfId="4" applyNumberFormat="1" applyFont="1" applyFill="1" applyBorder="1" applyAlignment="1" applyProtection="1">
      <alignment vertical="center"/>
      <protection hidden="1"/>
    </xf>
    <xf numFmtId="0" fontId="25" fillId="0" borderId="0" xfId="1" applyFont="1" applyBorder="1" applyAlignment="1" applyProtection="1">
      <alignment vertical="center"/>
      <protection hidden="1"/>
    </xf>
    <xf numFmtId="0" fontId="203" fillId="0" borderId="0" xfId="1" applyFont="1" applyFill="1" applyBorder="1" applyAlignment="1" applyProtection="1">
      <alignment horizontal="center" vertical="center" textRotation="90" shrinkToFit="1"/>
      <protection hidden="1"/>
    </xf>
    <xf numFmtId="0" fontId="61" fillId="0" borderId="0" xfId="1" applyFont="1" applyFill="1" applyBorder="1" applyAlignment="1" applyProtection="1">
      <alignment vertical="center"/>
      <protection hidden="1"/>
    </xf>
    <xf numFmtId="0" fontId="46" fillId="0" borderId="0" xfId="1" applyFont="1" applyFill="1" applyBorder="1" applyAlignment="1" applyProtection="1">
      <alignment horizontal="center" vertical="center"/>
      <protection hidden="1"/>
    </xf>
    <xf numFmtId="0" fontId="91" fillId="0" borderId="0" xfId="1" applyFont="1" applyFill="1" applyAlignment="1" applyProtection="1">
      <alignment vertical="center" textRotation="255" shrinkToFit="1"/>
      <protection hidden="1"/>
    </xf>
    <xf numFmtId="0" fontId="18" fillId="0" borderId="0" xfId="1" applyFill="1" applyBorder="1" applyAlignment="1" applyProtection="1">
      <alignment vertical="center" wrapText="1"/>
      <protection hidden="1"/>
    </xf>
    <xf numFmtId="0" fontId="25" fillId="0" borderId="0" xfId="1" applyFont="1" applyBorder="1" applyAlignment="1" applyProtection="1">
      <alignment vertical="center"/>
      <protection hidden="1"/>
    </xf>
    <xf numFmtId="0" fontId="25" fillId="0" borderId="5" xfId="1" applyFont="1" applyBorder="1" applyAlignment="1" applyProtection="1">
      <alignment vertical="center"/>
      <protection hidden="1"/>
    </xf>
    <xf numFmtId="0" fontId="46" fillId="2" borderId="0" xfId="1" applyFont="1" applyFill="1" applyBorder="1" applyAlignment="1" applyProtection="1">
      <alignment vertical="center" wrapText="1"/>
      <protection hidden="1"/>
    </xf>
    <xf numFmtId="0" fontId="206" fillId="2" borderId="52" xfId="1" applyFont="1" applyFill="1" applyBorder="1" applyAlignment="1" applyProtection="1">
      <alignment vertical="center" wrapText="1"/>
      <protection hidden="1"/>
    </xf>
    <xf numFmtId="0" fontId="206" fillId="2" borderId="0" xfId="1" applyFont="1" applyFill="1" applyBorder="1" applyAlignment="1" applyProtection="1">
      <alignment vertical="center" wrapText="1"/>
      <protection hidden="1"/>
    </xf>
    <xf numFmtId="0" fontId="206" fillId="2" borderId="46" xfId="1" applyFont="1" applyFill="1" applyBorder="1" applyAlignment="1" applyProtection="1">
      <alignment vertical="center" wrapText="1"/>
      <protection hidden="1"/>
    </xf>
    <xf numFmtId="0" fontId="161" fillId="0" borderId="113" xfId="0" applyFont="1" applyFill="1" applyBorder="1" applyAlignment="1" applyProtection="1">
      <alignment vertical="center"/>
      <protection locked="0" hidden="1"/>
    </xf>
    <xf numFmtId="0" fontId="39" fillId="0" borderId="113" xfId="0" applyFont="1" applyBorder="1" applyAlignment="1" applyProtection="1">
      <alignment vertical="center" shrinkToFit="1"/>
      <protection hidden="1"/>
    </xf>
    <xf numFmtId="0" fontId="41" fillId="17" borderId="0" xfId="4" applyNumberFormat="1" applyFont="1" applyFill="1" applyAlignment="1" applyProtection="1">
      <alignment vertical="center"/>
      <protection hidden="1"/>
    </xf>
    <xf numFmtId="0" fontId="127" fillId="17" borderId="0" xfId="4" applyNumberFormat="1" applyFont="1" applyFill="1" applyAlignment="1" applyProtection="1">
      <alignment vertical="center"/>
      <protection hidden="1"/>
    </xf>
    <xf numFmtId="0" fontId="156" fillId="17" borderId="0" xfId="4" applyNumberFormat="1" applyFont="1" applyFill="1" applyAlignment="1" applyProtection="1">
      <alignment vertical="center" shrinkToFit="1"/>
      <protection hidden="1"/>
    </xf>
    <xf numFmtId="0" fontId="58" fillId="17" borderId="0" xfId="4" applyNumberFormat="1" applyFont="1" applyFill="1" applyAlignment="1" applyProtection="1">
      <alignment vertical="center"/>
      <protection hidden="1"/>
    </xf>
    <xf numFmtId="0" fontId="142" fillId="17" borderId="0" xfId="4" applyNumberFormat="1" applyFont="1" applyFill="1" applyAlignment="1" applyProtection="1">
      <alignment vertical="center"/>
      <protection hidden="1"/>
    </xf>
    <xf numFmtId="0" fontId="127" fillId="17" borderId="0" xfId="4" applyNumberFormat="1" applyFont="1" applyFill="1" applyBorder="1" applyAlignment="1" applyProtection="1">
      <alignment vertical="center"/>
      <protection hidden="1"/>
    </xf>
    <xf numFmtId="0" fontId="162" fillId="17" borderId="0" xfId="4" applyNumberFormat="1" applyFont="1" applyFill="1" applyAlignment="1" applyProtection="1">
      <alignment vertical="center"/>
      <protection hidden="1"/>
    </xf>
    <xf numFmtId="0" fontId="71" fillId="2" borderId="176" xfId="0" applyNumberFormat="1" applyFont="1" applyFill="1" applyBorder="1" applyAlignment="1" applyProtection="1">
      <alignment horizontal="center" vertical="center" shrinkToFit="1"/>
      <protection locked="0" hidden="1"/>
    </xf>
    <xf numFmtId="0" fontId="162" fillId="20" borderId="4" xfId="4" quotePrefix="1" applyNumberFormat="1" applyFont="1" applyFill="1" applyBorder="1" applyAlignment="1" applyProtection="1">
      <alignment vertical="center"/>
      <protection hidden="1"/>
    </xf>
    <xf numFmtId="0" fontId="25" fillId="0" borderId="0" xfId="1" applyFont="1" applyBorder="1" applyAlignment="1" applyProtection="1">
      <alignment vertical="center"/>
      <protection hidden="1"/>
    </xf>
    <xf numFmtId="0" fontId="25" fillId="0" borderId="5" xfId="1" applyFont="1" applyBorder="1" applyAlignment="1" applyProtection="1">
      <alignment vertical="center"/>
      <protection hidden="1"/>
    </xf>
    <xf numFmtId="0" fontId="25" fillId="0" borderId="125" xfId="1" applyFont="1" applyBorder="1" applyAlignment="1" applyProtection="1">
      <alignment vertical="center"/>
      <protection hidden="1"/>
    </xf>
    <xf numFmtId="0" fontId="25" fillId="0" borderId="128" xfId="1" applyFont="1" applyBorder="1" applyAlignment="1" applyProtection="1">
      <alignment vertical="center"/>
      <protection hidden="1"/>
    </xf>
    <xf numFmtId="0" fontId="25" fillId="0" borderId="128" xfId="1" applyFont="1" applyBorder="1" applyProtection="1">
      <protection hidden="1"/>
    </xf>
    <xf numFmtId="0" fontId="25" fillId="0" borderId="127" xfId="1" applyFont="1" applyBorder="1" applyAlignment="1" applyProtection="1">
      <alignment vertical="center"/>
      <protection hidden="1"/>
    </xf>
    <xf numFmtId="0" fontId="120" fillId="0" borderId="0" xfId="1" applyFont="1" applyAlignment="1" applyProtection="1">
      <alignment vertical="top" wrapText="1"/>
      <protection hidden="1"/>
    </xf>
    <xf numFmtId="0" fontId="94" fillId="0" borderId="0" xfId="1" applyFont="1" applyFill="1" applyBorder="1" applyAlignment="1" applyProtection="1">
      <alignment vertical="center" wrapText="1"/>
      <protection hidden="1"/>
    </xf>
    <xf numFmtId="0" fontId="120" fillId="0" borderId="0" xfId="1" applyFont="1" applyBorder="1" applyAlignment="1" applyProtection="1">
      <alignment vertical="top" wrapText="1"/>
      <protection hidden="1"/>
    </xf>
    <xf numFmtId="0" fontId="0" fillId="0" borderId="0" xfId="0" applyAlignment="1" applyProtection="1">
      <alignment vertical="center"/>
      <protection hidden="1"/>
    </xf>
    <xf numFmtId="0" fontId="0" fillId="0" borderId="0" xfId="0" applyAlignment="1" applyProtection="1">
      <alignment horizontal="center" vertical="center"/>
      <protection hidden="1"/>
    </xf>
    <xf numFmtId="0" fontId="10" fillId="0" borderId="0" xfId="0" applyFont="1" applyAlignment="1" applyProtection="1">
      <alignment horizontal="left"/>
      <protection hidden="1"/>
    </xf>
    <xf numFmtId="0" fontId="10" fillId="0" borderId="0" xfId="0" applyFont="1" applyAlignment="1" applyProtection="1">
      <alignment horizontal="center" vertical="center"/>
      <protection hidden="1"/>
    </xf>
    <xf numFmtId="0" fontId="6" fillId="0" borderId="0" xfId="0" applyFont="1" applyBorder="1" applyAlignment="1" applyProtection="1">
      <alignment horizontal="left"/>
      <protection hidden="1"/>
    </xf>
    <xf numFmtId="0" fontId="6" fillId="0" borderId="0" xfId="0" applyFont="1" applyBorder="1" applyAlignment="1" applyProtection="1">
      <alignment horizontal="left" vertical="center"/>
      <protection hidden="1"/>
    </xf>
    <xf numFmtId="0" fontId="134" fillId="0" borderId="0" xfId="0" applyFont="1" applyBorder="1" applyAlignment="1" applyProtection="1">
      <alignment vertical="center"/>
      <protection hidden="1"/>
    </xf>
    <xf numFmtId="0" fontId="112" fillId="0" borderId="0" xfId="1" applyFont="1" applyAlignment="1" applyProtection="1">
      <alignment vertical="center" wrapText="1"/>
      <protection hidden="1"/>
    </xf>
    <xf numFmtId="0" fontId="15" fillId="0" borderId="0" xfId="0" applyFont="1" applyAlignment="1" applyProtection="1">
      <protection hidden="1"/>
    </xf>
    <xf numFmtId="0" fontId="207" fillId="0" borderId="0" xfId="0" applyFont="1" applyAlignment="1" applyProtection="1">
      <protection hidden="1"/>
    </xf>
    <xf numFmtId="0" fontId="122" fillId="0" borderId="0" xfId="0" applyFont="1" applyAlignment="1" applyProtection="1">
      <protection hidden="1"/>
    </xf>
    <xf numFmtId="0" fontId="122" fillId="0" borderId="0" xfId="0" applyFont="1" applyBorder="1" applyAlignment="1" applyProtection="1">
      <alignment vertical="center"/>
      <protection hidden="1"/>
    </xf>
    <xf numFmtId="0" fontId="134" fillId="0" borderId="71" xfId="0" applyFont="1" applyBorder="1" applyAlignment="1" applyProtection="1">
      <alignment vertical="center"/>
      <protection hidden="1"/>
    </xf>
    <xf numFmtId="0" fontId="10" fillId="0" borderId="70" xfId="0" applyFont="1" applyBorder="1" applyAlignment="1" applyProtection="1">
      <alignment vertical="center"/>
      <protection hidden="1"/>
    </xf>
    <xf numFmtId="0" fontId="10" fillId="0" borderId="71" xfId="0" applyFont="1" applyBorder="1" applyAlignment="1" applyProtection="1">
      <alignment vertical="center"/>
      <protection hidden="1"/>
    </xf>
    <xf numFmtId="0" fontId="112" fillId="0" borderId="70" xfId="1" applyFont="1" applyBorder="1" applyAlignment="1" applyProtection="1">
      <alignment vertical="center"/>
      <protection hidden="1"/>
    </xf>
    <xf numFmtId="0" fontId="112" fillId="0" borderId="71" xfId="1" applyFont="1" applyBorder="1" applyAlignment="1" applyProtection="1">
      <alignment vertical="center" wrapText="1"/>
      <protection hidden="1"/>
    </xf>
    <xf numFmtId="0" fontId="41" fillId="0" borderId="0" xfId="1" applyFont="1" applyBorder="1" applyAlignment="1" applyProtection="1">
      <alignment vertical="center"/>
      <protection hidden="1"/>
    </xf>
    <xf numFmtId="0" fontId="112" fillId="0" borderId="71" xfId="1" applyFont="1" applyBorder="1" applyAlignment="1" applyProtection="1">
      <alignment vertical="center"/>
      <protection hidden="1"/>
    </xf>
    <xf numFmtId="0" fontId="112" fillId="0" borderId="72" xfId="1" applyFont="1" applyBorder="1" applyAlignment="1" applyProtection="1">
      <alignment vertical="center"/>
      <protection hidden="1"/>
    </xf>
    <xf numFmtId="0" fontId="112" fillId="0" borderId="73" xfId="1" applyFont="1" applyBorder="1" applyAlignment="1" applyProtection="1">
      <alignment vertical="center"/>
      <protection hidden="1"/>
    </xf>
    <xf numFmtId="0" fontId="30" fillId="0" borderId="73" xfId="1" applyFont="1" applyBorder="1" applyAlignment="1" applyProtection="1">
      <alignment horizontal="center" vertical="center"/>
      <protection hidden="1"/>
    </xf>
    <xf numFmtId="0" fontId="112" fillId="0" borderId="73" xfId="1" applyFont="1" applyBorder="1" applyAlignment="1" applyProtection="1">
      <alignment horizontal="left" vertical="center" wrapText="1"/>
      <protection hidden="1"/>
    </xf>
    <xf numFmtId="0" fontId="112" fillId="0" borderId="74" xfId="1" applyFont="1" applyBorder="1" applyAlignment="1" applyProtection="1">
      <alignment vertical="center" wrapText="1"/>
      <protection hidden="1"/>
    </xf>
    <xf numFmtId="0" fontId="30" fillId="0" borderId="0" xfId="1" applyFont="1" applyBorder="1" applyAlignment="1" applyProtection="1">
      <alignment horizontal="center" vertical="center"/>
      <protection hidden="1"/>
    </xf>
    <xf numFmtId="0" fontId="112" fillId="0" borderId="0" xfId="1" applyFont="1" applyAlignment="1" applyProtection="1">
      <alignment horizontal="left" vertical="center" wrapText="1"/>
      <protection hidden="1"/>
    </xf>
    <xf numFmtId="0" fontId="134" fillId="0" borderId="107" xfId="0" applyFont="1" applyBorder="1" applyAlignment="1" applyProtection="1">
      <alignment vertical="center"/>
      <protection hidden="1"/>
    </xf>
    <xf numFmtId="0" fontId="134" fillId="0" borderId="113" xfId="0" applyFont="1" applyBorder="1" applyAlignment="1" applyProtection="1">
      <alignment vertical="center"/>
      <protection hidden="1"/>
    </xf>
    <xf numFmtId="0" fontId="5" fillId="0" borderId="113" xfId="0" applyFont="1" applyBorder="1" applyAlignment="1" applyProtection="1">
      <alignment vertical="center"/>
      <protection hidden="1"/>
    </xf>
    <xf numFmtId="0" fontId="134" fillId="0" borderId="114" xfId="0" applyFont="1" applyBorder="1" applyAlignment="1" applyProtection="1">
      <alignment vertical="center"/>
      <protection hidden="1"/>
    </xf>
    <xf numFmtId="0" fontId="26" fillId="0" borderId="0" xfId="1" applyFont="1" applyBorder="1" applyAlignment="1" applyProtection="1">
      <alignment horizontal="center" vertical="center"/>
      <protection hidden="1"/>
    </xf>
    <xf numFmtId="0" fontId="112" fillId="0" borderId="0" xfId="1" applyFont="1" applyBorder="1" applyAlignment="1" applyProtection="1">
      <alignment vertical="center" wrapText="1"/>
      <protection hidden="1"/>
    </xf>
    <xf numFmtId="0" fontId="112" fillId="0" borderId="25" xfId="1" applyFont="1" applyBorder="1" applyAlignment="1" applyProtection="1">
      <alignment vertical="center" wrapText="1"/>
      <protection hidden="1"/>
    </xf>
    <xf numFmtId="0" fontId="208" fillId="0" borderId="0" xfId="1" applyFont="1" applyBorder="1" applyAlignment="1" applyProtection="1">
      <alignment vertical="center" wrapText="1"/>
      <protection hidden="1"/>
    </xf>
    <xf numFmtId="0" fontId="112" fillId="0" borderId="31" xfId="1" applyFont="1" applyBorder="1" applyAlignment="1" applyProtection="1">
      <alignment vertical="center" wrapText="1"/>
      <protection hidden="1"/>
    </xf>
    <xf numFmtId="0" fontId="5" fillId="0" borderId="25" xfId="0" applyFont="1" applyBorder="1" applyAlignment="1" applyProtection="1">
      <alignment vertical="center"/>
      <protection hidden="1"/>
    </xf>
    <xf numFmtId="0" fontId="30" fillId="0" borderId="0" xfId="1" applyFont="1" applyBorder="1" applyAlignment="1" applyProtection="1">
      <alignment vertical="center" wrapText="1"/>
      <protection hidden="1"/>
    </xf>
    <xf numFmtId="0" fontId="5" fillId="0" borderId="31" xfId="0" applyFont="1" applyBorder="1" applyAlignment="1" applyProtection="1">
      <alignment vertical="center"/>
      <protection hidden="1"/>
    </xf>
    <xf numFmtId="0" fontId="169" fillId="0" borderId="0" xfId="0" applyFont="1" applyBorder="1" applyAlignment="1" applyProtection="1">
      <alignment vertical="center"/>
      <protection hidden="1"/>
    </xf>
    <xf numFmtId="0" fontId="67" fillId="0" borderId="1" xfId="0" applyFont="1" applyBorder="1" applyAlignment="1" applyProtection="1">
      <alignment horizontal="left" vertical="center" shrinkToFit="1"/>
      <protection hidden="1"/>
    </xf>
    <xf numFmtId="0" fontId="67" fillId="0" borderId="30" xfId="0" applyFont="1" applyBorder="1" applyAlignment="1" applyProtection="1">
      <alignment horizontal="left" vertical="center" shrinkToFit="1"/>
      <protection hidden="1"/>
    </xf>
    <xf numFmtId="0" fontId="67" fillId="0" borderId="0" xfId="0" applyFont="1" applyBorder="1" applyAlignment="1" applyProtection="1">
      <alignment horizontal="left" vertical="center" shrinkToFit="1"/>
      <protection hidden="1"/>
    </xf>
    <xf numFmtId="0" fontId="67" fillId="0" borderId="31" xfId="0" applyFont="1" applyBorder="1" applyAlignment="1" applyProtection="1">
      <alignment horizontal="left" vertical="center" shrinkToFit="1"/>
      <protection hidden="1"/>
    </xf>
    <xf numFmtId="0" fontId="67" fillId="0" borderId="5" xfId="0" applyFont="1" applyBorder="1" applyAlignment="1" applyProtection="1">
      <alignment horizontal="left" vertical="center" shrinkToFit="1"/>
      <protection hidden="1"/>
    </xf>
    <xf numFmtId="0" fontId="67" fillId="0" borderId="27" xfId="0" applyFont="1" applyBorder="1" applyAlignment="1" applyProtection="1">
      <alignment horizontal="left" vertical="center" shrinkToFit="1"/>
      <protection hidden="1"/>
    </xf>
    <xf numFmtId="0" fontId="67" fillId="0" borderId="1" xfId="0" applyFont="1" applyBorder="1" applyAlignment="1" applyProtection="1">
      <alignment vertical="center" shrinkToFit="1"/>
      <protection hidden="1"/>
    </xf>
    <xf numFmtId="0" fontId="67" fillId="0" borderId="0" xfId="0" applyFont="1" applyBorder="1" applyAlignment="1" applyProtection="1">
      <alignment vertical="center" shrinkToFit="1"/>
      <protection hidden="1"/>
    </xf>
    <xf numFmtId="0" fontId="67" fillId="0" borderId="5" xfId="0" applyFont="1" applyBorder="1" applyAlignment="1" applyProtection="1">
      <alignment vertical="center" shrinkToFit="1"/>
      <protection hidden="1"/>
    </xf>
    <xf numFmtId="0" fontId="67" fillId="0" borderId="30" xfId="0" applyFont="1" applyBorder="1" applyAlignment="1" applyProtection="1">
      <alignment vertical="center" shrinkToFit="1"/>
      <protection hidden="1"/>
    </xf>
    <xf numFmtId="0" fontId="67" fillId="0" borderId="31" xfId="0" applyFont="1" applyBorder="1" applyAlignment="1" applyProtection="1">
      <alignment vertical="center" shrinkToFit="1"/>
      <protection hidden="1"/>
    </xf>
    <xf numFmtId="0" fontId="67" fillId="0" borderId="27" xfId="0" applyFont="1" applyBorder="1" applyAlignment="1" applyProtection="1">
      <alignment vertical="center" shrinkToFit="1"/>
      <protection hidden="1"/>
    </xf>
    <xf numFmtId="0" fontId="40" fillId="0" borderId="113" xfId="1" applyFont="1" applyBorder="1" applyAlignment="1" applyProtection="1">
      <alignment vertical="center" wrapText="1"/>
      <protection hidden="1"/>
    </xf>
    <xf numFmtId="0" fontId="161" fillId="0" borderId="0" xfId="0" applyFont="1" applyFill="1" applyBorder="1" applyAlignment="1" applyProtection="1">
      <alignment horizontal="center" vertical="center"/>
      <protection locked="0" hidden="1"/>
    </xf>
    <xf numFmtId="0" fontId="38" fillId="0" borderId="0" xfId="1" applyFont="1" applyBorder="1" applyAlignment="1" applyProtection="1">
      <alignment vertical="center"/>
      <protection hidden="1"/>
    </xf>
    <xf numFmtId="0" fontId="10" fillId="0" borderId="0" xfId="0" applyFont="1" applyBorder="1" applyAlignment="1" applyProtection="1">
      <alignment horizontal="left" vertical="center"/>
      <protection hidden="1"/>
    </xf>
    <xf numFmtId="0" fontId="116" fillId="0" borderId="0" xfId="0" applyFont="1" applyBorder="1" applyAlignment="1" applyProtection="1">
      <alignment vertical="center" wrapText="1"/>
      <protection hidden="1"/>
    </xf>
    <xf numFmtId="0" fontId="10" fillId="0" borderId="0" xfId="0" applyFont="1" applyBorder="1" applyAlignment="1" applyProtection="1">
      <alignment horizontal="left" vertical="center"/>
      <protection hidden="1"/>
    </xf>
    <xf numFmtId="0" fontId="116" fillId="0" borderId="0" xfId="0" applyFont="1" applyBorder="1" applyAlignment="1" applyProtection="1">
      <alignment vertical="center" wrapText="1"/>
      <protection hidden="1"/>
    </xf>
    <xf numFmtId="0" fontId="30" fillId="0" borderId="0" xfId="1" applyFont="1" applyBorder="1" applyAlignment="1" applyProtection="1">
      <alignment horizontal="center" vertical="center"/>
      <protection hidden="1"/>
    </xf>
    <xf numFmtId="0" fontId="38" fillId="0" borderId="0" xfId="1" applyFont="1" applyBorder="1" applyAlignment="1" applyProtection="1">
      <alignment horizontal="left" vertical="center" wrapText="1"/>
      <protection hidden="1"/>
    </xf>
    <xf numFmtId="0" fontId="6" fillId="0" borderId="0" xfId="0" applyFont="1" applyBorder="1" applyAlignment="1" applyProtection="1">
      <alignment vertical="center"/>
      <protection hidden="1"/>
    </xf>
    <xf numFmtId="0" fontId="210" fillId="0" borderId="0" xfId="0" applyFont="1" applyBorder="1" applyAlignment="1" applyProtection="1">
      <alignment horizontal="center" vertical="center"/>
      <protection hidden="1"/>
    </xf>
    <xf numFmtId="0" fontId="212" fillId="0" borderId="0" xfId="0" applyFont="1" applyBorder="1" applyAlignment="1" applyProtection="1">
      <alignment vertical="center" shrinkToFit="1"/>
      <protection hidden="1"/>
    </xf>
    <xf numFmtId="0" fontId="122" fillId="0" borderId="0" xfId="0" applyFont="1" applyBorder="1" applyAlignment="1" applyProtection="1">
      <alignment horizontal="left" vertical="center"/>
      <protection hidden="1"/>
    </xf>
    <xf numFmtId="0" fontId="212" fillId="0" borderId="70" xfId="0" applyFont="1" applyBorder="1" applyAlignment="1" applyProtection="1">
      <alignment vertical="center" shrinkToFit="1"/>
      <protection hidden="1"/>
    </xf>
    <xf numFmtId="0" fontId="8" fillId="0" borderId="0" xfId="0" applyFont="1" applyBorder="1" applyAlignment="1" applyProtection="1">
      <alignment vertical="center"/>
      <protection hidden="1"/>
    </xf>
    <xf numFmtId="0" fontId="134" fillId="0" borderId="70" xfId="0" applyFont="1" applyBorder="1" applyAlignment="1" applyProtection="1">
      <alignment vertical="center"/>
      <protection hidden="1"/>
    </xf>
    <xf numFmtId="0" fontId="214" fillId="0" borderId="0" xfId="1" applyFont="1" applyBorder="1" applyAlignment="1" applyProtection="1">
      <alignment horizontal="left" vertical="center"/>
      <protection hidden="1"/>
    </xf>
    <xf numFmtId="0" fontId="5" fillId="0" borderId="10" xfId="0" applyFont="1" applyBorder="1" applyAlignment="1" applyProtection="1">
      <alignment vertical="center"/>
      <protection hidden="1"/>
    </xf>
    <xf numFmtId="0" fontId="5" fillId="0" borderId="11" xfId="0" applyFont="1" applyBorder="1" applyAlignment="1" applyProtection="1">
      <alignment vertical="center"/>
      <protection hidden="1"/>
    </xf>
    <xf numFmtId="0" fontId="5" fillId="0" borderId="12" xfId="0" applyFont="1" applyBorder="1" applyAlignment="1" applyProtection="1">
      <alignment vertical="center"/>
      <protection hidden="1"/>
    </xf>
    <xf numFmtId="0" fontId="0" fillId="0" borderId="73" xfId="0" applyBorder="1" applyProtection="1">
      <protection hidden="1"/>
    </xf>
    <xf numFmtId="0" fontId="5" fillId="0" borderId="73" xfId="0" applyFont="1" applyBorder="1" applyAlignment="1" applyProtection="1">
      <alignment vertical="center"/>
      <protection hidden="1"/>
    </xf>
    <xf numFmtId="0" fontId="5" fillId="0" borderId="221" xfId="0" applyFont="1" applyBorder="1" applyAlignment="1" applyProtection="1">
      <alignment vertical="center"/>
      <protection hidden="1"/>
    </xf>
    <xf numFmtId="0" fontId="112" fillId="0" borderId="220" xfId="1" applyFont="1" applyBorder="1" applyAlignment="1" applyProtection="1">
      <alignment horizontal="left" vertical="center" wrapText="1"/>
      <protection hidden="1"/>
    </xf>
    <xf numFmtId="0" fontId="38" fillId="0" borderId="0" xfId="1" applyFont="1" applyBorder="1" applyAlignment="1" applyProtection="1">
      <alignment horizontal="left" vertical="center" wrapText="1"/>
      <protection hidden="1"/>
    </xf>
    <xf numFmtId="0" fontId="8" fillId="0" borderId="220" xfId="0" applyFont="1" applyBorder="1" applyAlignment="1" applyProtection="1">
      <alignment vertical="center"/>
      <protection hidden="1"/>
    </xf>
    <xf numFmtId="0" fontId="103" fillId="0" borderId="73" xfId="0" applyFont="1" applyBorder="1" applyAlignment="1" applyProtection="1">
      <protection hidden="1"/>
    </xf>
    <xf numFmtId="0" fontId="8" fillId="0" borderId="73" xfId="0" applyFont="1" applyBorder="1" applyAlignment="1" applyProtection="1">
      <alignment vertical="center"/>
      <protection hidden="1"/>
    </xf>
    <xf numFmtId="0" fontId="82" fillId="0" borderId="0" xfId="1" applyFont="1" applyBorder="1" applyAlignment="1" applyProtection="1">
      <alignment vertical="center"/>
      <protection hidden="1"/>
    </xf>
    <xf numFmtId="0" fontId="30" fillId="0" borderId="0" xfId="1" applyFont="1" applyAlignment="1" applyProtection="1">
      <alignment vertical="center"/>
      <protection hidden="1"/>
    </xf>
    <xf numFmtId="0" fontId="169" fillId="0" borderId="0" xfId="1" applyFont="1" applyAlignment="1" applyProtection="1">
      <alignment vertical="center"/>
      <protection hidden="1"/>
    </xf>
    <xf numFmtId="0" fontId="71" fillId="20" borderId="0" xfId="4" applyNumberFormat="1" applyFont="1" applyFill="1" applyBorder="1" applyAlignment="1" applyProtection="1">
      <alignment vertical="center"/>
      <protection hidden="1"/>
    </xf>
    <xf numFmtId="0" fontId="19" fillId="0" borderId="0" xfId="1" applyFont="1" applyBorder="1" applyAlignment="1" applyProtection="1">
      <alignment horizontal="center" vertical="center"/>
      <protection hidden="1"/>
    </xf>
    <xf numFmtId="0" fontId="48" fillId="0" borderId="0" xfId="0" applyFont="1" applyFill="1" applyBorder="1" applyAlignment="1" applyProtection="1">
      <alignment horizontal="left" vertical="center"/>
      <protection hidden="1"/>
    </xf>
    <xf numFmtId="0" fontId="58" fillId="0" borderId="0" xfId="4" applyNumberFormat="1" applyFont="1" applyBorder="1" applyAlignment="1" applyProtection="1">
      <alignment vertical="center"/>
      <protection hidden="1"/>
    </xf>
    <xf numFmtId="0" fontId="67" fillId="0" borderId="1" xfId="0" applyFont="1" applyBorder="1" applyAlignment="1" applyProtection="1">
      <alignment vertical="center" shrinkToFit="1"/>
      <protection hidden="1"/>
    </xf>
    <xf numFmtId="0" fontId="67" fillId="0" borderId="0" xfId="0" applyFont="1" applyBorder="1" applyAlignment="1" applyProtection="1">
      <alignment vertical="center" shrinkToFit="1"/>
      <protection hidden="1"/>
    </xf>
    <xf numFmtId="0" fontId="67" fillId="0" borderId="5" xfId="0" applyFont="1" applyBorder="1" applyAlignment="1" applyProtection="1">
      <alignment vertical="center" shrinkToFit="1"/>
      <protection hidden="1"/>
    </xf>
    <xf numFmtId="0" fontId="161" fillId="0" borderId="0" xfId="0" applyFont="1" applyFill="1" applyBorder="1" applyAlignment="1" applyProtection="1">
      <alignment horizontal="center" vertical="center"/>
      <protection locked="0" hidden="1"/>
    </xf>
    <xf numFmtId="0" fontId="39" fillId="0" borderId="0" xfId="0" applyFont="1" applyBorder="1" applyAlignment="1" applyProtection="1">
      <alignment horizontal="center" vertical="center" shrinkToFit="1"/>
      <protection hidden="1"/>
    </xf>
    <xf numFmtId="0" fontId="25" fillId="0" borderId="0" xfId="1" applyFont="1" applyBorder="1" applyAlignment="1" applyProtection="1">
      <alignment horizontal="left" vertical="center" wrapText="1"/>
      <protection hidden="1"/>
    </xf>
    <xf numFmtId="0" fontId="67" fillId="0" borderId="30" xfId="0" applyFont="1" applyBorder="1" applyAlignment="1" applyProtection="1">
      <alignment vertical="center" shrinkToFit="1"/>
      <protection hidden="1"/>
    </xf>
    <xf numFmtId="0" fontId="67" fillId="0" borderId="31" xfId="0" applyFont="1" applyBorder="1" applyAlignment="1" applyProtection="1">
      <alignment vertical="center" shrinkToFit="1"/>
      <protection hidden="1"/>
    </xf>
    <xf numFmtId="0" fontId="67" fillId="0" borderId="27" xfId="0" applyFont="1" applyBorder="1" applyAlignment="1" applyProtection="1">
      <alignment vertical="center" shrinkToFit="1"/>
      <protection hidden="1"/>
    </xf>
    <xf numFmtId="0" fontId="25" fillId="0" borderId="0" xfId="1" applyFont="1" applyBorder="1" applyAlignment="1" applyProtection="1">
      <alignment horizontal="distributed"/>
      <protection hidden="1"/>
    </xf>
    <xf numFmtId="0" fontId="48" fillId="0" borderId="0" xfId="0" applyFont="1" applyFill="1" applyBorder="1" applyAlignment="1" applyProtection="1">
      <alignment vertical="center"/>
      <protection hidden="1"/>
    </xf>
    <xf numFmtId="0" fontId="211" fillId="0" borderId="0" xfId="0" applyFont="1" applyFill="1" applyBorder="1" applyAlignment="1" applyProtection="1">
      <alignment vertical="center" wrapText="1"/>
      <protection hidden="1"/>
    </xf>
    <xf numFmtId="0" fontId="203" fillId="0" borderId="0" xfId="1" applyFont="1" applyFill="1" applyBorder="1" applyAlignment="1" applyProtection="1">
      <alignment horizontal="center" vertical="center" textRotation="90" shrinkToFit="1"/>
      <protection hidden="1"/>
    </xf>
    <xf numFmtId="0" fontId="30" fillId="3" borderId="0" xfId="1" applyFont="1" applyFill="1" applyBorder="1" applyAlignment="1" applyProtection="1">
      <alignment vertical="center" wrapText="1"/>
      <protection hidden="1"/>
    </xf>
    <xf numFmtId="0" fontId="46" fillId="0" borderId="0" xfId="1" applyFont="1" applyFill="1" applyBorder="1" applyAlignment="1" applyProtection="1">
      <alignment horizontal="center" vertical="center" wrapText="1"/>
      <protection hidden="1"/>
    </xf>
    <xf numFmtId="0" fontId="46" fillId="0" borderId="0" xfId="1" applyFont="1" applyFill="1" applyBorder="1" applyAlignment="1" applyProtection="1">
      <alignment vertical="center" wrapText="1"/>
      <protection hidden="1"/>
    </xf>
    <xf numFmtId="0" fontId="52" fillId="0" borderId="0" xfId="1" applyFont="1" applyFill="1" applyBorder="1" applyAlignment="1" applyProtection="1">
      <alignment horizontal="center" vertical="center" wrapText="1"/>
      <protection hidden="1"/>
    </xf>
    <xf numFmtId="0" fontId="46" fillId="0" borderId="0" xfId="1" applyFont="1" applyFill="1" applyBorder="1" applyAlignment="1" applyProtection="1">
      <alignment horizontal="center" vertical="center" shrinkToFit="1"/>
      <protection hidden="1"/>
    </xf>
    <xf numFmtId="0" fontId="46" fillId="0" borderId="0" xfId="1" applyFont="1" applyFill="1" applyBorder="1" applyAlignment="1" applyProtection="1">
      <alignment vertical="top" wrapText="1"/>
      <protection hidden="1"/>
    </xf>
    <xf numFmtId="0" fontId="164" fillId="0" borderId="0" xfId="4" applyNumberFormat="1" applyFont="1" applyBorder="1" applyAlignment="1" applyProtection="1">
      <alignment vertical="center" wrapText="1"/>
      <protection hidden="1"/>
    </xf>
    <xf numFmtId="0" fontId="67" fillId="3" borderId="0" xfId="1" applyFont="1" applyFill="1" applyBorder="1" applyAlignment="1" applyProtection="1">
      <alignment horizontal="center" vertical="center"/>
      <protection hidden="1"/>
    </xf>
    <xf numFmtId="0" fontId="26" fillId="0" borderId="0" xfId="1" applyFont="1" applyFill="1" applyBorder="1" applyAlignment="1" applyProtection="1">
      <alignment horizontal="center" vertical="center" wrapText="1"/>
      <protection hidden="1"/>
    </xf>
    <xf numFmtId="0" fontId="110" fillId="0" borderId="0" xfId="1" applyFont="1" applyFill="1" applyBorder="1" applyAlignment="1" applyProtection="1">
      <alignment horizontal="center" vertical="center"/>
      <protection hidden="1"/>
    </xf>
    <xf numFmtId="0" fontId="196" fillId="0" borderId="0" xfId="1" applyFont="1" applyBorder="1" applyAlignment="1" applyProtection="1">
      <alignment horizontal="center" vertical="center"/>
      <protection hidden="1"/>
    </xf>
    <xf numFmtId="0" fontId="33" fillId="0" borderId="0" xfId="1" applyFont="1" applyBorder="1" applyAlignment="1" applyProtection="1">
      <alignment horizontal="center" vertical="center"/>
      <protection hidden="1"/>
    </xf>
    <xf numFmtId="0" fontId="30" fillId="3" borderId="0" xfId="1" applyFont="1" applyFill="1" applyBorder="1" applyAlignment="1" applyProtection="1">
      <alignment horizontal="center" vertical="center" wrapText="1"/>
      <protection hidden="1"/>
    </xf>
    <xf numFmtId="0" fontId="23" fillId="0" borderId="0" xfId="1" applyFont="1" applyFill="1" applyBorder="1" applyAlignment="1" applyProtection="1">
      <alignment horizontal="center" vertical="top" shrinkToFit="1"/>
      <protection hidden="1"/>
    </xf>
    <xf numFmtId="0" fontId="49" fillId="0" borderId="0" xfId="1" applyFont="1" applyFill="1" applyBorder="1" applyAlignment="1" applyProtection="1">
      <alignment horizontal="center" shrinkToFit="1"/>
      <protection hidden="1"/>
    </xf>
    <xf numFmtId="0" fontId="23" fillId="0" borderId="0" xfId="1" applyFont="1" applyFill="1" applyBorder="1" applyAlignment="1" applyProtection="1">
      <alignment horizontal="center" vertical="center" shrinkToFit="1"/>
      <protection hidden="1"/>
    </xf>
    <xf numFmtId="0" fontId="43" fillId="7" borderId="0" xfId="1" applyFont="1" applyFill="1" applyBorder="1" applyAlignment="1" applyProtection="1">
      <alignment horizontal="left" vertical="top" wrapText="1"/>
      <protection hidden="1"/>
    </xf>
    <xf numFmtId="0" fontId="0" fillId="0" borderId="0" xfId="0" applyAlignment="1" applyProtection="1">
      <alignment vertical="center"/>
      <protection hidden="1"/>
    </xf>
    <xf numFmtId="0" fontId="33" fillId="0" borderId="0" xfId="1" applyFont="1" applyFill="1" applyBorder="1" applyAlignment="1" applyProtection="1">
      <alignment horizontal="center" vertical="center"/>
      <protection hidden="1"/>
    </xf>
    <xf numFmtId="0" fontId="0" fillId="0" borderId="0" xfId="0" applyBorder="1" applyAlignment="1" applyProtection="1">
      <alignment vertical="top" wrapText="1"/>
      <protection hidden="1"/>
    </xf>
    <xf numFmtId="0" fontId="29" fillId="0" borderId="0" xfId="1" applyFont="1" applyBorder="1" applyAlignment="1" applyProtection="1">
      <alignment horizontal="right" vertical="top"/>
      <protection hidden="1"/>
    </xf>
    <xf numFmtId="0" fontId="33" fillId="0" borderId="115" xfId="1" applyFont="1" applyBorder="1" applyAlignment="1" applyProtection="1">
      <alignment horizontal="center" vertical="center"/>
      <protection hidden="1"/>
    </xf>
    <xf numFmtId="0" fontId="23" fillId="0" borderId="122" xfId="1" applyFont="1" applyBorder="1" applyAlignment="1" applyProtection="1">
      <alignment vertical="center"/>
      <protection hidden="1"/>
    </xf>
    <xf numFmtId="0" fontId="51" fillId="0" borderId="122" xfId="1" applyFont="1" applyBorder="1" applyAlignment="1" applyProtection="1">
      <alignment vertical="center"/>
      <protection hidden="1"/>
    </xf>
    <xf numFmtId="0" fontId="164" fillId="0" borderId="0" xfId="4" applyNumberFormat="1" applyFont="1" applyBorder="1" applyAlignment="1" applyProtection="1">
      <alignment horizontal="left" vertical="center" shrinkToFit="1"/>
      <protection hidden="1"/>
    </xf>
    <xf numFmtId="0" fontId="62" fillId="0" borderId="0" xfId="1" applyFont="1" applyFill="1" applyBorder="1" applyAlignment="1" applyProtection="1">
      <alignment vertical="top" wrapText="1" shrinkToFit="1"/>
      <protection hidden="1"/>
    </xf>
    <xf numFmtId="0" fontId="30" fillId="0" borderId="0" xfId="1" applyFont="1" applyFill="1" applyBorder="1" applyAlignment="1" applyProtection="1">
      <alignment vertical="center" wrapText="1"/>
      <protection hidden="1"/>
    </xf>
    <xf numFmtId="0" fontId="69" fillId="0" borderId="0" xfId="1" applyFont="1" applyFill="1" applyBorder="1" applyAlignment="1" applyProtection="1">
      <alignment vertical="center" wrapText="1"/>
      <protection hidden="1"/>
    </xf>
    <xf numFmtId="0" fontId="161" fillId="3" borderId="0" xfId="5" applyNumberFormat="1" applyFont="1" applyFill="1" applyBorder="1" applyAlignment="1" applyProtection="1">
      <alignment horizontal="left" vertical="center" wrapText="1"/>
      <protection hidden="1"/>
    </xf>
    <xf numFmtId="0" fontId="201" fillId="11" borderId="0" xfId="5" applyNumberFormat="1" applyFont="1" applyFill="1" applyAlignment="1" applyProtection="1">
      <alignment horizontal="center" vertical="center" wrapText="1"/>
      <protection hidden="1"/>
    </xf>
    <xf numFmtId="0" fontId="71" fillId="0" borderId="107" xfId="4" applyNumberFormat="1" applyFont="1" applyBorder="1" applyAlignment="1" applyProtection="1">
      <alignment vertical="center" textRotation="255" shrinkToFit="1"/>
      <protection hidden="1"/>
    </xf>
    <xf numFmtId="0" fontId="157" fillId="0" borderId="113" xfId="0" applyFont="1" applyBorder="1" applyAlignment="1" applyProtection="1">
      <alignment vertical="center" textRotation="255" shrinkToFit="1"/>
      <protection hidden="1"/>
    </xf>
    <xf numFmtId="0" fontId="157" fillId="0" borderId="114" xfId="0" applyFont="1" applyBorder="1" applyAlignment="1" applyProtection="1">
      <alignment vertical="center" textRotation="255" shrinkToFit="1"/>
      <protection hidden="1"/>
    </xf>
    <xf numFmtId="0" fontId="157" fillId="0" borderId="10" xfId="0" applyFont="1" applyBorder="1" applyAlignment="1" applyProtection="1">
      <alignment vertical="center" textRotation="255" shrinkToFit="1"/>
      <protection hidden="1"/>
    </xf>
    <xf numFmtId="0" fontId="157" fillId="0" borderId="11" xfId="0" applyFont="1" applyBorder="1" applyAlignment="1" applyProtection="1">
      <alignment vertical="center" textRotation="255" shrinkToFit="1"/>
      <protection hidden="1"/>
    </xf>
    <xf numFmtId="0" fontId="157" fillId="0" borderId="12" xfId="0" applyFont="1" applyBorder="1" applyAlignment="1" applyProtection="1">
      <alignment vertical="center" textRotation="255" shrinkToFit="1"/>
      <protection hidden="1"/>
    </xf>
    <xf numFmtId="0" fontId="58" fillId="3" borderId="18" xfId="0" applyNumberFormat="1" applyFont="1" applyFill="1" applyBorder="1" applyAlignment="1" applyProtection="1">
      <alignment vertical="center" wrapText="1"/>
      <protection hidden="1"/>
    </xf>
    <xf numFmtId="0" fontId="58" fillId="3" borderId="35" xfId="0" applyNumberFormat="1" applyFont="1" applyFill="1" applyBorder="1" applyAlignment="1" applyProtection="1">
      <alignment vertical="center" wrapText="1"/>
      <protection hidden="1"/>
    </xf>
    <xf numFmtId="0" fontId="58" fillId="3" borderId="35" xfId="0" applyNumberFormat="1" applyFont="1" applyFill="1" applyBorder="1" applyAlignment="1" applyProtection="1">
      <alignment horizontal="left" vertical="center"/>
      <protection hidden="1"/>
    </xf>
    <xf numFmtId="0" fontId="58" fillId="3" borderId="36" xfId="0" applyNumberFormat="1" applyFont="1" applyFill="1" applyBorder="1" applyAlignment="1" applyProtection="1">
      <alignment horizontal="left" vertical="center"/>
      <protection hidden="1"/>
    </xf>
    <xf numFmtId="0" fontId="158" fillId="2" borderId="107" xfId="0" applyNumberFormat="1" applyFont="1" applyFill="1" applyBorder="1" applyAlignment="1" applyProtection="1">
      <alignment horizontal="center" vertical="center" textRotation="255" shrinkToFit="1"/>
      <protection locked="0" hidden="1"/>
    </xf>
    <xf numFmtId="0" fontId="158" fillId="2" borderId="113" xfId="0" applyNumberFormat="1" applyFont="1" applyFill="1" applyBorder="1" applyAlignment="1" applyProtection="1">
      <alignment horizontal="center" vertical="center" textRotation="255" shrinkToFit="1"/>
      <protection locked="0" hidden="1"/>
    </xf>
    <xf numFmtId="0" fontId="158" fillId="2" borderId="114" xfId="0" applyNumberFormat="1" applyFont="1" applyFill="1" applyBorder="1" applyAlignment="1" applyProtection="1">
      <alignment horizontal="center" vertical="center" textRotation="255" shrinkToFit="1"/>
      <protection locked="0" hidden="1"/>
    </xf>
    <xf numFmtId="0" fontId="158" fillId="2" borderId="10" xfId="0" applyNumberFormat="1" applyFont="1" applyFill="1" applyBorder="1" applyAlignment="1" applyProtection="1">
      <alignment horizontal="center" vertical="center" textRotation="255" shrinkToFit="1"/>
      <protection locked="0" hidden="1"/>
    </xf>
    <xf numFmtId="0" fontId="158" fillId="2" borderId="11" xfId="0" applyNumberFormat="1" applyFont="1" applyFill="1" applyBorder="1" applyAlignment="1" applyProtection="1">
      <alignment horizontal="center" vertical="center" textRotation="255" shrinkToFit="1"/>
      <protection locked="0" hidden="1"/>
    </xf>
    <xf numFmtId="0" fontId="158" fillId="2" borderId="12" xfId="0" applyNumberFormat="1" applyFont="1" applyFill="1" applyBorder="1" applyAlignment="1" applyProtection="1">
      <alignment horizontal="center" vertical="center" textRotation="255" shrinkToFit="1"/>
      <protection locked="0" hidden="1"/>
    </xf>
    <xf numFmtId="0" fontId="145" fillId="3" borderId="35" xfId="0" applyNumberFormat="1" applyFont="1" applyFill="1" applyBorder="1" applyAlignment="1" applyProtection="1">
      <alignment horizontal="left" vertical="center"/>
      <protection hidden="1"/>
    </xf>
    <xf numFmtId="0" fontId="145" fillId="3" borderId="36" xfId="0" applyNumberFormat="1" applyFont="1" applyFill="1" applyBorder="1" applyAlignment="1" applyProtection="1">
      <alignment horizontal="left" vertical="center"/>
      <protection hidden="1"/>
    </xf>
    <xf numFmtId="0" fontId="145" fillId="3" borderId="18" xfId="0" applyNumberFormat="1" applyFont="1" applyFill="1" applyBorder="1" applyAlignment="1" applyProtection="1">
      <alignment vertical="center" wrapText="1"/>
      <protection hidden="1"/>
    </xf>
    <xf numFmtId="0" fontId="145" fillId="3" borderId="35" xfId="0" applyNumberFormat="1" applyFont="1" applyFill="1" applyBorder="1" applyAlignment="1" applyProtection="1">
      <alignment vertical="center" wrapText="1"/>
      <protection hidden="1"/>
    </xf>
    <xf numFmtId="0" fontId="58" fillId="3" borderId="188" xfId="0" applyNumberFormat="1" applyFont="1" applyFill="1" applyBorder="1" applyAlignment="1" applyProtection="1">
      <alignment horizontal="left" vertical="center"/>
      <protection hidden="1"/>
    </xf>
    <xf numFmtId="0" fontId="58" fillId="3" borderId="14" xfId="0" applyNumberFormat="1" applyFont="1" applyFill="1" applyBorder="1" applyAlignment="1" applyProtection="1">
      <alignment horizontal="left" vertical="center"/>
      <protection hidden="1"/>
    </xf>
    <xf numFmtId="0" fontId="58" fillId="3" borderId="15" xfId="0" applyNumberFormat="1" applyFont="1" applyFill="1" applyBorder="1" applyAlignment="1" applyProtection="1">
      <alignment horizontal="left" vertical="center"/>
      <protection hidden="1"/>
    </xf>
    <xf numFmtId="0" fontId="157" fillId="0" borderId="25" xfId="0" applyFont="1" applyBorder="1" applyAlignment="1" applyProtection="1">
      <alignment vertical="center" textRotation="255" shrinkToFit="1"/>
      <protection hidden="1"/>
    </xf>
    <xf numFmtId="0" fontId="157" fillId="0" borderId="0" xfId="0" applyFont="1" applyBorder="1" applyAlignment="1" applyProtection="1">
      <alignment vertical="center" textRotation="255" shrinkToFit="1"/>
      <protection hidden="1"/>
    </xf>
    <xf numFmtId="0" fontId="157" fillId="0" borderId="31" xfId="0" applyFont="1" applyBorder="1" applyAlignment="1" applyProtection="1">
      <alignment vertical="center" textRotation="255" shrinkToFit="1"/>
      <protection hidden="1"/>
    </xf>
    <xf numFmtId="0" fontId="58" fillId="3" borderId="79" xfId="0" applyNumberFormat="1" applyFont="1" applyFill="1" applyBorder="1" applyAlignment="1" applyProtection="1">
      <alignment horizontal="left" vertical="center"/>
      <protection hidden="1"/>
    </xf>
    <xf numFmtId="0" fontId="58" fillId="3" borderId="183" xfId="0" applyNumberFormat="1" applyFont="1" applyFill="1" applyBorder="1" applyAlignment="1" applyProtection="1">
      <alignment horizontal="left" vertical="center"/>
      <protection hidden="1"/>
    </xf>
    <xf numFmtId="0" fontId="162" fillId="20" borderId="17" xfId="4" applyNumberFormat="1" applyFont="1" applyFill="1" applyBorder="1" applyAlignment="1" applyProtection="1">
      <alignment horizontal="center" vertical="center"/>
      <protection hidden="1"/>
    </xf>
    <xf numFmtId="0" fontId="161" fillId="0" borderId="22" xfId="4" applyNumberFormat="1" applyFont="1" applyFill="1" applyBorder="1" applyAlignment="1" applyProtection="1">
      <alignment horizontal="center" vertical="center"/>
    </xf>
    <xf numFmtId="0" fontId="161" fillId="0" borderId="23" xfId="4" applyNumberFormat="1" applyFont="1" applyFill="1" applyBorder="1" applyAlignment="1" applyProtection="1">
      <alignment horizontal="center" vertical="center"/>
    </xf>
    <xf numFmtId="0" fontId="161" fillId="0" borderId="24" xfId="4" applyNumberFormat="1" applyFont="1" applyFill="1" applyBorder="1" applyAlignment="1" applyProtection="1">
      <alignment horizontal="center" vertical="center"/>
    </xf>
    <xf numFmtId="0" fontId="143" fillId="3" borderId="35" xfId="0" applyNumberFormat="1" applyFont="1" applyFill="1" applyBorder="1" applyAlignment="1" applyProtection="1">
      <alignment horizontal="left" vertical="center" wrapText="1"/>
      <protection hidden="1"/>
    </xf>
    <xf numFmtId="0" fontId="174" fillId="3" borderId="35" xfId="0" applyNumberFormat="1" applyFont="1" applyFill="1" applyBorder="1" applyAlignment="1" applyProtection="1">
      <alignment horizontal="left" vertical="center" wrapText="1"/>
      <protection hidden="1"/>
    </xf>
    <xf numFmtId="0" fontId="143" fillId="3" borderId="2" xfId="0" applyNumberFormat="1" applyFont="1" applyFill="1" applyBorder="1" applyAlignment="1" applyProtection="1">
      <alignment vertical="center" wrapText="1"/>
      <protection hidden="1"/>
    </xf>
    <xf numFmtId="0" fontId="143" fillId="3" borderId="1" xfId="0" applyNumberFormat="1" applyFont="1" applyFill="1" applyBorder="1" applyAlignment="1" applyProtection="1">
      <alignment vertical="center" wrapText="1"/>
      <protection hidden="1"/>
    </xf>
    <xf numFmtId="0" fontId="143" fillId="3" borderId="3" xfId="0" applyNumberFormat="1" applyFont="1" applyFill="1" applyBorder="1" applyAlignment="1" applyProtection="1">
      <alignment vertical="center" wrapText="1"/>
      <protection hidden="1"/>
    </xf>
    <xf numFmtId="0" fontId="143" fillId="3" borderId="4" xfId="0" applyNumberFormat="1" applyFont="1" applyFill="1" applyBorder="1" applyAlignment="1" applyProtection="1">
      <alignment vertical="center" wrapText="1"/>
      <protection hidden="1"/>
    </xf>
    <xf numFmtId="0" fontId="143" fillId="3" borderId="5" xfId="0" applyNumberFormat="1" applyFont="1" applyFill="1" applyBorder="1" applyAlignment="1" applyProtection="1">
      <alignment vertical="center" wrapText="1"/>
      <protection hidden="1"/>
    </xf>
    <xf numFmtId="0" fontId="143" fillId="3" borderId="6" xfId="0" applyNumberFormat="1" applyFont="1" applyFill="1" applyBorder="1" applyAlignment="1" applyProtection="1">
      <alignment vertical="center" wrapText="1"/>
      <protection hidden="1"/>
    </xf>
    <xf numFmtId="0" fontId="58" fillId="3" borderId="180" xfId="0" applyNumberFormat="1" applyFont="1" applyFill="1" applyBorder="1" applyAlignment="1" applyProtection="1">
      <alignment horizontal="left" vertical="center"/>
      <protection hidden="1"/>
    </xf>
    <xf numFmtId="0" fontId="58" fillId="3" borderId="181" xfId="0" applyNumberFormat="1" applyFont="1" applyFill="1" applyBorder="1" applyAlignment="1" applyProtection="1">
      <alignment horizontal="left" vertical="center"/>
      <protection hidden="1"/>
    </xf>
    <xf numFmtId="0" fontId="58" fillId="3" borderId="45" xfId="0" applyNumberFormat="1" applyFont="1" applyFill="1" applyBorder="1" applyAlignment="1" applyProtection="1">
      <alignment horizontal="left" vertical="center" wrapText="1"/>
      <protection hidden="1"/>
    </xf>
    <xf numFmtId="0" fontId="58" fillId="3" borderId="17" xfId="0" applyNumberFormat="1" applyFont="1" applyFill="1" applyBorder="1" applyAlignment="1" applyProtection="1">
      <alignment horizontal="left" vertical="center" wrapText="1"/>
      <protection hidden="1"/>
    </xf>
    <xf numFmtId="0" fontId="58" fillId="3" borderId="18" xfId="0" applyNumberFormat="1" applyFont="1" applyFill="1" applyBorder="1" applyAlignment="1" applyProtection="1">
      <alignment horizontal="left" vertical="center" wrapText="1"/>
      <protection hidden="1"/>
    </xf>
    <xf numFmtId="0" fontId="147" fillId="0" borderId="0" xfId="4" applyNumberFormat="1" applyFont="1" applyAlignment="1" applyProtection="1">
      <alignment vertical="center" shrinkToFit="1"/>
      <protection hidden="1"/>
    </xf>
    <xf numFmtId="0" fontId="174" fillId="3" borderId="45" xfId="0" applyNumberFormat="1" applyFont="1" applyFill="1" applyBorder="1" applyAlignment="1" applyProtection="1">
      <alignment horizontal="left" vertical="center" wrapText="1"/>
      <protection hidden="1"/>
    </xf>
    <xf numFmtId="0" fontId="174" fillId="3" borderId="17" xfId="0" applyNumberFormat="1" applyFont="1" applyFill="1" applyBorder="1" applyAlignment="1" applyProtection="1">
      <alignment horizontal="left" vertical="center" wrapText="1"/>
      <protection hidden="1"/>
    </xf>
    <xf numFmtId="0" fontId="174" fillId="3" borderId="18" xfId="0" applyNumberFormat="1" applyFont="1" applyFill="1" applyBorder="1" applyAlignment="1" applyProtection="1">
      <alignment horizontal="left" vertical="center" wrapText="1"/>
      <protection hidden="1"/>
    </xf>
    <xf numFmtId="0" fontId="58" fillId="3" borderId="35" xfId="0" applyNumberFormat="1" applyFont="1" applyFill="1" applyBorder="1" applyAlignment="1" applyProtection="1">
      <alignment horizontal="left" vertical="center" wrapText="1"/>
      <protection hidden="1"/>
    </xf>
    <xf numFmtId="0" fontId="135" fillId="0" borderId="35" xfId="0" applyFont="1" applyBorder="1" applyAlignment="1" applyProtection="1">
      <alignment vertical="center" wrapText="1"/>
      <protection hidden="1"/>
    </xf>
    <xf numFmtId="0" fontId="187" fillId="3" borderId="2" xfId="0" applyNumberFormat="1" applyFont="1" applyFill="1" applyBorder="1" applyAlignment="1" applyProtection="1">
      <alignment vertical="center" wrapText="1"/>
      <protection hidden="1"/>
    </xf>
    <xf numFmtId="0" fontId="217" fillId="3" borderId="1" xfId="0" applyNumberFormat="1" applyFont="1" applyFill="1" applyBorder="1" applyAlignment="1" applyProtection="1">
      <alignment vertical="center" wrapText="1"/>
      <protection hidden="1"/>
    </xf>
    <xf numFmtId="0" fontId="217" fillId="3" borderId="3" xfId="0" applyNumberFormat="1" applyFont="1" applyFill="1" applyBorder="1" applyAlignment="1" applyProtection="1">
      <alignment vertical="center" wrapText="1"/>
      <protection hidden="1"/>
    </xf>
    <xf numFmtId="0" fontId="217" fillId="3" borderId="47" xfId="0" applyNumberFormat="1" applyFont="1" applyFill="1" applyBorder="1" applyAlignment="1" applyProtection="1">
      <alignment vertical="center" wrapText="1"/>
      <protection hidden="1"/>
    </xf>
    <xf numFmtId="0" fontId="217" fillId="3" borderId="0" xfId="0" applyNumberFormat="1" applyFont="1" applyFill="1" applyBorder="1" applyAlignment="1" applyProtection="1">
      <alignment vertical="center" wrapText="1"/>
      <protection hidden="1"/>
    </xf>
    <xf numFmtId="0" fontId="217" fillId="3" borderId="46" xfId="0" applyNumberFormat="1" applyFont="1" applyFill="1" applyBorder="1" applyAlignment="1" applyProtection="1">
      <alignment vertical="center" wrapText="1"/>
      <protection hidden="1"/>
    </xf>
    <xf numFmtId="0" fontId="217" fillId="3" borderId="4" xfId="0" applyNumberFormat="1" applyFont="1" applyFill="1" applyBorder="1" applyAlignment="1" applyProtection="1">
      <alignment vertical="center" wrapText="1"/>
      <protection hidden="1"/>
    </xf>
    <xf numFmtId="0" fontId="217" fillId="3" borderId="5" xfId="0" applyNumberFormat="1" applyFont="1" applyFill="1" applyBorder="1" applyAlignment="1" applyProtection="1">
      <alignment vertical="center" wrapText="1"/>
      <protection hidden="1"/>
    </xf>
    <xf numFmtId="0" fontId="217" fillId="3" borderId="6" xfId="0" applyNumberFormat="1" applyFont="1" applyFill="1" applyBorder="1" applyAlignment="1" applyProtection="1">
      <alignment vertical="center" wrapText="1"/>
      <protection hidden="1"/>
    </xf>
    <xf numFmtId="0" fontId="71" fillId="2" borderId="179" xfId="0" applyNumberFormat="1" applyFont="1" applyFill="1" applyBorder="1" applyAlignment="1" applyProtection="1">
      <alignment horizontal="center" vertical="center" shrinkToFit="1"/>
      <protection locked="0" hidden="1"/>
    </xf>
    <xf numFmtId="0" fontId="170" fillId="2" borderId="176" xfId="0" applyFont="1" applyFill="1" applyBorder="1" applyAlignment="1" applyProtection="1">
      <alignment horizontal="center" vertical="center" shrinkToFit="1"/>
      <protection locked="0" hidden="1"/>
    </xf>
    <xf numFmtId="0" fontId="0" fillId="0" borderId="18" xfId="0" applyBorder="1" applyAlignment="1" applyProtection="1">
      <alignment vertical="center" wrapText="1"/>
      <protection hidden="1"/>
    </xf>
    <xf numFmtId="0" fontId="0" fillId="0" borderId="35" xfId="0" applyBorder="1" applyAlignment="1" applyProtection="1">
      <alignment vertical="center" wrapText="1"/>
      <protection hidden="1"/>
    </xf>
    <xf numFmtId="0" fontId="71" fillId="2" borderId="176" xfId="0" applyNumberFormat="1" applyFont="1" applyFill="1" applyBorder="1" applyAlignment="1" applyProtection="1">
      <alignment horizontal="center" vertical="center" shrinkToFit="1"/>
      <protection locked="0" hidden="1"/>
    </xf>
    <xf numFmtId="0" fontId="145" fillId="0" borderId="35" xfId="0" applyNumberFormat="1" applyFont="1" applyFill="1" applyBorder="1" applyAlignment="1" applyProtection="1">
      <alignment vertical="center"/>
      <protection hidden="1"/>
    </xf>
    <xf numFmtId="0" fontId="145" fillId="0" borderId="36" xfId="0" applyNumberFormat="1" applyFont="1" applyFill="1" applyBorder="1" applyAlignment="1" applyProtection="1">
      <alignment vertical="center"/>
      <protection hidden="1"/>
    </xf>
    <xf numFmtId="0" fontId="0" fillId="0" borderId="35" xfId="0" applyBorder="1" applyAlignment="1" applyProtection="1">
      <alignment vertical="center"/>
      <protection hidden="1"/>
    </xf>
    <xf numFmtId="0" fontId="0" fillId="0" borderId="36" xfId="0" applyBorder="1" applyAlignment="1" applyProtection="1">
      <alignment vertical="center"/>
      <protection hidden="1"/>
    </xf>
    <xf numFmtId="0" fontId="0" fillId="0" borderId="79" xfId="0" applyBorder="1" applyAlignment="1" applyProtection="1">
      <alignment vertical="center"/>
      <protection hidden="1"/>
    </xf>
    <xf numFmtId="0" fontId="0" fillId="0" borderId="183" xfId="0" applyBorder="1" applyAlignment="1" applyProtection="1">
      <alignment vertical="center"/>
      <protection hidden="1"/>
    </xf>
    <xf numFmtId="0" fontId="145" fillId="3" borderId="16" xfId="0" applyNumberFormat="1" applyFont="1" applyFill="1" applyBorder="1" applyAlignment="1" applyProtection="1">
      <alignment vertical="center" wrapText="1"/>
      <protection hidden="1"/>
    </xf>
    <xf numFmtId="0" fontId="0" fillId="0" borderId="17" xfId="0" applyBorder="1" applyAlignment="1">
      <alignment vertical="center" wrapText="1"/>
    </xf>
    <xf numFmtId="0" fontId="0" fillId="0" borderId="18" xfId="0" applyBorder="1" applyAlignment="1">
      <alignment vertical="center" wrapText="1"/>
    </xf>
    <xf numFmtId="0" fontId="71" fillId="2" borderId="89" xfId="0" applyNumberFormat="1" applyFont="1" applyFill="1" applyBorder="1" applyAlignment="1" applyProtection="1">
      <alignment horizontal="left" vertical="center" wrapText="1"/>
      <protection locked="0" hidden="1"/>
    </xf>
    <xf numFmtId="0" fontId="0" fillId="0" borderId="192" xfId="0" applyBorder="1" applyAlignment="1" applyProtection="1">
      <alignment horizontal="left" vertical="center" wrapText="1"/>
      <protection locked="0" hidden="1"/>
    </xf>
    <xf numFmtId="0" fontId="145" fillId="3" borderId="2" xfId="0" applyNumberFormat="1" applyFont="1" applyFill="1" applyBorder="1" applyAlignment="1" applyProtection="1">
      <alignment horizontal="left" vertical="center" wrapText="1"/>
      <protection hidden="1"/>
    </xf>
    <xf numFmtId="0" fontId="0" fillId="0" borderId="1" xfId="0" applyBorder="1" applyAlignment="1">
      <alignment horizontal="left" vertical="center" wrapText="1"/>
    </xf>
    <xf numFmtId="0" fontId="0" fillId="0" borderId="30"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27" xfId="0" applyBorder="1" applyAlignment="1">
      <alignment horizontal="left" vertical="center" wrapText="1"/>
    </xf>
    <xf numFmtId="0" fontId="170" fillId="2" borderId="182" xfId="0" applyFont="1" applyFill="1" applyBorder="1" applyAlignment="1" applyProtection="1">
      <alignment horizontal="center" vertical="center" shrinkToFit="1"/>
      <protection locked="0" hidden="1"/>
    </xf>
    <xf numFmtId="0" fontId="158" fillId="2" borderId="107" xfId="0" applyNumberFormat="1" applyFont="1" applyFill="1" applyBorder="1" applyAlignment="1" applyProtection="1">
      <alignment vertical="center" textRotation="255" shrinkToFit="1"/>
      <protection locked="0" hidden="1"/>
    </xf>
    <xf numFmtId="0" fontId="158" fillId="2" borderId="113" xfId="0" applyNumberFormat="1" applyFont="1" applyFill="1" applyBorder="1" applyAlignment="1" applyProtection="1">
      <alignment vertical="center" textRotation="255" shrinkToFit="1"/>
      <protection locked="0" hidden="1"/>
    </xf>
    <xf numFmtId="0" fontId="158" fillId="2" borderId="114" xfId="0" applyNumberFormat="1" applyFont="1" applyFill="1" applyBorder="1" applyAlignment="1" applyProtection="1">
      <alignment vertical="center" textRotation="255" shrinkToFit="1"/>
      <protection locked="0" hidden="1"/>
    </xf>
    <xf numFmtId="0" fontId="158" fillId="2" borderId="10" xfId="0" applyNumberFormat="1" applyFont="1" applyFill="1" applyBorder="1" applyAlignment="1" applyProtection="1">
      <alignment vertical="center" textRotation="255" shrinkToFit="1"/>
      <protection locked="0" hidden="1"/>
    </xf>
    <xf numFmtId="0" fontId="158" fillId="2" borderId="11" xfId="0" applyNumberFormat="1" applyFont="1" applyFill="1" applyBorder="1" applyAlignment="1" applyProtection="1">
      <alignment vertical="center" textRotation="255" shrinkToFit="1"/>
      <protection locked="0" hidden="1"/>
    </xf>
    <xf numFmtId="0" fontId="158" fillId="2" borderId="12" xfId="0" applyNumberFormat="1" applyFont="1" applyFill="1" applyBorder="1" applyAlignment="1" applyProtection="1">
      <alignment vertical="center" textRotation="255" shrinkToFit="1"/>
      <protection locked="0" hidden="1"/>
    </xf>
    <xf numFmtId="0" fontId="71" fillId="2" borderId="99" xfId="0" applyNumberFormat="1" applyFont="1" applyFill="1" applyBorder="1" applyAlignment="1" applyProtection="1">
      <alignment horizontal="left" vertical="center" wrapText="1"/>
      <protection locked="0" hidden="1"/>
    </xf>
    <xf numFmtId="0" fontId="145" fillId="3" borderId="20" xfId="0" applyNumberFormat="1" applyFont="1" applyFill="1" applyBorder="1" applyAlignment="1" applyProtection="1">
      <alignment horizontal="left" vertical="center" wrapText="1"/>
      <protection hidden="1"/>
    </xf>
    <xf numFmtId="0" fontId="145" fillId="3" borderId="1" xfId="0" applyNumberFormat="1" applyFont="1" applyFill="1" applyBorder="1" applyAlignment="1" applyProtection="1">
      <alignment horizontal="left" vertical="center" wrapText="1"/>
      <protection hidden="1"/>
    </xf>
    <xf numFmtId="0" fontId="145" fillId="3" borderId="3" xfId="0" applyNumberFormat="1" applyFont="1" applyFill="1" applyBorder="1" applyAlignment="1" applyProtection="1">
      <alignment horizontal="left" vertical="center" wrapText="1"/>
      <protection hidden="1"/>
    </xf>
    <xf numFmtId="0" fontId="0" fillId="0" borderId="26" xfId="0" applyBorder="1" applyAlignment="1">
      <alignment horizontal="left" vertical="center" wrapText="1"/>
    </xf>
    <xf numFmtId="0" fontId="0" fillId="0" borderId="6" xfId="0" applyBorder="1" applyAlignment="1">
      <alignment horizontal="left" vertical="center" wrapText="1"/>
    </xf>
    <xf numFmtId="0" fontId="149" fillId="3" borderId="35" xfId="0" applyNumberFormat="1" applyFont="1" applyFill="1" applyBorder="1" applyAlignment="1" applyProtection="1">
      <alignment horizontal="left" vertical="center" wrapText="1"/>
      <protection hidden="1"/>
    </xf>
    <xf numFmtId="0" fontId="145" fillId="3" borderId="32" xfId="0" applyNumberFormat="1" applyFont="1" applyFill="1" applyBorder="1" applyAlignment="1" applyProtection="1">
      <alignment horizontal="left" vertical="center" wrapText="1"/>
      <protection hidden="1"/>
    </xf>
    <xf numFmtId="0" fontId="145" fillId="3" borderId="113" xfId="0" applyNumberFormat="1" applyFont="1" applyFill="1" applyBorder="1" applyAlignment="1" applyProtection="1">
      <alignment horizontal="left" vertical="center" wrapText="1"/>
      <protection hidden="1"/>
    </xf>
    <xf numFmtId="0" fontId="145" fillId="3" borderId="114" xfId="0" applyNumberFormat="1" applyFont="1" applyFill="1" applyBorder="1" applyAlignment="1" applyProtection="1">
      <alignment horizontal="left" vertical="center" wrapText="1"/>
      <protection hidden="1"/>
    </xf>
    <xf numFmtId="0" fontId="71" fillId="0" borderId="107" xfId="4" applyNumberFormat="1" applyFont="1" applyBorder="1" applyAlignment="1" applyProtection="1">
      <alignment horizontal="center" vertical="center" textRotation="255" shrinkToFit="1"/>
      <protection hidden="1"/>
    </xf>
    <xf numFmtId="0" fontId="71" fillId="0" borderId="113" xfId="4" applyNumberFormat="1" applyFont="1" applyBorder="1" applyAlignment="1" applyProtection="1">
      <alignment horizontal="center" vertical="center" textRotation="255" shrinkToFit="1"/>
      <protection hidden="1"/>
    </xf>
    <xf numFmtId="0" fontId="71" fillId="0" borderId="114" xfId="4" applyNumberFormat="1" applyFont="1" applyBorder="1" applyAlignment="1" applyProtection="1">
      <alignment horizontal="center" vertical="center" textRotation="255" shrinkToFit="1"/>
      <protection hidden="1"/>
    </xf>
    <xf numFmtId="0" fontId="71" fillId="0" borderId="25" xfId="4" applyNumberFormat="1" applyFont="1" applyBorder="1" applyAlignment="1" applyProtection="1">
      <alignment horizontal="center" vertical="center" textRotation="255" shrinkToFit="1"/>
      <protection hidden="1"/>
    </xf>
    <xf numFmtId="0" fontId="71" fillId="0" borderId="0" xfId="4" applyNumberFormat="1" applyFont="1" applyBorder="1" applyAlignment="1" applyProtection="1">
      <alignment horizontal="center" vertical="center" textRotation="255" shrinkToFit="1"/>
      <protection hidden="1"/>
    </xf>
    <xf numFmtId="0" fontId="71" fillId="0" borderId="31" xfId="4" applyNumberFormat="1" applyFont="1" applyBorder="1" applyAlignment="1" applyProtection="1">
      <alignment horizontal="center" vertical="center" textRotation="255" shrinkToFit="1"/>
      <protection hidden="1"/>
    </xf>
    <xf numFmtId="0" fontId="0" fillId="0" borderId="25" xfId="0" applyBorder="1" applyAlignment="1">
      <alignment vertical="center"/>
    </xf>
    <xf numFmtId="0" fontId="0" fillId="0" borderId="0" xfId="0" applyBorder="1" applyAlignment="1">
      <alignment vertical="center"/>
    </xf>
    <xf numFmtId="0" fontId="0" fillId="0" borderId="31"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145" fillId="0" borderId="180" xfId="0" applyNumberFormat="1" applyFont="1" applyFill="1" applyBorder="1" applyAlignment="1" applyProtection="1">
      <alignment vertical="center"/>
      <protection hidden="1"/>
    </xf>
    <xf numFmtId="0" fontId="145" fillId="0" borderId="181" xfId="0" applyNumberFormat="1" applyFont="1" applyFill="1" applyBorder="1" applyAlignment="1" applyProtection="1">
      <alignment vertical="center"/>
      <protection hidden="1"/>
    </xf>
    <xf numFmtId="0" fontId="143" fillId="3" borderId="2" xfId="0" applyNumberFormat="1" applyFont="1" applyFill="1" applyBorder="1" applyAlignment="1" applyProtection="1">
      <alignment horizontal="left" vertical="center" wrapText="1"/>
      <protection hidden="1"/>
    </xf>
    <xf numFmtId="0" fontId="143" fillId="3" borderId="1" xfId="0" applyNumberFormat="1" applyFont="1" applyFill="1" applyBorder="1" applyAlignment="1" applyProtection="1">
      <alignment horizontal="left" vertical="center" wrapText="1"/>
      <protection hidden="1"/>
    </xf>
    <xf numFmtId="0" fontId="143" fillId="3" borderId="3" xfId="0" applyNumberFormat="1" applyFont="1" applyFill="1" applyBorder="1" applyAlignment="1" applyProtection="1">
      <alignment horizontal="left" vertical="center" wrapText="1"/>
      <protection hidden="1"/>
    </xf>
    <xf numFmtId="0" fontId="216" fillId="0" borderId="4" xfId="0" applyFont="1" applyBorder="1" applyAlignment="1">
      <alignment horizontal="left" vertical="center" wrapText="1"/>
    </xf>
    <xf numFmtId="0" fontId="216" fillId="0" borderId="5" xfId="0" applyFont="1" applyBorder="1" applyAlignment="1">
      <alignment horizontal="left" vertical="center" wrapText="1"/>
    </xf>
    <xf numFmtId="0" fontId="216" fillId="0" borderId="6" xfId="0" applyFont="1" applyBorder="1" applyAlignment="1">
      <alignment horizontal="left" vertical="center" wrapText="1"/>
    </xf>
    <xf numFmtId="0" fontId="149" fillId="3" borderId="2" xfId="0" applyNumberFormat="1" applyFont="1" applyFill="1" applyBorder="1" applyAlignment="1" applyProtection="1">
      <alignment horizontal="left" vertical="center" wrapText="1"/>
      <protection hidden="1"/>
    </xf>
    <xf numFmtId="0" fontId="143" fillId="3" borderId="4" xfId="0" applyNumberFormat="1" applyFont="1" applyFill="1" applyBorder="1" applyAlignment="1" applyProtection="1">
      <alignment horizontal="left" vertical="center" wrapText="1"/>
      <protection hidden="1"/>
    </xf>
    <xf numFmtId="0" fontId="143" fillId="3" borderId="5" xfId="0" applyNumberFormat="1" applyFont="1" applyFill="1" applyBorder="1" applyAlignment="1" applyProtection="1">
      <alignment horizontal="left" vertical="center" wrapText="1"/>
      <protection hidden="1"/>
    </xf>
    <xf numFmtId="0" fontId="143" fillId="3" borderId="6" xfId="0" applyNumberFormat="1" applyFont="1" applyFill="1" applyBorder="1" applyAlignment="1" applyProtection="1">
      <alignment horizontal="left" vertical="center" wrapText="1"/>
      <protection hidden="1"/>
    </xf>
    <xf numFmtId="0" fontId="71" fillId="0" borderId="22" xfId="4" applyNumberFormat="1" applyFont="1" applyBorder="1" applyAlignment="1" applyProtection="1">
      <alignment vertical="center" shrinkToFit="1"/>
      <protection hidden="1"/>
    </xf>
    <xf numFmtId="0" fontId="157" fillId="0" borderId="23" xfId="0" applyFont="1" applyBorder="1" applyAlignment="1" applyProtection="1">
      <alignment vertical="center" shrinkToFit="1"/>
      <protection hidden="1"/>
    </xf>
    <xf numFmtId="0" fontId="157" fillId="0" borderId="24" xfId="0" applyFont="1" applyBorder="1" applyAlignment="1" applyProtection="1">
      <alignment vertical="center" shrinkToFit="1"/>
      <protection hidden="1"/>
    </xf>
    <xf numFmtId="0" fontId="156" fillId="0" borderId="25" xfId="4" applyNumberFormat="1" applyFont="1" applyBorder="1" applyAlignment="1" applyProtection="1">
      <alignment vertical="center" textRotation="255" shrinkToFit="1"/>
      <protection hidden="1"/>
    </xf>
    <xf numFmtId="0" fontId="156" fillId="0" borderId="0" xfId="4" applyNumberFormat="1" applyFont="1" applyBorder="1" applyAlignment="1" applyProtection="1">
      <alignment vertical="center" textRotation="255" shrinkToFit="1"/>
      <protection hidden="1"/>
    </xf>
    <xf numFmtId="0" fontId="156" fillId="0" borderId="31" xfId="4" applyNumberFormat="1" applyFont="1" applyBorder="1" applyAlignment="1" applyProtection="1">
      <alignment vertical="center" textRotation="255" shrinkToFit="1"/>
      <protection hidden="1"/>
    </xf>
    <xf numFmtId="0" fontId="156" fillId="0" borderId="10" xfId="4" applyNumberFormat="1" applyFont="1" applyBorder="1" applyAlignment="1" applyProtection="1">
      <alignment vertical="center" textRotation="255" shrinkToFit="1"/>
      <protection hidden="1"/>
    </xf>
    <xf numFmtId="0" fontId="156" fillId="0" borderId="11" xfId="4" applyNumberFormat="1" applyFont="1" applyBorder="1" applyAlignment="1" applyProtection="1">
      <alignment vertical="center" textRotation="255" shrinkToFit="1"/>
      <protection hidden="1"/>
    </xf>
    <xf numFmtId="0" fontId="156" fillId="0" borderId="12" xfId="4" applyNumberFormat="1" applyFont="1" applyBorder="1" applyAlignment="1" applyProtection="1">
      <alignment vertical="center" textRotation="255" shrinkToFit="1"/>
      <protection hidden="1"/>
    </xf>
    <xf numFmtId="0" fontId="145" fillId="3" borderId="79" xfId="0" applyNumberFormat="1" applyFont="1" applyFill="1" applyBorder="1" applyAlignment="1" applyProtection="1">
      <alignment horizontal="left" vertical="center"/>
      <protection hidden="1"/>
    </xf>
    <xf numFmtId="0" fontId="145" fillId="3" borderId="183" xfId="0" applyNumberFormat="1" applyFont="1" applyFill="1" applyBorder="1" applyAlignment="1" applyProtection="1">
      <alignment horizontal="left" vertical="center"/>
      <protection hidden="1"/>
    </xf>
    <xf numFmtId="0" fontId="187" fillId="3" borderId="35" xfId="0" applyNumberFormat="1" applyFont="1" applyFill="1" applyBorder="1" applyAlignment="1" applyProtection="1">
      <alignment horizontal="left" vertical="center" wrapText="1"/>
      <protection hidden="1"/>
    </xf>
    <xf numFmtId="0" fontId="126" fillId="0" borderId="179" xfId="4" applyNumberFormat="1" applyFont="1" applyBorder="1" applyAlignment="1" applyProtection="1">
      <alignment horizontal="left" vertical="center" shrinkToFit="1"/>
      <protection hidden="1"/>
    </xf>
    <xf numFmtId="0" fontId="126" fillId="0" borderId="180" xfId="4" applyNumberFormat="1" applyFont="1" applyBorder="1" applyAlignment="1" applyProtection="1">
      <alignment horizontal="left" vertical="center" shrinkToFit="1"/>
      <protection hidden="1"/>
    </xf>
    <xf numFmtId="0" fontId="70" fillId="0" borderId="0" xfId="4" applyNumberFormat="1" applyFont="1" applyAlignment="1" applyProtection="1">
      <alignment horizontal="center" vertical="center"/>
      <protection hidden="1"/>
    </xf>
    <xf numFmtId="0" fontId="159" fillId="0" borderId="0" xfId="5" applyNumberFormat="1" applyFont="1" applyFill="1" applyBorder="1" applyAlignment="1" applyProtection="1">
      <alignment horizontal="left" vertical="top" wrapText="1"/>
      <protection hidden="1"/>
    </xf>
    <xf numFmtId="0" fontId="16" fillId="2" borderId="22" xfId="0" applyFont="1" applyFill="1" applyBorder="1" applyAlignment="1" applyProtection="1">
      <alignment horizontal="center" vertical="center" wrapText="1"/>
      <protection locked="0" hidden="1"/>
    </xf>
    <xf numFmtId="0" fontId="16" fillId="2" borderId="24" xfId="0" applyFont="1" applyFill="1" applyBorder="1" applyAlignment="1" applyProtection="1">
      <alignment horizontal="center" vertical="center" wrapText="1"/>
      <protection locked="0" hidden="1"/>
    </xf>
    <xf numFmtId="49" fontId="71" fillId="2" borderId="59" xfId="4" applyNumberFormat="1" applyFont="1" applyFill="1" applyBorder="1" applyAlignment="1" applyProtection="1">
      <alignment horizontal="center" vertical="center"/>
      <protection locked="0"/>
    </xf>
    <xf numFmtId="49" fontId="71" fillId="2" borderId="21" xfId="4" applyNumberFormat="1" applyFont="1" applyFill="1" applyBorder="1" applyAlignment="1" applyProtection="1">
      <alignment horizontal="center" vertical="center"/>
      <protection locked="0"/>
    </xf>
    <xf numFmtId="49" fontId="71" fillId="2" borderId="189" xfId="4" applyNumberFormat="1" applyFont="1" applyFill="1" applyBorder="1" applyAlignment="1" applyProtection="1">
      <alignment horizontal="center" vertical="center"/>
      <protection locked="0"/>
    </xf>
    <xf numFmtId="0" fontId="141" fillId="12" borderId="0" xfId="4" applyNumberFormat="1"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164" fillId="0" borderId="25" xfId="4" applyNumberFormat="1" applyFont="1" applyBorder="1" applyAlignment="1" applyProtection="1">
      <alignment horizontal="left" vertical="center" shrinkToFit="1"/>
      <protection hidden="1"/>
    </xf>
    <xf numFmtId="0" fontId="0" fillId="0" borderId="0" xfId="0" applyAlignment="1">
      <alignment horizontal="left" vertical="center" shrinkToFit="1"/>
    </xf>
    <xf numFmtId="0" fontId="193" fillId="12" borderId="0" xfId="4" applyNumberFormat="1" applyFont="1" applyFill="1" applyBorder="1" applyAlignment="1" applyProtection="1">
      <alignment vertical="center" shrinkToFit="1"/>
      <protection hidden="1"/>
    </xf>
    <xf numFmtId="0" fontId="16" fillId="2" borderId="25"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140" fillId="3" borderId="107" xfId="0" applyFont="1" applyFill="1" applyBorder="1" applyAlignment="1" applyProtection="1">
      <alignment horizontal="left" vertical="center" wrapText="1"/>
      <protection hidden="1"/>
    </xf>
    <xf numFmtId="0" fontId="140" fillId="3" borderId="113" xfId="0" applyFont="1" applyFill="1" applyBorder="1" applyAlignment="1" applyProtection="1">
      <alignment horizontal="left" vertical="center" wrapText="1"/>
      <protection hidden="1"/>
    </xf>
    <xf numFmtId="0" fontId="140" fillId="3" borderId="25" xfId="0" applyFont="1" applyFill="1" applyBorder="1" applyAlignment="1" applyProtection="1">
      <alignment horizontal="left" vertical="center" wrapText="1"/>
      <protection hidden="1"/>
    </xf>
    <xf numFmtId="0" fontId="140" fillId="3" borderId="0" xfId="0" applyFont="1" applyFill="1" applyBorder="1" applyAlignment="1" applyProtection="1">
      <alignment horizontal="left" vertical="center" wrapText="1"/>
      <protection hidden="1"/>
    </xf>
    <xf numFmtId="0" fontId="16" fillId="2" borderId="107" xfId="0" applyFont="1" applyFill="1" applyBorder="1" applyAlignment="1" applyProtection="1">
      <alignment horizontal="center" vertical="center" wrapText="1"/>
      <protection locked="0"/>
    </xf>
    <xf numFmtId="0" fontId="16" fillId="2" borderId="113" xfId="0" applyFont="1" applyFill="1" applyBorder="1" applyAlignment="1" applyProtection="1">
      <alignment horizontal="center" vertical="center" wrapText="1"/>
      <protection locked="0"/>
    </xf>
    <xf numFmtId="0" fontId="142" fillId="0" borderId="25" xfId="4" applyNumberFormat="1" applyFont="1" applyBorder="1" applyAlignment="1" applyProtection="1">
      <alignment vertical="center" shrinkToFit="1"/>
      <protection hidden="1"/>
    </xf>
    <xf numFmtId="0" fontId="0" fillId="0" borderId="0" xfId="0" applyAlignment="1">
      <alignment vertical="center" shrinkToFit="1"/>
    </xf>
    <xf numFmtId="0" fontId="193" fillId="12" borderId="0" xfId="4" applyNumberFormat="1" applyFont="1" applyFill="1" applyBorder="1" applyAlignment="1" applyProtection="1">
      <alignment horizontal="center" vertical="center" shrinkToFit="1"/>
      <protection hidden="1"/>
    </xf>
    <xf numFmtId="0" fontId="157" fillId="0" borderId="0" xfId="0" applyFont="1" applyAlignment="1" applyProtection="1">
      <alignment horizontal="center" vertical="center" shrinkToFit="1"/>
      <protection hidden="1"/>
    </xf>
    <xf numFmtId="0" fontId="161" fillId="0" borderId="182" xfId="4" applyNumberFormat="1" applyFont="1" applyBorder="1" applyAlignment="1" applyProtection="1">
      <alignment horizontal="left" vertical="center" shrinkToFit="1"/>
      <protection hidden="1"/>
    </xf>
    <xf numFmtId="0" fontId="161" fillId="0" borderId="79" xfId="4" applyNumberFormat="1" applyFont="1" applyBorder="1" applyAlignment="1" applyProtection="1">
      <alignment horizontal="left" vertical="center" shrinkToFit="1"/>
      <protection hidden="1"/>
    </xf>
    <xf numFmtId="0" fontId="6" fillId="0" borderId="113" xfId="0" applyFont="1" applyFill="1" applyBorder="1" applyAlignment="1" applyProtection="1">
      <alignment vertical="center"/>
      <protection hidden="1"/>
    </xf>
    <xf numFmtId="0" fontId="6" fillId="0" borderId="114" xfId="0" applyFont="1" applyFill="1" applyBorder="1" applyAlignment="1" applyProtection="1">
      <alignment vertical="center"/>
      <protection hidden="1"/>
    </xf>
    <xf numFmtId="0" fontId="159" fillId="0" borderId="113" xfId="4" applyNumberFormat="1" applyFont="1" applyBorder="1" applyAlignment="1" applyProtection="1">
      <alignment horizontal="left" vertical="center"/>
      <protection hidden="1"/>
    </xf>
    <xf numFmtId="0" fontId="126" fillId="0" borderId="22" xfId="4" applyNumberFormat="1" applyFont="1" applyBorder="1" applyAlignment="1" applyProtection="1">
      <alignment horizontal="left" vertical="center" shrinkToFit="1"/>
      <protection hidden="1"/>
    </xf>
    <xf numFmtId="0" fontId="126" fillId="0" borderId="23" xfId="4" applyNumberFormat="1" applyFont="1" applyBorder="1" applyAlignment="1" applyProtection="1">
      <alignment horizontal="left" vertical="center" shrinkToFit="1"/>
      <protection hidden="1"/>
    </xf>
    <xf numFmtId="0" fontId="126" fillId="0" borderId="24" xfId="4" applyNumberFormat="1" applyFont="1" applyBorder="1" applyAlignment="1" applyProtection="1">
      <alignment horizontal="left" vertical="center" shrinkToFit="1"/>
      <protection hidden="1"/>
    </xf>
    <xf numFmtId="49" fontId="71" fillId="2" borderId="22" xfId="4" applyNumberFormat="1" applyFont="1" applyFill="1" applyBorder="1" applyAlignment="1" applyProtection="1">
      <alignment horizontal="center" vertical="center"/>
      <protection locked="0"/>
    </xf>
    <xf numFmtId="49" fontId="71" fillId="2" borderId="23" xfId="4" applyNumberFormat="1" applyFont="1" applyFill="1" applyBorder="1" applyAlignment="1" applyProtection="1">
      <alignment horizontal="center" vertical="center"/>
      <protection locked="0"/>
    </xf>
    <xf numFmtId="49" fontId="71" fillId="2" borderId="24" xfId="4" applyNumberFormat="1" applyFont="1" applyFill="1" applyBorder="1" applyAlignment="1" applyProtection="1">
      <alignment horizontal="center" vertical="center"/>
      <protection locked="0"/>
    </xf>
    <xf numFmtId="0" fontId="146" fillId="0" borderId="25" xfId="4" applyNumberFormat="1" applyFont="1" applyBorder="1" applyAlignment="1" applyProtection="1">
      <alignment horizontal="center" vertical="center"/>
      <protection hidden="1"/>
    </xf>
    <xf numFmtId="0" fontId="146" fillId="0" borderId="31" xfId="4" applyNumberFormat="1" applyFont="1" applyBorder="1" applyAlignment="1" applyProtection="1">
      <alignment horizontal="center" vertical="center"/>
      <protection hidden="1"/>
    </xf>
    <xf numFmtId="49" fontId="71" fillId="2" borderId="19" xfId="4" applyNumberFormat="1" applyFont="1" applyFill="1" applyBorder="1" applyAlignment="1" applyProtection="1">
      <alignment horizontal="center" vertical="center"/>
      <protection locked="0"/>
    </xf>
    <xf numFmtId="0" fontId="6" fillId="0" borderId="5" xfId="0" applyFont="1" applyFill="1" applyBorder="1" applyAlignment="1" applyProtection="1">
      <alignment vertical="center"/>
      <protection hidden="1"/>
    </xf>
    <xf numFmtId="0" fontId="0" fillId="0" borderId="27" xfId="0" applyBorder="1" applyAlignment="1" applyProtection="1">
      <alignment vertical="center"/>
      <protection hidden="1"/>
    </xf>
    <xf numFmtId="0" fontId="126" fillId="3" borderId="190" xfId="0" applyFont="1" applyFill="1" applyBorder="1" applyAlignment="1" applyProtection="1">
      <alignment horizontal="left" vertical="center" shrinkToFit="1"/>
      <protection hidden="1"/>
    </xf>
    <xf numFmtId="0" fontId="126" fillId="3" borderId="21" xfId="0" applyFont="1" applyFill="1" applyBorder="1" applyAlignment="1" applyProtection="1">
      <alignment horizontal="left" vertical="center" shrinkToFit="1"/>
      <protection hidden="1"/>
    </xf>
    <xf numFmtId="0" fontId="126" fillId="3" borderId="189" xfId="0" applyFont="1" applyFill="1" applyBorder="1" applyAlignment="1" applyProtection="1">
      <alignment horizontal="left" vertical="center" shrinkToFit="1"/>
      <protection hidden="1"/>
    </xf>
    <xf numFmtId="0" fontId="137" fillId="11" borderId="0" xfId="4" applyNumberFormat="1" applyFont="1" applyFill="1" applyAlignment="1" applyProtection="1">
      <alignment horizontal="center" vertical="center" wrapText="1"/>
      <protection hidden="1"/>
    </xf>
    <xf numFmtId="0" fontId="58" fillId="17" borderId="107" xfId="4" applyNumberFormat="1" applyFont="1" applyFill="1" applyBorder="1" applyAlignment="1" applyProtection="1">
      <alignment horizontal="left" vertical="center" wrapText="1"/>
      <protection hidden="1"/>
    </xf>
    <xf numFmtId="0" fontId="58" fillId="17" borderId="113" xfId="4" applyNumberFormat="1" applyFont="1" applyFill="1" applyBorder="1" applyAlignment="1" applyProtection="1">
      <alignment horizontal="left" vertical="center" wrapText="1"/>
      <protection hidden="1"/>
    </xf>
    <xf numFmtId="0" fontId="58" fillId="17" borderId="114" xfId="4" applyNumberFormat="1" applyFont="1" applyFill="1" applyBorder="1" applyAlignment="1" applyProtection="1">
      <alignment horizontal="left" vertical="center" wrapText="1"/>
      <protection hidden="1"/>
    </xf>
    <xf numFmtId="0" fontId="58" fillId="17" borderId="10" xfId="4" applyNumberFormat="1" applyFont="1" applyFill="1" applyBorder="1" applyAlignment="1" applyProtection="1">
      <alignment horizontal="left" vertical="center" wrapText="1"/>
      <protection hidden="1"/>
    </xf>
    <xf numFmtId="0" fontId="58" fillId="17" borderId="11" xfId="4" applyNumberFormat="1" applyFont="1" applyFill="1" applyBorder="1" applyAlignment="1" applyProtection="1">
      <alignment horizontal="left" vertical="center" wrapText="1"/>
      <protection hidden="1"/>
    </xf>
    <xf numFmtId="0" fontId="58" fillId="17" borderId="12" xfId="4" applyNumberFormat="1" applyFont="1" applyFill="1" applyBorder="1" applyAlignment="1" applyProtection="1">
      <alignment horizontal="left" vertical="center" wrapText="1"/>
      <protection hidden="1"/>
    </xf>
    <xf numFmtId="0" fontId="127" fillId="0" borderId="0" xfId="4" applyNumberFormat="1" applyFont="1" applyBorder="1" applyAlignment="1" applyProtection="1">
      <alignment horizontal="center" vertical="center"/>
      <protection hidden="1"/>
    </xf>
    <xf numFmtId="0" fontId="70" fillId="2" borderId="22" xfId="4" applyNumberFormat="1" applyFont="1" applyFill="1" applyBorder="1" applyAlignment="1" applyProtection="1">
      <alignment horizontal="center" vertical="center"/>
      <protection locked="0"/>
    </xf>
    <xf numFmtId="0" fontId="70" fillId="2" borderId="24" xfId="4" applyNumberFormat="1" applyFont="1" applyFill="1" applyBorder="1" applyAlignment="1" applyProtection="1">
      <alignment horizontal="center" vertical="center"/>
      <protection locked="0"/>
    </xf>
    <xf numFmtId="0" fontId="126" fillId="0" borderId="0" xfId="4" applyNumberFormat="1" applyFont="1" applyFill="1" applyBorder="1" applyAlignment="1" applyProtection="1">
      <alignment horizontal="left" vertical="center" wrapText="1"/>
      <protection hidden="1"/>
    </xf>
    <xf numFmtId="0" fontId="71" fillId="0" borderId="0" xfId="4" applyNumberFormat="1" applyFont="1" applyAlignment="1" applyProtection="1">
      <alignment horizontal="center" vertical="center"/>
      <protection hidden="1"/>
    </xf>
    <xf numFmtId="0" fontId="141" fillId="12" borderId="0" xfId="4" applyNumberFormat="1" applyFont="1" applyFill="1" applyBorder="1" applyAlignment="1" applyProtection="1">
      <alignment vertical="center" wrapText="1"/>
      <protection hidden="1"/>
    </xf>
    <xf numFmtId="0" fontId="0" fillId="0" borderId="0" xfId="0" applyAlignment="1" applyProtection="1">
      <alignment vertical="center" wrapText="1"/>
      <protection hidden="1"/>
    </xf>
    <xf numFmtId="0" fontId="126" fillId="0" borderId="179" xfId="4" applyNumberFormat="1" applyFont="1" applyFill="1" applyBorder="1" applyAlignment="1" applyProtection="1">
      <alignment horizontal="left" vertical="center" shrinkToFit="1"/>
      <protection hidden="1"/>
    </xf>
    <xf numFmtId="0" fontId="126" fillId="0" borderId="180" xfId="4" applyNumberFormat="1" applyFont="1" applyFill="1" applyBorder="1" applyAlignment="1" applyProtection="1">
      <alignment horizontal="left" vertical="center" shrinkToFit="1"/>
      <protection hidden="1"/>
    </xf>
    <xf numFmtId="0" fontId="58" fillId="0" borderId="32" xfId="4" applyNumberFormat="1" applyFont="1" applyBorder="1" applyAlignment="1" applyProtection="1">
      <alignment horizontal="left" vertical="center" wrapText="1"/>
      <protection hidden="1"/>
    </xf>
    <xf numFmtId="0" fontId="58" fillId="0" borderId="113" xfId="4" applyNumberFormat="1" applyFont="1" applyBorder="1" applyAlignment="1" applyProtection="1">
      <alignment horizontal="left" vertical="center" wrapText="1"/>
      <protection hidden="1"/>
    </xf>
    <xf numFmtId="0" fontId="58" fillId="0" borderId="23" xfId="4" applyNumberFormat="1" applyFont="1" applyBorder="1" applyAlignment="1" applyProtection="1">
      <alignment horizontal="left" vertical="center" wrapText="1"/>
      <protection hidden="1"/>
    </xf>
    <xf numFmtId="0" fontId="58" fillId="0" borderId="24" xfId="4" applyNumberFormat="1" applyFont="1" applyBorder="1" applyAlignment="1" applyProtection="1">
      <alignment horizontal="left" vertical="center" wrapText="1"/>
      <protection hidden="1"/>
    </xf>
    <xf numFmtId="0" fontId="158" fillId="2" borderId="25" xfId="0" applyNumberFormat="1" applyFont="1" applyFill="1" applyBorder="1" applyAlignment="1" applyProtection="1">
      <alignment vertical="center" textRotation="255" shrinkToFit="1"/>
      <protection locked="0" hidden="1"/>
    </xf>
    <xf numFmtId="0" fontId="158" fillId="2" borderId="0" xfId="0" applyNumberFormat="1" applyFont="1" applyFill="1" applyBorder="1" applyAlignment="1" applyProtection="1">
      <alignment vertical="center" textRotation="255" shrinkToFit="1"/>
      <protection locked="0" hidden="1"/>
    </xf>
    <xf numFmtId="0" fontId="158" fillId="2" borderId="31" xfId="0" applyNumberFormat="1" applyFont="1" applyFill="1" applyBorder="1" applyAlignment="1" applyProtection="1">
      <alignment vertical="center" textRotation="255" shrinkToFit="1"/>
      <protection locked="0" hidden="1"/>
    </xf>
    <xf numFmtId="0" fontId="71" fillId="0" borderId="25" xfId="4" applyNumberFormat="1" applyFont="1" applyBorder="1" applyAlignment="1" applyProtection="1">
      <alignment vertical="center" textRotation="255" shrinkToFit="1"/>
      <protection hidden="1"/>
    </xf>
    <xf numFmtId="0" fontId="71" fillId="0" borderId="22" xfId="0" applyNumberFormat="1" applyFont="1" applyBorder="1" applyAlignment="1" applyProtection="1">
      <alignment horizontal="center" vertical="center" shrinkToFit="1"/>
      <protection hidden="1"/>
    </xf>
    <xf numFmtId="0" fontId="71" fillId="0" borderId="23" xfId="0" applyNumberFormat="1" applyFont="1" applyBorder="1" applyAlignment="1" applyProtection="1">
      <alignment horizontal="center" vertical="center" shrinkToFit="1"/>
      <protection hidden="1"/>
    </xf>
    <xf numFmtId="0" fontId="71" fillId="0" borderId="24" xfId="0" applyNumberFormat="1" applyFont="1" applyBorder="1" applyAlignment="1" applyProtection="1">
      <alignment horizontal="center" vertical="center" shrinkToFit="1"/>
      <protection hidden="1"/>
    </xf>
    <xf numFmtId="0" fontId="71" fillId="2" borderId="182" xfId="0" applyNumberFormat="1" applyFont="1" applyFill="1" applyBorder="1" applyAlignment="1" applyProtection="1">
      <alignment horizontal="center" vertical="center" shrinkToFit="1"/>
      <protection locked="0" hidden="1"/>
    </xf>
    <xf numFmtId="0" fontId="58" fillId="3" borderId="180" xfId="0" applyNumberFormat="1" applyFont="1" applyFill="1" applyBorder="1" applyAlignment="1" applyProtection="1">
      <alignment horizontal="left" vertical="center" wrapText="1"/>
      <protection hidden="1"/>
    </xf>
    <xf numFmtId="0" fontId="58" fillId="3" borderId="181" xfId="0" applyNumberFormat="1" applyFont="1" applyFill="1" applyBorder="1" applyAlignment="1" applyProtection="1">
      <alignment horizontal="left" vertical="center" wrapText="1"/>
      <protection hidden="1"/>
    </xf>
    <xf numFmtId="0" fontId="149" fillId="3" borderId="1" xfId="0" applyNumberFormat="1" applyFont="1" applyFill="1" applyBorder="1" applyAlignment="1" applyProtection="1">
      <alignment horizontal="left" vertical="center" wrapText="1"/>
      <protection hidden="1"/>
    </xf>
    <xf numFmtId="0" fontId="149" fillId="3" borderId="3" xfId="0" applyNumberFormat="1" applyFont="1" applyFill="1" applyBorder="1" applyAlignment="1" applyProtection="1">
      <alignment horizontal="left" vertical="center" wrapText="1"/>
      <protection hidden="1"/>
    </xf>
    <xf numFmtId="0" fontId="149" fillId="3" borderId="4" xfId="0" applyNumberFormat="1" applyFont="1" applyFill="1" applyBorder="1" applyAlignment="1" applyProtection="1">
      <alignment horizontal="left" vertical="center" wrapText="1"/>
      <protection hidden="1"/>
    </xf>
    <xf numFmtId="0" fontId="149" fillId="3" borderId="5" xfId="0" applyNumberFormat="1" applyFont="1" applyFill="1" applyBorder="1" applyAlignment="1" applyProtection="1">
      <alignment horizontal="left" vertical="center" wrapText="1"/>
      <protection hidden="1"/>
    </xf>
    <xf numFmtId="0" fontId="149" fillId="3" borderId="6" xfId="0" applyNumberFormat="1" applyFont="1" applyFill="1" applyBorder="1" applyAlignment="1" applyProtection="1">
      <alignment horizontal="left" vertical="center" wrapText="1"/>
      <protection hidden="1"/>
    </xf>
    <xf numFmtId="0" fontId="161" fillId="0" borderId="0" xfId="4" applyNumberFormat="1" applyFont="1" applyBorder="1" applyAlignment="1" applyProtection="1">
      <alignment vertical="center" shrinkToFit="1"/>
      <protection hidden="1"/>
    </xf>
    <xf numFmtId="0" fontId="71" fillId="2" borderId="89" xfId="0" applyNumberFormat="1" applyFont="1" applyFill="1" applyBorder="1" applyAlignment="1" applyProtection="1">
      <alignment horizontal="center" vertical="center" shrinkToFit="1"/>
      <protection locked="0" hidden="1"/>
    </xf>
    <xf numFmtId="0" fontId="170" fillId="2" borderId="192" xfId="0" applyFont="1" applyFill="1" applyBorder="1" applyAlignment="1" applyProtection="1">
      <alignment horizontal="center" vertical="center" shrinkToFit="1"/>
      <protection locked="0" hidden="1"/>
    </xf>
    <xf numFmtId="0" fontId="145" fillId="3" borderId="20" xfId="0" applyNumberFormat="1" applyFont="1" applyFill="1" applyBorder="1" applyAlignment="1" applyProtection="1">
      <alignment vertical="center" wrapText="1"/>
      <protection hidden="1"/>
    </xf>
    <xf numFmtId="0" fontId="145" fillId="3" borderId="1" xfId="0" applyNumberFormat="1" applyFont="1" applyFill="1" applyBorder="1" applyAlignment="1" applyProtection="1">
      <alignment vertical="center" wrapText="1"/>
      <protection hidden="1"/>
    </xf>
    <xf numFmtId="0" fontId="145" fillId="3" borderId="3" xfId="0" applyNumberFormat="1" applyFont="1" applyFill="1" applyBorder="1" applyAlignment="1" applyProtection="1">
      <alignment vertical="center" wrapText="1"/>
      <protection hidden="1"/>
    </xf>
    <xf numFmtId="0" fontId="0" fillId="0" borderId="26" xfId="0" applyBorder="1" applyAlignment="1" applyProtection="1">
      <alignment vertical="center" wrapText="1"/>
      <protection hidden="1"/>
    </xf>
    <xf numFmtId="0" fontId="0" fillId="0" borderId="5" xfId="0" applyBorder="1" applyAlignment="1" applyProtection="1">
      <alignment vertical="center" wrapText="1"/>
      <protection hidden="1"/>
    </xf>
    <xf numFmtId="0" fontId="0" fillId="0" borderId="6" xfId="0" applyBorder="1" applyAlignment="1" applyProtection="1">
      <alignment vertical="center" wrapText="1"/>
      <protection hidden="1"/>
    </xf>
    <xf numFmtId="0" fontId="145" fillId="0" borderId="32" xfId="0" applyNumberFormat="1" applyFont="1" applyFill="1" applyBorder="1" applyAlignment="1" applyProtection="1">
      <alignment vertical="center"/>
      <protection hidden="1"/>
    </xf>
    <xf numFmtId="0" fontId="145" fillId="0" borderId="113" xfId="0" applyNumberFormat="1" applyFont="1" applyFill="1" applyBorder="1" applyAlignment="1" applyProtection="1">
      <alignment vertical="center"/>
      <protection hidden="1"/>
    </xf>
    <xf numFmtId="0" fontId="145" fillId="0" borderId="114" xfId="0" applyNumberFormat="1" applyFont="1" applyFill="1" applyBorder="1" applyAlignment="1" applyProtection="1">
      <alignment vertical="center"/>
      <protection hidden="1"/>
    </xf>
    <xf numFmtId="0" fontId="0" fillId="0" borderId="4" xfId="0" applyBorder="1" applyAlignment="1" applyProtection="1">
      <alignment vertical="center"/>
      <protection hidden="1"/>
    </xf>
    <xf numFmtId="0" fontId="0" fillId="0" borderId="5" xfId="0" applyBorder="1" applyAlignment="1" applyProtection="1">
      <alignment vertical="center"/>
      <protection hidden="1"/>
    </xf>
    <xf numFmtId="0" fontId="174" fillId="3" borderId="2" xfId="0" applyNumberFormat="1" applyFont="1" applyFill="1" applyBorder="1" applyAlignment="1" applyProtection="1">
      <alignment vertical="center" wrapText="1"/>
      <protection hidden="1"/>
    </xf>
    <xf numFmtId="0" fontId="174" fillId="3" borderId="1" xfId="0" applyNumberFormat="1" applyFont="1" applyFill="1" applyBorder="1" applyAlignment="1" applyProtection="1">
      <alignment vertical="center" wrapText="1"/>
      <protection hidden="1"/>
    </xf>
    <xf numFmtId="0" fontId="174" fillId="3" borderId="3" xfId="0" applyNumberFormat="1" applyFont="1" applyFill="1" applyBorder="1" applyAlignment="1" applyProtection="1">
      <alignment vertical="center" wrapText="1"/>
      <protection hidden="1"/>
    </xf>
    <xf numFmtId="0" fontId="135" fillId="0" borderId="4" xfId="0" applyFont="1" applyBorder="1" applyAlignment="1" applyProtection="1">
      <alignment vertical="center" wrapText="1"/>
      <protection hidden="1"/>
    </xf>
    <xf numFmtId="0" fontId="135" fillId="0" borderId="5" xfId="0" applyFont="1" applyBorder="1" applyAlignment="1" applyProtection="1">
      <alignment vertical="center" wrapText="1"/>
      <protection hidden="1"/>
    </xf>
    <xf numFmtId="0" fontId="135" fillId="0" borderId="6" xfId="0" applyFont="1" applyBorder="1" applyAlignment="1" applyProtection="1">
      <alignment vertical="center" wrapText="1"/>
      <protection hidden="1"/>
    </xf>
    <xf numFmtId="0" fontId="140" fillId="0" borderId="0" xfId="4" applyNumberFormat="1" applyFont="1" applyBorder="1" applyAlignment="1" applyProtection="1">
      <alignment vertical="center" shrinkToFit="1"/>
      <protection hidden="1"/>
    </xf>
    <xf numFmtId="49" fontId="147" fillId="2" borderId="184" xfId="4" applyNumberFormat="1" applyFont="1" applyFill="1" applyBorder="1" applyAlignment="1" applyProtection="1">
      <alignment horizontal="center" vertical="center" wrapText="1"/>
      <protection locked="0"/>
    </xf>
    <xf numFmtId="49" fontId="147" fillId="2" borderId="186" xfId="4" applyNumberFormat="1" applyFont="1" applyFill="1" applyBorder="1" applyAlignment="1" applyProtection="1">
      <alignment horizontal="center" vertical="center" wrapText="1"/>
      <protection locked="0"/>
    </xf>
    <xf numFmtId="0" fontId="71" fillId="0" borderId="113" xfId="4" applyNumberFormat="1" applyFont="1" applyBorder="1" applyAlignment="1" applyProtection="1">
      <alignment vertical="center" textRotation="255" shrinkToFit="1"/>
      <protection hidden="1"/>
    </xf>
    <xf numFmtId="0" fontId="71" fillId="0" borderId="114" xfId="4" applyNumberFormat="1" applyFont="1" applyBorder="1" applyAlignment="1" applyProtection="1">
      <alignment vertical="center" textRotation="255" shrinkToFit="1"/>
      <protection hidden="1"/>
    </xf>
    <xf numFmtId="0" fontId="71" fillId="0" borderId="0" xfId="4" applyNumberFormat="1" applyFont="1" applyBorder="1" applyAlignment="1" applyProtection="1">
      <alignment vertical="center" textRotation="255" shrinkToFit="1"/>
      <protection hidden="1"/>
    </xf>
    <xf numFmtId="0" fontId="71" fillId="0" borderId="31" xfId="4" applyNumberFormat="1" applyFont="1" applyBorder="1" applyAlignment="1" applyProtection="1">
      <alignment vertical="center" textRotation="255" shrinkToFit="1"/>
      <protection hidden="1"/>
    </xf>
    <xf numFmtId="0" fontId="71" fillId="0" borderId="10" xfId="4" applyNumberFormat="1" applyFont="1" applyBorder="1" applyAlignment="1" applyProtection="1">
      <alignment vertical="center" textRotation="255" shrinkToFit="1"/>
      <protection hidden="1"/>
    </xf>
    <xf numFmtId="0" fontId="71" fillId="0" borderId="11" xfId="4" applyNumberFormat="1" applyFont="1" applyBorder="1" applyAlignment="1" applyProtection="1">
      <alignment vertical="center" textRotation="255" shrinkToFit="1"/>
      <protection hidden="1"/>
    </xf>
    <xf numFmtId="0" fontId="71" fillId="0" borderId="12" xfId="4" applyNumberFormat="1" applyFont="1" applyBorder="1" applyAlignment="1" applyProtection="1">
      <alignment vertical="center" textRotation="255" shrinkToFit="1"/>
      <protection hidden="1"/>
    </xf>
    <xf numFmtId="0" fontId="58" fillId="0" borderId="107" xfId="4" applyNumberFormat="1" applyFont="1" applyBorder="1" applyAlignment="1" applyProtection="1">
      <alignment horizontal="left" vertical="center" wrapText="1"/>
      <protection hidden="1"/>
    </xf>
    <xf numFmtId="0" fontId="58" fillId="0" borderId="114" xfId="4" applyNumberFormat="1" applyFont="1" applyBorder="1" applyAlignment="1" applyProtection="1">
      <alignment horizontal="left" vertical="center" wrapText="1"/>
      <protection hidden="1"/>
    </xf>
    <xf numFmtId="0" fontId="58" fillId="0" borderId="25" xfId="4" applyNumberFormat="1" applyFont="1" applyBorder="1" applyAlignment="1" applyProtection="1">
      <alignment horizontal="left" vertical="center" wrapText="1"/>
      <protection hidden="1"/>
    </xf>
    <xf numFmtId="0" fontId="58" fillId="0" borderId="0" xfId="4" applyNumberFormat="1" applyFont="1" applyBorder="1" applyAlignment="1" applyProtection="1">
      <alignment horizontal="left" vertical="center" wrapText="1"/>
      <protection hidden="1"/>
    </xf>
    <xf numFmtId="0" fontId="58" fillId="0" borderId="31" xfId="4" applyNumberFormat="1" applyFont="1" applyBorder="1" applyAlignment="1" applyProtection="1">
      <alignment horizontal="left" vertical="center" wrapText="1"/>
      <protection hidden="1"/>
    </xf>
    <xf numFmtId="0" fontId="58" fillId="0" borderId="10" xfId="4" applyNumberFormat="1" applyFont="1" applyBorder="1" applyAlignment="1" applyProtection="1">
      <alignment horizontal="left" vertical="center" wrapText="1"/>
      <protection hidden="1"/>
    </xf>
    <xf numFmtId="0" fontId="58" fillId="0" borderId="11" xfId="4" applyNumberFormat="1" applyFont="1" applyBorder="1" applyAlignment="1" applyProtection="1">
      <alignment horizontal="left" vertical="center" wrapText="1"/>
      <protection hidden="1"/>
    </xf>
    <xf numFmtId="0" fontId="58" fillId="0" borderId="12" xfId="4" applyNumberFormat="1" applyFont="1" applyBorder="1" applyAlignment="1" applyProtection="1">
      <alignment horizontal="left" vertical="center" wrapText="1"/>
      <protection hidden="1"/>
    </xf>
    <xf numFmtId="0" fontId="138" fillId="0" borderId="0" xfId="4" applyNumberFormat="1" applyFont="1" applyBorder="1" applyAlignment="1" applyProtection="1">
      <alignment horizontal="center" vertical="center" wrapText="1"/>
      <protection hidden="1"/>
    </xf>
    <xf numFmtId="0" fontId="58" fillId="0" borderId="0" xfId="4" applyNumberFormat="1" applyFont="1" applyBorder="1" applyAlignment="1" applyProtection="1">
      <alignment horizontal="center" vertical="center" wrapText="1"/>
      <protection hidden="1"/>
    </xf>
    <xf numFmtId="0" fontId="142" fillId="0" borderId="25" xfId="4" applyNumberFormat="1" applyFont="1" applyBorder="1" applyAlignment="1" applyProtection="1">
      <alignment horizontal="center" vertical="center" shrinkToFit="1"/>
      <protection hidden="1"/>
    </xf>
    <xf numFmtId="0" fontId="142" fillId="0" borderId="0" xfId="4" applyNumberFormat="1" applyFont="1" applyBorder="1" applyAlignment="1" applyProtection="1">
      <alignment horizontal="center" vertical="center" shrinkToFit="1"/>
      <protection hidden="1"/>
    </xf>
    <xf numFmtId="0" fontId="172" fillId="0" borderId="16" xfId="4" applyNumberFormat="1" applyFont="1" applyBorder="1" applyAlignment="1" applyProtection="1">
      <alignment horizontal="left" vertical="center" shrinkToFit="1"/>
      <protection hidden="1"/>
    </xf>
    <xf numFmtId="0" fontId="172" fillId="0" borderId="17" xfId="4" applyNumberFormat="1" applyFont="1" applyBorder="1" applyAlignment="1" applyProtection="1">
      <alignment horizontal="left" vertical="center" shrinkToFit="1"/>
      <protection hidden="1"/>
    </xf>
    <xf numFmtId="0" fontId="173" fillId="0" borderId="17" xfId="0" applyFont="1" applyBorder="1" applyAlignment="1" applyProtection="1">
      <alignment horizontal="left" vertical="center" shrinkToFit="1"/>
      <protection hidden="1"/>
    </xf>
    <xf numFmtId="0" fontId="173" fillId="0" borderId="18" xfId="0" applyFont="1" applyBorder="1" applyAlignment="1" applyProtection="1">
      <alignment horizontal="left" vertical="center" shrinkToFit="1"/>
      <protection hidden="1"/>
    </xf>
    <xf numFmtId="0" fontId="127" fillId="2" borderId="22" xfId="0" applyNumberFormat="1" applyFont="1" applyFill="1" applyBorder="1" applyAlignment="1" applyProtection="1">
      <alignment horizontal="center" vertical="center"/>
      <protection locked="0" hidden="1"/>
    </xf>
    <xf numFmtId="0" fontId="127" fillId="2" borderId="23" xfId="0" applyNumberFormat="1" applyFont="1" applyFill="1" applyBorder="1" applyAlignment="1" applyProtection="1">
      <alignment horizontal="center" vertical="center"/>
      <protection locked="0" hidden="1"/>
    </xf>
    <xf numFmtId="0" fontId="127" fillId="2" borderId="24" xfId="0" applyNumberFormat="1" applyFont="1" applyFill="1" applyBorder="1" applyAlignment="1" applyProtection="1">
      <alignment horizontal="center" vertical="center"/>
      <protection locked="0" hidden="1"/>
    </xf>
    <xf numFmtId="0" fontId="127" fillId="0" borderId="113" xfId="4" applyNumberFormat="1" applyFont="1" applyBorder="1" applyAlignment="1" applyProtection="1">
      <alignment horizontal="right" vertical="center"/>
      <protection hidden="1"/>
    </xf>
    <xf numFmtId="0" fontId="127" fillId="0" borderId="114" xfId="4" applyNumberFormat="1" applyFont="1" applyBorder="1" applyAlignment="1" applyProtection="1">
      <alignment horizontal="right" vertical="center"/>
      <protection hidden="1"/>
    </xf>
    <xf numFmtId="0" fontId="164" fillId="0" borderId="0" xfId="4" applyNumberFormat="1" applyFont="1" applyBorder="1" applyAlignment="1" applyProtection="1">
      <alignment horizontal="left" vertical="center" shrinkToFit="1"/>
      <protection hidden="1"/>
    </xf>
    <xf numFmtId="0" fontId="165" fillId="0" borderId="0" xfId="4" applyNumberFormat="1" applyFont="1" applyFill="1" applyBorder="1" applyAlignment="1" applyProtection="1">
      <alignment horizontal="left" vertical="center" wrapText="1"/>
    </xf>
    <xf numFmtId="0" fontId="139" fillId="0" borderId="0" xfId="4" applyNumberFormat="1" applyFont="1" applyAlignment="1" applyProtection="1">
      <alignment vertical="center" shrinkToFit="1"/>
      <protection hidden="1"/>
    </xf>
    <xf numFmtId="0" fontId="71" fillId="2" borderId="22" xfId="4" applyNumberFormat="1" applyFont="1" applyFill="1" applyBorder="1" applyAlignment="1" applyProtection="1">
      <alignment horizontal="center" vertical="center" shrinkToFit="1"/>
      <protection locked="0"/>
    </xf>
    <xf numFmtId="0" fontId="71" fillId="2" borderId="24" xfId="4" applyNumberFormat="1" applyFont="1" applyFill="1" applyBorder="1" applyAlignment="1" applyProtection="1">
      <alignment horizontal="center" vertical="center" shrinkToFit="1"/>
      <protection locked="0"/>
    </xf>
    <xf numFmtId="0" fontId="165" fillId="0" borderId="0" xfId="4" applyNumberFormat="1" applyFont="1" applyFill="1" applyBorder="1" applyAlignment="1" applyProtection="1">
      <alignment horizontal="left" vertical="center" wrapText="1"/>
      <protection locked="0"/>
    </xf>
    <xf numFmtId="49" fontId="71" fillId="2" borderId="184" xfId="4" applyNumberFormat="1" applyFont="1" applyFill="1" applyBorder="1" applyAlignment="1" applyProtection="1">
      <alignment horizontal="center" vertical="center" wrapText="1"/>
      <protection locked="0"/>
    </xf>
    <xf numFmtId="49" fontId="71" fillId="2" borderId="186" xfId="4" applyNumberFormat="1" applyFont="1" applyFill="1" applyBorder="1" applyAlignment="1" applyProtection="1">
      <alignment horizontal="center" vertical="center" wrapText="1"/>
      <protection locked="0"/>
    </xf>
    <xf numFmtId="0" fontId="142" fillId="0" borderId="107" xfId="4" applyNumberFormat="1" applyFont="1" applyBorder="1" applyAlignment="1" applyProtection="1">
      <alignment horizontal="left" vertical="center" wrapText="1" shrinkToFit="1"/>
      <protection hidden="1"/>
    </xf>
    <xf numFmtId="0" fontId="142" fillId="0" borderId="113" xfId="4" applyNumberFormat="1" applyFont="1" applyBorder="1" applyAlignment="1" applyProtection="1">
      <alignment horizontal="left" vertical="center" wrapText="1" shrinkToFit="1"/>
      <protection hidden="1"/>
    </xf>
    <xf numFmtId="0" fontId="142" fillId="0" borderId="42" xfId="4" applyNumberFormat="1" applyFont="1" applyBorder="1" applyAlignment="1" applyProtection="1">
      <alignment horizontal="left" vertical="center" wrapText="1" shrinkToFit="1"/>
      <protection hidden="1"/>
    </xf>
    <xf numFmtId="0" fontId="192" fillId="0" borderId="25" xfId="0" applyFont="1" applyBorder="1" applyAlignment="1" applyProtection="1">
      <alignment vertical="center" wrapText="1" shrinkToFit="1"/>
      <protection hidden="1"/>
    </xf>
    <xf numFmtId="0" fontId="192" fillId="0" borderId="0" xfId="0" applyFont="1" applyBorder="1" applyAlignment="1" applyProtection="1">
      <alignment vertical="center" wrapText="1" shrinkToFit="1"/>
      <protection hidden="1"/>
    </xf>
    <xf numFmtId="0" fontId="192" fillId="0" borderId="46" xfId="0" applyFont="1" applyBorder="1" applyAlignment="1" applyProtection="1">
      <alignment vertical="center" wrapText="1" shrinkToFit="1"/>
      <protection hidden="1"/>
    </xf>
    <xf numFmtId="0" fontId="192" fillId="0" borderId="10" xfId="0" applyFont="1" applyBorder="1" applyAlignment="1" applyProtection="1">
      <alignment vertical="center" wrapText="1" shrinkToFit="1"/>
      <protection hidden="1"/>
    </xf>
    <xf numFmtId="0" fontId="192" fillId="0" borderId="11" xfId="0" applyFont="1" applyBorder="1" applyAlignment="1" applyProtection="1">
      <alignment vertical="center" wrapText="1" shrinkToFit="1"/>
      <protection hidden="1"/>
    </xf>
    <xf numFmtId="0" fontId="192" fillId="0" borderId="38" xfId="0" applyFont="1" applyBorder="1" applyAlignment="1" applyProtection="1">
      <alignment vertical="center" wrapText="1" shrinkToFit="1"/>
      <protection hidden="1"/>
    </xf>
    <xf numFmtId="0" fontId="127" fillId="0" borderId="22" xfId="4" applyNumberFormat="1" applyFont="1" applyFill="1" applyBorder="1" applyAlignment="1" applyProtection="1">
      <alignment horizontal="center" vertical="center" wrapText="1"/>
      <protection hidden="1"/>
    </xf>
    <xf numFmtId="0" fontId="127" fillId="0" borderId="23" xfId="4" applyNumberFormat="1" applyFont="1" applyFill="1" applyBorder="1" applyAlignment="1" applyProtection="1">
      <alignment horizontal="center" vertical="center" wrapText="1"/>
      <protection hidden="1"/>
    </xf>
    <xf numFmtId="0" fontId="127" fillId="0" borderId="24" xfId="4" applyNumberFormat="1" applyFont="1" applyFill="1" applyBorder="1" applyAlignment="1" applyProtection="1">
      <alignment horizontal="center" vertical="center" wrapText="1"/>
      <protection hidden="1"/>
    </xf>
    <xf numFmtId="0" fontId="58" fillId="0" borderId="14" xfId="4" applyNumberFormat="1" applyFont="1" applyBorder="1" applyAlignment="1" applyProtection="1">
      <alignment vertical="center" wrapText="1"/>
      <protection hidden="1"/>
    </xf>
    <xf numFmtId="0" fontId="58" fillId="0" borderId="15" xfId="4" applyNumberFormat="1" applyFont="1" applyBorder="1" applyAlignment="1" applyProtection="1">
      <alignment vertical="center" wrapText="1"/>
      <protection hidden="1"/>
    </xf>
    <xf numFmtId="0" fontId="172" fillId="2" borderId="0" xfId="4" applyNumberFormat="1" applyFont="1" applyFill="1" applyBorder="1" applyAlignment="1" applyProtection="1">
      <alignment vertical="center" wrapText="1"/>
      <protection locked="0"/>
    </xf>
    <xf numFmtId="0" fontId="172" fillId="2" borderId="31" xfId="4" applyNumberFormat="1" applyFont="1" applyFill="1" applyBorder="1" applyAlignment="1" applyProtection="1">
      <alignment vertical="center" wrapText="1"/>
      <protection locked="0"/>
    </xf>
    <xf numFmtId="0" fontId="172" fillId="2" borderId="11" xfId="4" applyNumberFormat="1" applyFont="1" applyFill="1" applyBorder="1" applyAlignment="1" applyProtection="1">
      <alignment vertical="center" wrapText="1"/>
      <protection locked="0"/>
    </xf>
    <xf numFmtId="0" fontId="172" fillId="2" borderId="12" xfId="4" applyNumberFormat="1" applyFont="1" applyFill="1" applyBorder="1" applyAlignment="1" applyProtection="1">
      <alignment vertical="center" wrapText="1"/>
      <protection locked="0"/>
    </xf>
    <xf numFmtId="0" fontId="71" fillId="2" borderId="22" xfId="4" applyNumberFormat="1" applyFont="1" applyFill="1" applyBorder="1" applyAlignment="1" applyProtection="1">
      <alignment horizontal="left" vertical="center" shrinkToFit="1"/>
      <protection locked="0"/>
    </xf>
    <xf numFmtId="0" fontId="71" fillId="2" borderId="23" xfId="4" applyNumberFormat="1" applyFont="1" applyFill="1" applyBorder="1" applyAlignment="1" applyProtection="1">
      <alignment horizontal="left" vertical="center" shrinkToFit="1"/>
      <protection locked="0"/>
    </xf>
    <xf numFmtId="0" fontId="71" fillId="2" borderId="24" xfId="4" applyNumberFormat="1" applyFont="1" applyFill="1" applyBorder="1" applyAlignment="1" applyProtection="1">
      <alignment horizontal="left" vertical="center" shrinkToFit="1"/>
      <protection locked="0"/>
    </xf>
    <xf numFmtId="0" fontId="71" fillId="2" borderId="184" xfId="4" applyNumberFormat="1" applyFont="1" applyFill="1" applyBorder="1" applyAlignment="1" applyProtection="1">
      <alignment horizontal="center" vertical="center" shrinkToFit="1"/>
      <protection locked="0"/>
    </xf>
    <xf numFmtId="0" fontId="71" fillId="2" borderId="186" xfId="4" applyNumberFormat="1" applyFont="1" applyFill="1" applyBorder="1" applyAlignment="1" applyProtection="1">
      <alignment horizontal="center" vertical="center" shrinkToFit="1"/>
      <protection locked="0"/>
    </xf>
    <xf numFmtId="0" fontId="174" fillId="3" borderId="35" xfId="0" applyNumberFormat="1" applyFont="1" applyFill="1" applyBorder="1" applyAlignment="1" applyProtection="1">
      <alignment vertical="center" wrapText="1"/>
      <protection hidden="1"/>
    </xf>
    <xf numFmtId="0" fontId="58" fillId="0" borderId="35" xfId="0" applyNumberFormat="1" applyFont="1" applyFill="1" applyBorder="1" applyAlignment="1" applyProtection="1">
      <alignment horizontal="left" vertical="center"/>
      <protection hidden="1"/>
    </xf>
    <xf numFmtId="0" fontId="58" fillId="0" borderId="36" xfId="0" applyNumberFormat="1" applyFont="1" applyFill="1" applyBorder="1" applyAlignment="1" applyProtection="1">
      <alignment horizontal="left" vertical="center"/>
      <protection hidden="1"/>
    </xf>
    <xf numFmtId="0" fontId="145" fillId="3" borderId="30" xfId="0" applyNumberFormat="1" applyFont="1" applyFill="1" applyBorder="1" applyAlignment="1" applyProtection="1">
      <alignment horizontal="left" vertical="center" wrapText="1"/>
      <protection hidden="1"/>
    </xf>
    <xf numFmtId="0" fontId="71" fillId="2" borderId="99" xfId="0" applyNumberFormat="1" applyFont="1" applyFill="1" applyBorder="1" applyAlignment="1" applyProtection="1">
      <alignment horizontal="left" vertical="center" shrinkToFit="1"/>
      <protection locked="0" hidden="1"/>
    </xf>
    <xf numFmtId="0" fontId="0" fillId="0" borderId="192" xfId="0" applyBorder="1" applyAlignment="1" applyProtection="1">
      <alignment horizontal="left" vertical="center" shrinkToFit="1"/>
      <protection locked="0" hidden="1"/>
    </xf>
    <xf numFmtId="0" fontId="156" fillId="0" borderId="22" xfId="4" applyNumberFormat="1" applyFont="1" applyBorder="1" applyAlignment="1" applyProtection="1">
      <alignment horizontal="center" vertical="center" shrinkToFit="1"/>
      <protection hidden="1"/>
    </xf>
    <xf numFmtId="0" fontId="157" fillId="0" borderId="23" xfId="0" applyFont="1" applyBorder="1" applyAlignment="1" applyProtection="1">
      <alignment horizontal="center" vertical="center" shrinkToFit="1"/>
      <protection hidden="1"/>
    </xf>
    <xf numFmtId="0" fontId="157" fillId="0" borderId="24" xfId="0" applyFont="1" applyBorder="1" applyAlignment="1" applyProtection="1">
      <alignment horizontal="center" vertical="center" shrinkToFit="1"/>
      <protection hidden="1"/>
    </xf>
    <xf numFmtId="0" fontId="58" fillId="0" borderId="11" xfId="4" applyNumberFormat="1" applyFont="1" applyBorder="1" applyAlignment="1" applyProtection="1">
      <alignment horizontal="center" vertical="center"/>
      <protection hidden="1"/>
    </xf>
    <xf numFmtId="0" fontId="147" fillId="2" borderId="22" xfId="4" applyNumberFormat="1" applyFont="1" applyFill="1" applyBorder="1" applyAlignment="1" applyProtection="1">
      <alignment horizontal="left" vertical="center" wrapText="1"/>
      <protection locked="0" hidden="1"/>
    </xf>
    <xf numFmtId="0" fontId="147" fillId="2" borderId="23" xfId="4" applyNumberFormat="1" applyFont="1" applyFill="1" applyBorder="1" applyAlignment="1" applyProtection="1">
      <alignment horizontal="left" vertical="center" wrapText="1"/>
      <protection locked="0" hidden="1"/>
    </xf>
    <xf numFmtId="0" fontId="147" fillId="2" borderId="24" xfId="4" applyNumberFormat="1" applyFont="1" applyFill="1" applyBorder="1" applyAlignment="1" applyProtection="1">
      <alignment horizontal="left" vertical="center" wrapText="1"/>
      <protection locked="0" hidden="1"/>
    </xf>
    <xf numFmtId="0" fontId="126" fillId="0" borderId="107" xfId="4" applyNumberFormat="1" applyFont="1" applyBorder="1" applyAlignment="1" applyProtection="1">
      <alignment horizontal="left" vertical="center" shrinkToFit="1"/>
      <protection hidden="1"/>
    </xf>
    <xf numFmtId="0" fontId="126" fillId="0" borderId="113" xfId="4" applyNumberFormat="1" applyFont="1" applyBorder="1" applyAlignment="1" applyProtection="1">
      <alignment horizontal="left" vertical="center" shrinkToFit="1"/>
      <protection hidden="1"/>
    </xf>
    <xf numFmtId="0" fontId="126" fillId="0" borderId="114" xfId="4" applyNumberFormat="1" applyFont="1" applyBorder="1" applyAlignment="1" applyProtection="1">
      <alignment horizontal="left" vertical="center" shrinkToFit="1"/>
      <protection hidden="1"/>
    </xf>
    <xf numFmtId="0" fontId="78" fillId="0" borderId="10" xfId="0" applyFont="1" applyBorder="1" applyAlignment="1" applyProtection="1">
      <alignment vertical="center" shrinkToFit="1"/>
      <protection hidden="1"/>
    </xf>
    <xf numFmtId="0" fontId="78" fillId="0" borderId="11" xfId="0" applyFont="1" applyBorder="1" applyAlignment="1" applyProtection="1">
      <alignment vertical="center" shrinkToFit="1"/>
      <protection hidden="1"/>
    </xf>
    <xf numFmtId="0" fontId="78" fillId="0" borderId="12" xfId="0" applyFont="1" applyBorder="1" applyAlignment="1" applyProtection="1">
      <alignment vertical="center" shrinkToFit="1"/>
      <protection hidden="1"/>
    </xf>
    <xf numFmtId="0" fontId="156" fillId="0" borderId="22" xfId="4" applyNumberFormat="1" applyFont="1" applyBorder="1" applyAlignment="1" applyProtection="1">
      <alignment horizontal="center" vertical="center"/>
      <protection hidden="1"/>
    </xf>
    <xf numFmtId="0" fontId="157" fillId="0" borderId="24" xfId="0" applyFont="1" applyBorder="1" applyAlignment="1" applyProtection="1">
      <alignment horizontal="center" vertical="center"/>
      <protection hidden="1"/>
    </xf>
    <xf numFmtId="0" fontId="58" fillId="0" borderId="188" xfId="4" applyNumberFormat="1" applyFont="1" applyBorder="1" applyAlignment="1" applyProtection="1">
      <alignment vertical="center"/>
      <protection hidden="1"/>
    </xf>
    <xf numFmtId="0" fontId="58" fillId="0" borderId="14" xfId="4" applyNumberFormat="1" applyFont="1" applyBorder="1" applyAlignment="1" applyProtection="1">
      <alignment vertical="center"/>
      <protection hidden="1"/>
    </xf>
    <xf numFmtId="0" fontId="58" fillId="0" borderId="15" xfId="4" applyNumberFormat="1" applyFont="1" applyBorder="1" applyAlignment="1" applyProtection="1">
      <alignment vertical="center"/>
      <protection hidden="1"/>
    </xf>
    <xf numFmtId="0" fontId="58" fillId="10" borderId="0" xfId="4" applyNumberFormat="1" applyFont="1" applyFill="1" applyBorder="1" applyAlignment="1" applyProtection="1">
      <alignment horizontal="center" vertical="center"/>
      <protection hidden="1"/>
    </xf>
    <xf numFmtId="0" fontId="58" fillId="0" borderId="2" xfId="4" applyNumberFormat="1" applyFont="1" applyFill="1" applyBorder="1" applyAlignment="1" applyProtection="1">
      <alignment horizontal="left" vertical="center" wrapText="1"/>
      <protection hidden="1"/>
    </xf>
    <xf numFmtId="0" fontId="58" fillId="0" borderId="1" xfId="4" applyNumberFormat="1" applyFont="1" applyFill="1" applyBorder="1" applyAlignment="1" applyProtection="1">
      <alignment horizontal="left" vertical="center" wrapText="1"/>
      <protection hidden="1"/>
    </xf>
    <xf numFmtId="0" fontId="58" fillId="0" borderId="3" xfId="4" applyNumberFormat="1" applyFont="1" applyFill="1" applyBorder="1" applyAlignment="1" applyProtection="1">
      <alignment horizontal="left" vertical="center" wrapText="1"/>
      <protection hidden="1"/>
    </xf>
    <xf numFmtId="0" fontId="58" fillId="0" borderId="4" xfId="4" applyNumberFormat="1" applyFont="1" applyFill="1" applyBorder="1" applyAlignment="1" applyProtection="1">
      <alignment horizontal="left" vertical="center" wrapText="1"/>
      <protection hidden="1"/>
    </xf>
    <xf numFmtId="0" fontId="58" fillId="0" borderId="5" xfId="4" applyNumberFormat="1" applyFont="1" applyFill="1" applyBorder="1" applyAlignment="1" applyProtection="1">
      <alignment horizontal="left" vertical="center" wrapText="1"/>
      <protection hidden="1"/>
    </xf>
    <xf numFmtId="0" fontId="58" fillId="0" borderId="6" xfId="4" applyNumberFormat="1" applyFont="1" applyFill="1" applyBorder="1" applyAlignment="1" applyProtection="1">
      <alignment horizontal="left" vertical="center" wrapText="1"/>
      <protection hidden="1"/>
    </xf>
    <xf numFmtId="0" fontId="58" fillId="10" borderId="0" xfId="4" applyNumberFormat="1" applyFont="1" applyFill="1" applyBorder="1" applyAlignment="1" applyProtection="1">
      <alignment horizontal="left" vertical="center" wrapText="1" readingOrder="1"/>
      <protection hidden="1"/>
    </xf>
    <xf numFmtId="0" fontId="126" fillId="0" borderId="10" xfId="4" applyNumberFormat="1" applyFont="1" applyBorder="1" applyAlignment="1" applyProtection="1">
      <alignment horizontal="left" vertical="center" shrinkToFit="1"/>
      <protection hidden="1"/>
    </xf>
    <xf numFmtId="0" fontId="126" fillId="0" borderId="11" xfId="4" applyNumberFormat="1" applyFont="1" applyBorder="1" applyAlignment="1" applyProtection="1">
      <alignment horizontal="left" vertical="center" shrinkToFit="1"/>
      <protection hidden="1"/>
    </xf>
    <xf numFmtId="0" fontId="126" fillId="0" borderId="107" xfId="4" applyNumberFormat="1" applyFont="1" applyBorder="1" applyAlignment="1" applyProtection="1">
      <alignment horizontal="left" vertical="center" wrapText="1" shrinkToFit="1"/>
      <protection hidden="1"/>
    </xf>
    <xf numFmtId="0" fontId="126" fillId="0" borderId="113" xfId="4" applyNumberFormat="1" applyFont="1" applyBorder="1" applyAlignment="1" applyProtection="1">
      <alignment horizontal="left" vertical="center" wrapText="1" shrinkToFit="1"/>
      <protection hidden="1"/>
    </xf>
    <xf numFmtId="0" fontId="126" fillId="0" borderId="10" xfId="4" applyNumberFormat="1" applyFont="1" applyBorder="1" applyAlignment="1" applyProtection="1">
      <alignment horizontal="left" vertical="center" wrapText="1" shrinkToFit="1"/>
      <protection hidden="1"/>
    </xf>
    <xf numFmtId="0" fontId="126" fillId="0" borderId="11" xfId="4" applyNumberFormat="1" applyFont="1" applyBorder="1" applyAlignment="1" applyProtection="1">
      <alignment horizontal="left" vertical="center" wrapText="1" shrinkToFit="1"/>
      <protection hidden="1"/>
    </xf>
    <xf numFmtId="0" fontId="58" fillId="0" borderId="35" xfId="4" applyNumberFormat="1" applyFont="1" applyBorder="1" applyAlignment="1" applyProtection="1">
      <alignment horizontal="left" vertical="center" wrapText="1"/>
      <protection hidden="1"/>
    </xf>
    <xf numFmtId="0" fontId="58" fillId="0" borderId="35" xfId="4" applyNumberFormat="1" applyFont="1" applyBorder="1" applyAlignment="1" applyProtection="1">
      <alignment vertical="center" wrapText="1"/>
      <protection hidden="1"/>
    </xf>
    <xf numFmtId="0" fontId="16" fillId="2" borderId="10"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161" fillId="2" borderId="59" xfId="4" applyNumberFormat="1" applyFont="1" applyFill="1" applyBorder="1" applyAlignment="1" applyProtection="1">
      <alignment vertical="center" shrinkToFit="1"/>
      <protection locked="0" hidden="1"/>
    </xf>
    <xf numFmtId="0" fontId="161" fillId="2" borderId="21" xfId="4" applyNumberFormat="1" applyFont="1" applyFill="1" applyBorder="1" applyAlignment="1" applyProtection="1">
      <alignment vertical="center" shrinkToFit="1"/>
      <protection locked="0" hidden="1"/>
    </xf>
    <xf numFmtId="0" fontId="161" fillId="2" borderId="189" xfId="4" applyNumberFormat="1" applyFont="1" applyFill="1" applyBorder="1" applyAlignment="1" applyProtection="1">
      <alignment vertical="center" shrinkToFit="1"/>
      <protection locked="0" hidden="1"/>
    </xf>
    <xf numFmtId="0" fontId="126" fillId="0" borderId="184" xfId="4" applyNumberFormat="1" applyFont="1" applyBorder="1" applyAlignment="1" applyProtection="1">
      <alignment horizontal="left" vertical="center" shrinkToFit="1"/>
      <protection hidden="1"/>
    </xf>
    <xf numFmtId="0" fontId="126" fillId="0" borderId="185" xfId="4" applyNumberFormat="1" applyFont="1" applyBorder="1" applyAlignment="1" applyProtection="1">
      <alignment horizontal="left" vertical="center" shrinkToFit="1"/>
      <protection hidden="1"/>
    </xf>
    <xf numFmtId="0" fontId="6" fillId="0" borderId="11" xfId="0" applyFont="1" applyFill="1" applyBorder="1" applyAlignment="1" applyProtection="1">
      <alignment horizontal="left" vertical="center"/>
      <protection hidden="1"/>
    </xf>
    <xf numFmtId="0" fontId="6" fillId="0" borderId="12" xfId="0" applyFont="1" applyFill="1" applyBorder="1" applyAlignment="1" applyProtection="1">
      <alignment horizontal="left" vertical="center"/>
      <protection hidden="1"/>
    </xf>
    <xf numFmtId="0" fontId="161" fillId="2" borderId="59" xfId="4" applyNumberFormat="1" applyFont="1" applyFill="1" applyBorder="1" applyAlignment="1" applyProtection="1">
      <alignment horizontal="left" vertical="center" shrinkToFit="1"/>
      <protection locked="0" hidden="1"/>
    </xf>
    <xf numFmtId="0" fontId="161" fillId="2" borderId="21" xfId="4" applyNumberFormat="1" applyFont="1" applyFill="1" applyBorder="1" applyAlignment="1" applyProtection="1">
      <alignment horizontal="left" vertical="center" shrinkToFit="1"/>
      <protection locked="0" hidden="1"/>
    </xf>
    <xf numFmtId="0" fontId="161" fillId="2" borderId="189" xfId="4" applyNumberFormat="1" applyFont="1" applyFill="1" applyBorder="1" applyAlignment="1" applyProtection="1">
      <alignment horizontal="left" vertical="center" shrinkToFit="1"/>
      <protection locked="0" hidden="1"/>
    </xf>
    <xf numFmtId="0" fontId="58" fillId="0" borderId="188" xfId="4" applyNumberFormat="1" applyFont="1" applyBorder="1" applyAlignment="1" applyProtection="1">
      <alignment horizontal="left" vertical="center" wrapText="1"/>
      <protection hidden="1"/>
    </xf>
    <xf numFmtId="0" fontId="58" fillId="0" borderId="14" xfId="4" applyNumberFormat="1" applyFont="1" applyBorder="1" applyAlignment="1" applyProtection="1">
      <alignment horizontal="left" vertical="center" wrapText="1"/>
      <protection hidden="1"/>
    </xf>
    <xf numFmtId="0" fontId="58" fillId="0" borderId="15" xfId="4" applyNumberFormat="1" applyFont="1" applyBorder="1" applyAlignment="1" applyProtection="1">
      <alignment horizontal="left" vertical="center" wrapText="1"/>
      <protection hidden="1"/>
    </xf>
    <xf numFmtId="177" fontId="71" fillId="2" borderId="59" xfId="4" applyNumberFormat="1" applyFont="1" applyFill="1" applyBorder="1" applyAlignment="1" applyProtection="1">
      <alignment horizontal="center" vertical="center" shrinkToFit="1"/>
      <protection locked="0"/>
    </xf>
    <xf numFmtId="177" fontId="71" fillId="2" borderId="21" xfId="4" applyNumberFormat="1" applyFont="1" applyFill="1" applyBorder="1" applyAlignment="1" applyProtection="1">
      <alignment horizontal="center" vertical="center" shrinkToFit="1"/>
      <protection locked="0"/>
    </xf>
    <xf numFmtId="177" fontId="71" fillId="2" borderId="189" xfId="4" applyNumberFormat="1" applyFont="1" applyFill="1" applyBorder="1" applyAlignment="1" applyProtection="1">
      <alignment horizontal="center" vertical="center" shrinkToFit="1"/>
      <protection locked="0"/>
    </xf>
    <xf numFmtId="0" fontId="0" fillId="0" borderId="114" xfId="0" applyBorder="1" applyAlignment="1" applyProtection="1">
      <alignment vertical="center"/>
      <protection hidden="1"/>
    </xf>
    <xf numFmtId="0" fontId="6" fillId="0" borderId="0" xfId="0" applyFont="1" applyFill="1" applyBorder="1" applyAlignment="1" applyProtection="1">
      <alignment vertical="center"/>
      <protection hidden="1"/>
    </xf>
    <xf numFmtId="0" fontId="6" fillId="0" borderId="31" xfId="0" applyFont="1" applyFill="1" applyBorder="1" applyAlignment="1" applyProtection="1">
      <alignment vertical="center"/>
      <protection hidden="1"/>
    </xf>
    <xf numFmtId="0" fontId="0" fillId="0" borderId="31" xfId="0" applyBorder="1" applyAlignment="1" applyProtection="1">
      <alignment vertical="center"/>
      <protection hidden="1"/>
    </xf>
    <xf numFmtId="0" fontId="144" fillId="0" borderId="22" xfId="4" applyNumberFormat="1" applyFont="1" applyBorder="1" applyAlignment="1" applyProtection="1">
      <alignment horizontal="center" vertical="center"/>
      <protection hidden="1"/>
    </xf>
    <xf numFmtId="0" fontId="144" fillId="0" borderId="23" xfId="4" applyNumberFormat="1" applyFont="1" applyBorder="1" applyAlignment="1" applyProtection="1">
      <alignment horizontal="center" vertical="center"/>
      <protection hidden="1"/>
    </xf>
    <xf numFmtId="0" fontId="144" fillId="0" borderId="24" xfId="4" applyNumberFormat="1" applyFont="1" applyBorder="1" applyAlignment="1" applyProtection="1">
      <alignment horizontal="center" vertical="center"/>
      <protection hidden="1"/>
    </xf>
    <xf numFmtId="0" fontId="149" fillId="3" borderId="2" xfId="0" applyNumberFormat="1" applyFont="1" applyFill="1" applyBorder="1" applyAlignment="1" applyProtection="1">
      <alignment vertical="center" wrapText="1"/>
      <protection hidden="1"/>
    </xf>
    <xf numFmtId="0" fontId="149" fillId="3" borderId="1" xfId="0" applyNumberFormat="1" applyFont="1" applyFill="1" applyBorder="1" applyAlignment="1" applyProtection="1">
      <alignment vertical="center" wrapText="1"/>
      <protection hidden="1"/>
    </xf>
    <xf numFmtId="0" fontId="149" fillId="3" borderId="3" xfId="0" applyNumberFormat="1" applyFont="1" applyFill="1" applyBorder="1" applyAlignment="1" applyProtection="1">
      <alignment vertical="center" wrapText="1"/>
      <protection hidden="1"/>
    </xf>
    <xf numFmtId="0" fontId="216" fillId="0" borderId="4" xfId="0" applyFont="1" applyBorder="1" applyAlignment="1" applyProtection="1">
      <alignment vertical="center" wrapText="1"/>
      <protection hidden="1"/>
    </xf>
    <xf numFmtId="0" fontId="216" fillId="0" borderId="5" xfId="0" applyFont="1" applyBorder="1" applyAlignment="1" applyProtection="1">
      <alignment vertical="center" wrapText="1"/>
      <protection hidden="1"/>
    </xf>
    <xf numFmtId="0" fontId="216" fillId="0" borderId="6" xfId="0" applyFont="1" applyBorder="1" applyAlignment="1" applyProtection="1">
      <alignment vertical="center" wrapText="1"/>
      <protection hidden="1"/>
    </xf>
    <xf numFmtId="0" fontId="58" fillId="0" borderId="180" xfId="4" applyNumberFormat="1" applyFont="1" applyBorder="1" applyAlignment="1" applyProtection="1">
      <alignment horizontal="left" vertical="center"/>
      <protection hidden="1"/>
    </xf>
    <xf numFmtId="0" fontId="58" fillId="0" borderId="181" xfId="4" applyNumberFormat="1" applyFont="1" applyBorder="1" applyAlignment="1" applyProtection="1">
      <alignment horizontal="left" vertical="center"/>
      <protection hidden="1"/>
    </xf>
    <xf numFmtId="0" fontId="126" fillId="0" borderId="176" xfId="4" applyNumberFormat="1" applyFont="1" applyBorder="1" applyAlignment="1" applyProtection="1">
      <alignment horizontal="left" vertical="center" shrinkToFit="1"/>
      <protection hidden="1"/>
    </xf>
    <xf numFmtId="0" fontId="126" fillId="0" borderId="35" xfId="4" applyNumberFormat="1" applyFont="1" applyBorder="1" applyAlignment="1" applyProtection="1">
      <alignment horizontal="left" vertical="center" shrinkToFit="1"/>
      <protection hidden="1"/>
    </xf>
    <xf numFmtId="0" fontId="126" fillId="0" borderId="182" xfId="4" applyNumberFormat="1" applyFont="1" applyBorder="1" applyAlignment="1" applyProtection="1">
      <alignment horizontal="left" vertical="center" shrinkToFit="1"/>
      <protection hidden="1"/>
    </xf>
    <xf numFmtId="0" fontId="126" fillId="0" borderId="79" xfId="4" applyNumberFormat="1" applyFont="1" applyBorder="1" applyAlignment="1" applyProtection="1">
      <alignment horizontal="left" vertical="center" shrinkToFit="1"/>
      <protection hidden="1"/>
    </xf>
    <xf numFmtId="0" fontId="6" fillId="0" borderId="27" xfId="0" applyFont="1" applyFill="1" applyBorder="1" applyAlignment="1" applyProtection="1">
      <alignment vertical="center"/>
      <protection hidden="1"/>
    </xf>
    <xf numFmtId="0" fontId="161" fillId="2" borderId="190" xfId="4" applyNumberFormat="1" applyFont="1" applyFill="1" applyBorder="1" applyAlignment="1" applyProtection="1">
      <alignment horizontal="left" vertical="center" shrinkToFit="1"/>
      <protection locked="0" hidden="1"/>
    </xf>
    <xf numFmtId="0" fontId="161" fillId="0" borderId="22" xfId="4" applyNumberFormat="1" applyFont="1" applyBorder="1" applyAlignment="1" applyProtection="1">
      <alignment horizontal="left" vertical="center" shrinkToFit="1"/>
      <protection hidden="1"/>
    </xf>
    <xf numFmtId="0" fontId="161" fillId="0" borderId="23" xfId="4" applyNumberFormat="1" applyFont="1" applyBorder="1" applyAlignment="1" applyProtection="1">
      <alignment horizontal="left" vertical="center" shrinkToFit="1"/>
      <protection hidden="1"/>
    </xf>
    <xf numFmtId="0" fontId="16" fillId="2" borderId="26" xfId="0" applyFont="1" applyFill="1" applyBorder="1" applyAlignment="1" applyProtection="1">
      <alignment horizontal="center" vertical="center" wrapText="1"/>
      <protection locked="0"/>
    </xf>
    <xf numFmtId="0" fontId="16" fillId="2" borderId="5" xfId="0" applyFont="1" applyFill="1" applyBorder="1" applyAlignment="1" applyProtection="1">
      <alignment horizontal="center" vertical="center" wrapText="1"/>
      <protection locked="0"/>
    </xf>
    <xf numFmtId="0" fontId="126" fillId="0" borderId="107" xfId="4" applyNumberFormat="1" applyFont="1" applyBorder="1" applyAlignment="1" applyProtection="1">
      <alignment vertical="center" shrinkToFit="1"/>
      <protection hidden="1"/>
    </xf>
    <xf numFmtId="0" fontId="126" fillId="0" borderId="113" xfId="4" applyNumberFormat="1" applyFont="1" applyBorder="1" applyAlignment="1" applyProtection="1">
      <alignment vertical="center" shrinkToFit="1"/>
      <protection hidden="1"/>
    </xf>
    <xf numFmtId="0" fontId="126" fillId="0" borderId="114" xfId="4" applyNumberFormat="1" applyFont="1" applyBorder="1" applyAlignment="1" applyProtection="1">
      <alignment vertical="center" shrinkToFit="1"/>
      <protection hidden="1"/>
    </xf>
    <xf numFmtId="0" fontId="126" fillId="0" borderId="25" xfId="4" applyNumberFormat="1" applyFont="1" applyBorder="1" applyAlignment="1" applyProtection="1">
      <alignment vertical="center" shrinkToFit="1"/>
      <protection hidden="1"/>
    </xf>
    <xf numFmtId="0" fontId="126" fillId="0" borderId="0" xfId="4" applyNumberFormat="1" applyFont="1" applyBorder="1" applyAlignment="1" applyProtection="1">
      <alignment vertical="center" shrinkToFit="1"/>
      <protection hidden="1"/>
    </xf>
    <xf numFmtId="0" fontId="126" fillId="0" borderId="31" xfId="4" applyNumberFormat="1" applyFont="1" applyBorder="1" applyAlignment="1" applyProtection="1">
      <alignment vertical="center" shrinkToFit="1"/>
      <protection hidden="1"/>
    </xf>
    <xf numFmtId="0" fontId="126" fillId="0" borderId="10" xfId="4" applyNumberFormat="1" applyFont="1" applyBorder="1" applyAlignment="1" applyProtection="1">
      <alignment vertical="center" shrinkToFit="1"/>
      <protection hidden="1"/>
    </xf>
    <xf numFmtId="0" fontId="126" fillId="0" borderId="11" xfId="4" applyNumberFormat="1" applyFont="1" applyBorder="1" applyAlignment="1" applyProtection="1">
      <alignment vertical="center" shrinkToFit="1"/>
      <protection hidden="1"/>
    </xf>
    <xf numFmtId="0" fontId="126" fillId="0" borderId="12" xfId="4" applyNumberFormat="1" applyFont="1" applyBorder="1" applyAlignment="1" applyProtection="1">
      <alignment vertical="center" shrinkToFit="1"/>
      <protection hidden="1"/>
    </xf>
    <xf numFmtId="0" fontId="58" fillId="0" borderId="22" xfId="4" applyNumberFormat="1" applyFont="1" applyBorder="1" applyAlignment="1" applyProtection="1">
      <alignment horizontal="left" vertical="center"/>
      <protection hidden="1"/>
    </xf>
    <xf numFmtId="0" fontId="58" fillId="0" borderId="23" xfId="4" applyNumberFormat="1" applyFont="1" applyBorder="1" applyAlignment="1" applyProtection="1">
      <alignment horizontal="left" vertical="center"/>
      <protection hidden="1"/>
    </xf>
    <xf numFmtId="0" fontId="58" fillId="0" borderId="24" xfId="4" applyNumberFormat="1" applyFont="1" applyBorder="1" applyAlignment="1" applyProtection="1">
      <alignment horizontal="left" vertical="center"/>
      <protection hidden="1"/>
    </xf>
    <xf numFmtId="0" fontId="126" fillId="0" borderId="42" xfId="4" applyNumberFormat="1" applyFont="1" applyBorder="1" applyAlignment="1" applyProtection="1">
      <alignment horizontal="left" vertical="center" shrinkToFit="1"/>
      <protection hidden="1"/>
    </xf>
    <xf numFmtId="0" fontId="126" fillId="0" borderId="26" xfId="4" applyNumberFormat="1" applyFont="1" applyBorder="1" applyAlignment="1" applyProtection="1">
      <alignment horizontal="left" vertical="center" shrinkToFit="1"/>
      <protection hidden="1"/>
    </xf>
    <xf numFmtId="0" fontId="126" fillId="0" borderId="5" xfId="4" applyNumberFormat="1" applyFont="1" applyBorder="1" applyAlignment="1" applyProtection="1">
      <alignment horizontal="left" vertical="center" shrinkToFit="1"/>
      <protection hidden="1"/>
    </xf>
    <xf numFmtId="0" fontId="126" fillId="0" borderId="6" xfId="4" applyNumberFormat="1" applyFont="1" applyBorder="1" applyAlignment="1" applyProtection="1">
      <alignment horizontal="left" vertical="center" shrinkToFit="1"/>
      <protection hidden="1"/>
    </xf>
    <xf numFmtId="0" fontId="58" fillId="0" borderId="5" xfId="4" applyNumberFormat="1" applyFont="1" applyBorder="1" applyAlignment="1" applyProtection="1">
      <alignment horizontal="left" vertical="center" wrapText="1"/>
      <protection hidden="1"/>
    </xf>
    <xf numFmtId="0" fontId="58" fillId="0" borderId="27" xfId="4" applyNumberFormat="1" applyFont="1" applyBorder="1" applyAlignment="1" applyProtection="1">
      <alignment horizontal="left" vertical="center" wrapText="1"/>
      <protection hidden="1"/>
    </xf>
    <xf numFmtId="0" fontId="161" fillId="0" borderId="16" xfId="4" applyNumberFormat="1" applyFont="1" applyBorder="1" applyAlignment="1" applyProtection="1">
      <alignment horizontal="left" vertical="center" shrinkToFit="1"/>
      <protection hidden="1"/>
    </xf>
    <xf numFmtId="0" fontId="161" fillId="0" borderId="17" xfId="4" applyNumberFormat="1" applyFont="1" applyBorder="1" applyAlignment="1" applyProtection="1">
      <alignment horizontal="left" vertical="center" shrinkToFit="1"/>
      <protection hidden="1"/>
    </xf>
    <xf numFmtId="0" fontId="161" fillId="0" borderId="37" xfId="4" applyNumberFormat="1" applyFont="1" applyBorder="1" applyAlignment="1" applyProtection="1">
      <alignment horizontal="left" vertical="center" shrinkToFit="1"/>
      <protection hidden="1"/>
    </xf>
    <xf numFmtId="0" fontId="140" fillId="0" borderId="22" xfId="4" applyNumberFormat="1" applyFont="1" applyBorder="1" applyAlignment="1" applyProtection="1">
      <alignment horizontal="left" vertical="center" wrapText="1"/>
      <protection hidden="1"/>
    </xf>
    <xf numFmtId="0" fontId="140" fillId="0" borderId="23" xfId="4" applyNumberFormat="1" applyFont="1" applyBorder="1" applyAlignment="1" applyProtection="1">
      <alignment horizontal="left" vertical="center" wrapText="1"/>
      <protection hidden="1"/>
    </xf>
    <xf numFmtId="0" fontId="140" fillId="0" borderId="24" xfId="4" applyNumberFormat="1" applyFont="1" applyBorder="1" applyAlignment="1" applyProtection="1">
      <alignment horizontal="left" vertical="center" wrapText="1"/>
      <protection hidden="1"/>
    </xf>
    <xf numFmtId="49" fontId="71" fillId="2" borderId="22" xfId="4" applyNumberFormat="1" applyFont="1" applyFill="1" applyBorder="1" applyAlignment="1" applyProtection="1">
      <alignment horizontal="left" vertical="center"/>
      <protection locked="0"/>
    </xf>
    <xf numFmtId="49" fontId="71" fillId="2" borderId="23" xfId="4" applyNumberFormat="1" applyFont="1" applyFill="1" applyBorder="1" applyAlignment="1" applyProtection="1">
      <alignment horizontal="left" vertical="center"/>
      <protection locked="0"/>
    </xf>
    <xf numFmtId="49" fontId="71" fillId="2" borderId="24" xfId="4" applyNumberFormat="1" applyFont="1" applyFill="1" applyBorder="1" applyAlignment="1" applyProtection="1">
      <alignment horizontal="left" vertical="center"/>
      <protection locked="0"/>
    </xf>
    <xf numFmtId="0" fontId="161" fillId="2" borderId="59" xfId="5" applyNumberFormat="1" applyFont="1" applyFill="1" applyBorder="1" applyAlignment="1" applyProtection="1">
      <alignment vertical="center" shrinkToFit="1"/>
      <protection locked="0"/>
    </xf>
    <xf numFmtId="0" fontId="161" fillId="2" borderId="21" xfId="5" applyNumberFormat="1" applyFont="1" applyFill="1" applyBorder="1" applyAlignment="1" applyProtection="1">
      <alignment vertical="center" shrinkToFit="1"/>
      <protection locked="0"/>
    </xf>
    <xf numFmtId="0" fontId="161" fillId="2" borderId="189" xfId="5" applyNumberFormat="1" applyFont="1" applyFill="1" applyBorder="1" applyAlignment="1" applyProtection="1">
      <alignment vertical="center" shrinkToFit="1"/>
      <protection locked="0"/>
    </xf>
    <xf numFmtId="0" fontId="127" fillId="2" borderId="22" xfId="4" applyNumberFormat="1" applyFont="1" applyFill="1" applyBorder="1" applyAlignment="1" applyProtection="1">
      <alignment horizontal="center" vertical="center" shrinkToFit="1"/>
      <protection locked="0"/>
    </xf>
    <xf numFmtId="0" fontId="127" fillId="2" borderId="23" xfId="4" applyNumberFormat="1" applyFont="1" applyFill="1" applyBorder="1" applyAlignment="1" applyProtection="1">
      <alignment horizontal="center" vertical="center" shrinkToFit="1"/>
      <protection locked="0"/>
    </xf>
    <xf numFmtId="0" fontId="127" fillId="2" borderId="24" xfId="4" applyNumberFormat="1" applyFont="1" applyFill="1" applyBorder="1" applyAlignment="1" applyProtection="1">
      <alignment horizontal="center" vertical="center" shrinkToFit="1"/>
      <protection locked="0"/>
    </xf>
    <xf numFmtId="0" fontId="139" fillId="0" borderId="23" xfId="4" applyNumberFormat="1" applyFont="1" applyFill="1" applyBorder="1" applyAlignment="1" applyProtection="1">
      <alignment horizontal="left" vertical="center"/>
      <protection hidden="1"/>
    </xf>
    <xf numFmtId="0" fontId="139" fillId="0" borderId="23" xfId="4" applyNumberFormat="1" applyFont="1" applyFill="1" applyBorder="1" applyAlignment="1" applyProtection="1">
      <alignment horizontal="left" vertical="center" shrinkToFit="1"/>
      <protection hidden="1"/>
    </xf>
    <xf numFmtId="0" fontId="58" fillId="0" borderId="44" xfId="4" applyNumberFormat="1" applyFont="1" applyBorder="1" applyAlignment="1" applyProtection="1">
      <alignment horizontal="left" vertical="center" wrapText="1"/>
      <protection hidden="1"/>
    </xf>
    <xf numFmtId="0" fontId="58" fillId="0" borderId="180" xfId="4" applyNumberFormat="1" applyFont="1" applyFill="1" applyBorder="1" applyAlignment="1" applyProtection="1">
      <alignment horizontal="left" vertical="center"/>
      <protection hidden="1"/>
    </xf>
    <xf numFmtId="0" fontId="58" fillId="0" borderId="181" xfId="4" applyNumberFormat="1" applyFont="1" applyFill="1" applyBorder="1" applyAlignment="1" applyProtection="1">
      <alignment horizontal="left" vertical="center"/>
      <protection hidden="1"/>
    </xf>
    <xf numFmtId="0" fontId="161" fillId="0" borderId="182" xfId="4" applyNumberFormat="1" applyFont="1" applyFill="1" applyBorder="1" applyAlignment="1" applyProtection="1">
      <alignment horizontal="left" vertical="center" shrinkToFit="1"/>
      <protection hidden="1"/>
    </xf>
    <xf numFmtId="0" fontId="161" fillId="0" borderId="79" xfId="4" applyNumberFormat="1" applyFont="1" applyFill="1" applyBorder="1" applyAlignment="1" applyProtection="1">
      <alignment horizontal="left" vertical="center" shrinkToFit="1"/>
      <protection hidden="1"/>
    </xf>
    <xf numFmtId="0" fontId="161" fillId="2" borderId="79" xfId="4" applyNumberFormat="1" applyFont="1" applyFill="1" applyBorder="1" applyAlignment="1" applyProtection="1">
      <alignment horizontal="left" vertical="center" shrinkToFit="1"/>
      <protection locked="0"/>
    </xf>
    <xf numFmtId="0" fontId="161" fillId="2" borderId="183" xfId="4" applyNumberFormat="1" applyFont="1" applyFill="1" applyBorder="1" applyAlignment="1" applyProtection="1">
      <alignment horizontal="left" vertical="center" shrinkToFit="1"/>
      <protection locked="0"/>
    </xf>
    <xf numFmtId="0" fontId="58" fillId="0" borderId="180" xfId="4" applyNumberFormat="1" applyFont="1" applyFill="1" applyBorder="1" applyAlignment="1" applyProtection="1">
      <alignment horizontal="left" vertical="center" wrapText="1"/>
      <protection hidden="1"/>
    </xf>
    <xf numFmtId="0" fontId="161" fillId="2" borderId="185" xfId="4" applyNumberFormat="1" applyFont="1" applyFill="1" applyBorder="1" applyAlignment="1" applyProtection="1">
      <alignment horizontal="center" vertical="center" shrinkToFit="1"/>
      <protection locked="0" hidden="1"/>
    </xf>
    <xf numFmtId="0" fontId="161" fillId="2" borderId="186" xfId="4" applyNumberFormat="1" applyFont="1" applyFill="1" applyBorder="1" applyAlignment="1" applyProtection="1">
      <alignment horizontal="center" vertical="center" shrinkToFit="1"/>
      <protection locked="0" hidden="1"/>
    </xf>
    <xf numFmtId="0" fontId="147" fillId="0" borderId="180" xfId="4" applyNumberFormat="1" applyFont="1" applyBorder="1" applyAlignment="1" applyProtection="1">
      <alignment horizontal="left" vertical="center" wrapText="1"/>
      <protection hidden="1"/>
    </xf>
    <xf numFmtId="0" fontId="147" fillId="0" borderId="180" xfId="4" applyNumberFormat="1" applyFont="1" applyBorder="1" applyAlignment="1" applyProtection="1">
      <alignment horizontal="left" vertical="center"/>
      <protection hidden="1"/>
    </xf>
    <xf numFmtId="0" fontId="147" fillId="0" borderId="181" xfId="4" applyNumberFormat="1" applyFont="1" applyBorder="1" applyAlignment="1" applyProtection="1">
      <alignment horizontal="left" vertical="center"/>
      <protection hidden="1"/>
    </xf>
    <xf numFmtId="0" fontId="161" fillId="2" borderId="79" xfId="5" applyNumberFormat="1" applyFont="1" applyFill="1" applyBorder="1" applyAlignment="1" applyProtection="1">
      <alignment horizontal="left" vertical="center" shrinkToFit="1"/>
      <protection locked="0"/>
    </xf>
    <xf numFmtId="0" fontId="161" fillId="2" borderId="183" xfId="5" applyNumberFormat="1" applyFont="1" applyFill="1" applyBorder="1" applyAlignment="1" applyProtection="1">
      <alignment horizontal="left" vertical="center" shrinkToFit="1"/>
      <protection locked="0"/>
    </xf>
    <xf numFmtId="0" fontId="154" fillId="0" borderId="11" xfId="4" applyNumberFormat="1" applyFont="1" applyFill="1" applyBorder="1" applyAlignment="1" applyProtection="1">
      <alignment horizontal="center" vertical="center" shrinkToFit="1"/>
      <protection hidden="1"/>
    </xf>
    <xf numFmtId="0" fontId="139" fillId="0" borderId="11" xfId="4" applyNumberFormat="1" applyFont="1" applyFill="1" applyBorder="1" applyAlignment="1" applyProtection="1">
      <alignment horizontal="center" vertical="center" shrinkToFit="1"/>
      <protection hidden="1"/>
    </xf>
    <xf numFmtId="0" fontId="218" fillId="2" borderId="44" xfId="7" applyFill="1" applyBorder="1" applyAlignment="1" applyProtection="1">
      <alignment horizontal="left" vertical="center" shrinkToFit="1"/>
      <protection locked="0"/>
    </xf>
    <xf numFmtId="0" fontId="182" fillId="2" borderId="23" xfId="0" applyFont="1" applyFill="1" applyBorder="1" applyAlignment="1" applyProtection="1">
      <alignment horizontal="left" vertical="center" shrinkToFit="1"/>
      <protection locked="0"/>
    </xf>
    <xf numFmtId="0" fontId="0" fillId="0" borderId="23" xfId="0" applyBorder="1" applyAlignment="1" applyProtection="1">
      <alignment horizontal="left" vertical="center" shrinkToFit="1"/>
      <protection locked="0"/>
    </xf>
    <xf numFmtId="0" fontId="0" fillId="0" borderId="24" xfId="0" applyBorder="1" applyAlignment="1" applyProtection="1">
      <alignment horizontal="left" vertical="center" shrinkToFit="1"/>
      <protection locked="0"/>
    </xf>
    <xf numFmtId="0" fontId="161" fillId="2" borderId="190" xfId="4" applyNumberFormat="1" applyFont="1" applyFill="1" applyBorder="1" applyAlignment="1" applyProtection="1">
      <alignment vertical="center" shrinkToFit="1"/>
      <protection locked="0"/>
    </xf>
    <xf numFmtId="0" fontId="0" fillId="0" borderId="21" xfId="0" applyBorder="1" applyAlignment="1" applyProtection="1">
      <alignment vertical="center"/>
      <protection locked="0"/>
    </xf>
    <xf numFmtId="0" fontId="0" fillId="0" borderId="189" xfId="0" applyBorder="1" applyAlignment="1" applyProtection="1">
      <alignment vertical="center"/>
      <protection locked="0"/>
    </xf>
    <xf numFmtId="0" fontId="142" fillId="0" borderId="184" xfId="4" applyNumberFormat="1" applyFont="1" applyBorder="1" applyAlignment="1" applyProtection="1">
      <alignment horizontal="left" vertical="center" wrapText="1" shrinkToFit="1"/>
      <protection hidden="1"/>
    </xf>
    <xf numFmtId="0" fontId="142" fillId="0" borderId="185" xfId="4" applyNumberFormat="1" applyFont="1" applyBorder="1" applyAlignment="1" applyProtection="1">
      <alignment horizontal="left" vertical="center" shrinkToFit="1"/>
      <protection hidden="1"/>
    </xf>
    <xf numFmtId="0" fontId="140" fillId="0" borderId="107" xfId="4" applyNumberFormat="1" applyFont="1" applyBorder="1" applyAlignment="1" applyProtection="1">
      <alignment horizontal="left" vertical="center" wrapText="1" shrinkToFit="1"/>
      <protection hidden="1"/>
    </xf>
    <xf numFmtId="0" fontId="140" fillId="0" borderId="113" xfId="4" applyNumberFormat="1" applyFont="1" applyBorder="1" applyAlignment="1" applyProtection="1">
      <alignment horizontal="left" vertical="center" shrinkToFit="1"/>
      <protection hidden="1"/>
    </xf>
    <xf numFmtId="0" fontId="140" fillId="0" borderId="42" xfId="4" applyNumberFormat="1" applyFont="1" applyBorder="1" applyAlignment="1" applyProtection="1">
      <alignment horizontal="left" vertical="center" shrinkToFit="1"/>
      <protection hidden="1"/>
    </xf>
    <xf numFmtId="0" fontId="140" fillId="0" borderId="26" xfId="4" applyNumberFormat="1" applyFont="1" applyBorder="1" applyAlignment="1" applyProtection="1">
      <alignment horizontal="left" vertical="center" shrinkToFit="1"/>
      <protection hidden="1"/>
    </xf>
    <xf numFmtId="0" fontId="140" fillId="0" borderId="5" xfId="4" applyNumberFormat="1" applyFont="1" applyBorder="1" applyAlignment="1" applyProtection="1">
      <alignment horizontal="left" vertical="center" shrinkToFit="1"/>
      <protection hidden="1"/>
    </xf>
    <xf numFmtId="0" fontId="140" fillId="0" borderId="6" xfId="4" applyNumberFormat="1" applyFont="1" applyBorder="1" applyAlignment="1" applyProtection="1">
      <alignment horizontal="left" vertical="center" shrinkToFit="1"/>
      <protection hidden="1"/>
    </xf>
    <xf numFmtId="0" fontId="71" fillId="2" borderId="22" xfId="4" applyNumberFormat="1" applyFont="1" applyFill="1" applyBorder="1" applyAlignment="1" applyProtection="1">
      <alignment horizontal="center" vertical="center"/>
      <protection locked="0"/>
    </xf>
    <xf numFmtId="0" fontId="71" fillId="2" borderId="24" xfId="4" applyNumberFormat="1" applyFont="1" applyFill="1" applyBorder="1" applyAlignment="1" applyProtection="1">
      <alignment horizontal="center" vertical="center"/>
      <protection locked="0"/>
    </xf>
    <xf numFmtId="0" fontId="126" fillId="3" borderId="107" xfId="0" applyFont="1" applyFill="1" applyBorder="1" applyAlignment="1" applyProtection="1">
      <alignment horizontal="left" vertical="center" shrinkToFit="1"/>
      <protection hidden="1"/>
    </xf>
    <xf numFmtId="0" fontId="126" fillId="3" borderId="113" xfId="0" applyFont="1" applyFill="1" applyBorder="1" applyAlignment="1" applyProtection="1">
      <alignment horizontal="left" vertical="center" shrinkToFit="1"/>
      <protection hidden="1"/>
    </xf>
    <xf numFmtId="0" fontId="126" fillId="3" borderId="114" xfId="0" applyFont="1" applyFill="1" applyBorder="1" applyAlignment="1" applyProtection="1">
      <alignment horizontal="left" vertical="center" shrinkToFit="1"/>
      <protection hidden="1"/>
    </xf>
    <xf numFmtId="0" fontId="126" fillId="3" borderId="25" xfId="0" applyFont="1" applyFill="1" applyBorder="1" applyAlignment="1" applyProtection="1">
      <alignment horizontal="left" vertical="center" shrinkToFit="1"/>
      <protection hidden="1"/>
    </xf>
    <xf numFmtId="0" fontId="126" fillId="3" borderId="0" xfId="0" applyFont="1" applyFill="1" applyBorder="1" applyAlignment="1" applyProtection="1">
      <alignment horizontal="left" vertical="center" shrinkToFit="1"/>
      <protection hidden="1"/>
    </xf>
    <xf numFmtId="0" fontId="126" fillId="3" borderId="31" xfId="0" applyFont="1" applyFill="1" applyBorder="1" applyAlignment="1" applyProtection="1">
      <alignment horizontal="left" vertical="center" shrinkToFit="1"/>
      <protection hidden="1"/>
    </xf>
    <xf numFmtId="0" fontId="58" fillId="3" borderId="22" xfId="4" applyNumberFormat="1" applyFont="1" applyFill="1" applyBorder="1" applyAlignment="1" applyProtection="1">
      <alignment horizontal="left" vertical="center" wrapText="1"/>
      <protection hidden="1"/>
    </xf>
    <xf numFmtId="0" fontId="58" fillId="3" borderId="23" xfId="4" applyNumberFormat="1" applyFont="1" applyFill="1" applyBorder="1" applyAlignment="1" applyProtection="1">
      <alignment horizontal="left" vertical="center" wrapText="1"/>
      <protection hidden="1"/>
    </xf>
    <xf numFmtId="0" fontId="58" fillId="3" borderId="24" xfId="4" applyNumberFormat="1" applyFont="1" applyFill="1" applyBorder="1" applyAlignment="1" applyProtection="1">
      <alignment horizontal="left" vertical="center" wrapText="1"/>
      <protection hidden="1"/>
    </xf>
    <xf numFmtId="0" fontId="161" fillId="0" borderId="20" xfId="4" applyNumberFormat="1" applyFont="1" applyBorder="1" applyAlignment="1" applyProtection="1">
      <alignment horizontal="left" vertical="center" shrinkToFit="1"/>
      <protection hidden="1"/>
    </xf>
    <xf numFmtId="0" fontId="161" fillId="0" borderId="1" xfId="4" applyNumberFormat="1" applyFont="1" applyBorder="1" applyAlignment="1" applyProtection="1">
      <alignment horizontal="left" vertical="center" shrinkToFit="1"/>
      <protection hidden="1"/>
    </xf>
    <xf numFmtId="0" fontId="161" fillId="0" borderId="30" xfId="4" applyNumberFormat="1" applyFont="1" applyBorder="1" applyAlignment="1" applyProtection="1">
      <alignment horizontal="left" vertical="center" shrinkToFit="1"/>
      <protection hidden="1"/>
    </xf>
    <xf numFmtId="0" fontId="161" fillId="2" borderId="44" xfId="4" applyNumberFormat="1" applyFont="1" applyFill="1" applyBorder="1" applyAlignment="1" applyProtection="1">
      <alignment horizontal="center" vertical="center" shrinkToFit="1"/>
      <protection locked="0"/>
    </xf>
    <xf numFmtId="0" fontId="161" fillId="2" borderId="23" xfId="4" applyNumberFormat="1" applyFont="1" applyFill="1" applyBorder="1" applyAlignment="1" applyProtection="1">
      <alignment horizontal="center" vertical="center" shrinkToFit="1"/>
      <protection locked="0"/>
    </xf>
    <xf numFmtId="0" fontId="161" fillId="2" borderId="24" xfId="4" applyNumberFormat="1" applyFont="1" applyFill="1" applyBorder="1" applyAlignment="1" applyProtection="1">
      <alignment horizontal="center" vertical="center" shrinkToFit="1"/>
      <protection locked="0"/>
    </xf>
    <xf numFmtId="0" fontId="58" fillId="0" borderId="44" xfId="4" applyNumberFormat="1" applyFont="1" applyBorder="1" applyAlignment="1" applyProtection="1">
      <alignment horizontal="left" vertical="center"/>
      <protection hidden="1"/>
    </xf>
    <xf numFmtId="0" fontId="126" fillId="0" borderId="22" xfId="4" applyNumberFormat="1" applyFont="1" applyFill="1" applyBorder="1" applyAlignment="1" applyProtection="1">
      <alignment horizontal="left" vertical="center" shrinkToFit="1"/>
      <protection hidden="1"/>
    </xf>
    <xf numFmtId="0" fontId="126" fillId="0" borderId="23" xfId="4" applyNumberFormat="1" applyFont="1" applyFill="1" applyBorder="1" applyAlignment="1" applyProtection="1">
      <alignment horizontal="left" vertical="center" shrinkToFit="1"/>
      <protection hidden="1"/>
    </xf>
    <xf numFmtId="0" fontId="126" fillId="0" borderId="24" xfId="4" applyNumberFormat="1" applyFont="1" applyFill="1" applyBorder="1" applyAlignment="1" applyProtection="1">
      <alignment horizontal="left" vertical="center" shrinkToFit="1"/>
      <protection hidden="1"/>
    </xf>
    <xf numFmtId="0" fontId="140" fillId="3" borderId="190" xfId="0" applyFont="1" applyFill="1" applyBorder="1" applyAlignment="1" applyProtection="1">
      <alignment horizontal="left" vertical="center"/>
      <protection hidden="1"/>
    </xf>
    <xf numFmtId="0" fontId="140" fillId="3" borderId="21" xfId="0" applyFont="1" applyFill="1" applyBorder="1" applyAlignment="1" applyProtection="1">
      <alignment horizontal="left" vertical="center"/>
      <protection hidden="1"/>
    </xf>
    <xf numFmtId="0" fontId="120" fillId="0" borderId="35" xfId="4" applyNumberFormat="1" applyFont="1" applyFill="1" applyBorder="1" applyAlignment="1" applyProtection="1">
      <alignment horizontal="left" vertical="center" wrapText="1" shrinkToFit="1"/>
      <protection hidden="1"/>
    </xf>
    <xf numFmtId="0" fontId="120" fillId="0" borderId="36" xfId="4" applyNumberFormat="1" applyFont="1" applyFill="1" applyBorder="1" applyAlignment="1" applyProtection="1">
      <alignment horizontal="left" vertical="center" wrapText="1" shrinkToFit="1"/>
      <protection hidden="1"/>
    </xf>
    <xf numFmtId="0" fontId="120" fillId="0" borderId="79" xfId="4" applyNumberFormat="1" applyFont="1" applyFill="1" applyBorder="1" applyAlignment="1" applyProtection="1">
      <alignment horizontal="left" vertical="center" wrapText="1" shrinkToFit="1"/>
      <protection hidden="1"/>
    </xf>
    <xf numFmtId="0" fontId="120" fillId="0" borderId="183" xfId="4" applyNumberFormat="1" applyFont="1" applyFill="1" applyBorder="1" applyAlignment="1" applyProtection="1">
      <alignment horizontal="left" vertical="center" wrapText="1" shrinkToFit="1"/>
      <protection hidden="1"/>
    </xf>
    <xf numFmtId="0" fontId="0" fillId="17" borderId="10" xfId="0" applyFill="1" applyBorder="1" applyAlignment="1" applyProtection="1">
      <alignment horizontal="left" vertical="center" wrapText="1"/>
      <protection hidden="1"/>
    </xf>
    <xf numFmtId="0" fontId="0" fillId="17" borderId="11" xfId="0" applyFill="1" applyBorder="1" applyAlignment="1" applyProtection="1">
      <alignment horizontal="left" vertical="center" wrapText="1"/>
      <protection hidden="1"/>
    </xf>
    <xf numFmtId="0" fontId="0" fillId="17" borderId="12" xfId="0" applyFill="1" applyBorder="1" applyAlignment="1" applyProtection="1">
      <alignment horizontal="left" vertical="center" wrapText="1"/>
      <protection hidden="1"/>
    </xf>
    <xf numFmtId="0" fontId="161" fillId="2" borderId="22" xfId="4" applyNumberFormat="1" applyFont="1" applyFill="1" applyBorder="1" applyAlignment="1" applyProtection="1">
      <alignment horizontal="center" vertical="center"/>
      <protection locked="0"/>
    </xf>
    <xf numFmtId="0" fontId="161" fillId="2" borderId="23" xfId="4" applyNumberFormat="1" applyFont="1" applyFill="1" applyBorder="1" applyAlignment="1" applyProtection="1">
      <alignment horizontal="center" vertical="center"/>
      <protection locked="0"/>
    </xf>
    <xf numFmtId="0" fontId="161" fillId="2" borderId="24" xfId="4" applyNumberFormat="1" applyFont="1" applyFill="1" applyBorder="1" applyAlignment="1" applyProtection="1">
      <alignment horizontal="center" vertical="center"/>
      <protection locked="0"/>
    </xf>
    <xf numFmtId="0" fontId="71" fillId="2" borderId="59" xfId="4" applyNumberFormat="1" applyFont="1" applyFill="1" applyBorder="1" applyAlignment="1" applyProtection="1">
      <alignment horizontal="left" vertical="center" shrinkToFit="1"/>
      <protection locked="0"/>
    </xf>
    <xf numFmtId="0" fontId="71" fillId="2" borderId="21" xfId="4" applyNumberFormat="1" applyFont="1" applyFill="1" applyBorder="1" applyAlignment="1" applyProtection="1">
      <alignment horizontal="left" vertical="center" shrinkToFit="1"/>
      <protection locked="0"/>
    </xf>
    <xf numFmtId="0" fontId="71" fillId="2" borderId="189" xfId="4" applyNumberFormat="1" applyFont="1" applyFill="1" applyBorder="1" applyAlignment="1" applyProtection="1">
      <alignment horizontal="left" vertical="center" shrinkToFit="1"/>
      <protection locked="0"/>
    </xf>
    <xf numFmtId="0" fontId="176" fillId="0" borderId="11" xfId="4" applyNumberFormat="1" applyFont="1" applyBorder="1" applyAlignment="1" applyProtection="1">
      <alignment horizontal="center" vertical="top" wrapText="1"/>
      <protection hidden="1"/>
    </xf>
    <xf numFmtId="0" fontId="142" fillId="0" borderId="0" xfId="4" applyNumberFormat="1" applyFont="1" applyBorder="1" applyAlignment="1" applyProtection="1">
      <alignment horizontal="center" wrapText="1"/>
      <protection hidden="1"/>
    </xf>
    <xf numFmtId="0" fontId="126" fillId="0" borderId="38" xfId="4" applyNumberFormat="1" applyFont="1" applyBorder="1" applyAlignment="1" applyProtection="1">
      <alignment horizontal="left" vertical="center" shrinkToFit="1"/>
      <protection hidden="1"/>
    </xf>
    <xf numFmtId="0" fontId="175" fillId="0" borderId="0" xfId="4" applyNumberFormat="1" applyFont="1" applyBorder="1" applyAlignment="1" applyProtection="1">
      <alignment horizontal="left" vertical="center" wrapText="1"/>
      <protection hidden="1"/>
    </xf>
    <xf numFmtId="0" fontId="126" fillId="0" borderId="25" xfId="4" applyNumberFormat="1" applyFont="1" applyBorder="1" applyAlignment="1" applyProtection="1">
      <alignment horizontal="left" vertical="center" shrinkToFit="1"/>
      <protection hidden="1"/>
    </xf>
    <xf numFmtId="0" fontId="126" fillId="0" borderId="0" xfId="4" applyNumberFormat="1" applyFont="1" applyBorder="1" applyAlignment="1" applyProtection="1">
      <alignment horizontal="left" vertical="center" shrinkToFit="1"/>
      <protection hidden="1"/>
    </xf>
    <xf numFmtId="0" fontId="126" fillId="0" borderId="46" xfId="4" applyNumberFormat="1" applyFont="1" applyBorder="1" applyAlignment="1" applyProtection="1">
      <alignment horizontal="left" vertical="center" shrinkToFit="1"/>
      <protection hidden="1"/>
    </xf>
    <xf numFmtId="0" fontId="78" fillId="0" borderId="10" xfId="0" applyFont="1" applyBorder="1" applyAlignment="1" applyProtection="1">
      <alignment horizontal="left" vertical="center" shrinkToFit="1"/>
      <protection hidden="1"/>
    </xf>
    <xf numFmtId="0" fontId="78" fillId="0" borderId="11" xfId="0" applyFont="1" applyBorder="1" applyAlignment="1" applyProtection="1">
      <alignment horizontal="left" vertical="center" shrinkToFit="1"/>
      <protection hidden="1"/>
    </xf>
    <xf numFmtId="0" fontId="78" fillId="0" borderId="38" xfId="0" applyFont="1" applyBorder="1" applyAlignment="1" applyProtection="1">
      <alignment horizontal="left" vertical="center" shrinkToFit="1"/>
      <protection hidden="1"/>
    </xf>
    <xf numFmtId="0" fontId="58" fillId="17" borderId="22" xfId="4" applyNumberFormat="1" applyFont="1" applyFill="1" applyBorder="1" applyAlignment="1" applyProtection="1">
      <alignment horizontal="left" vertical="center" wrapText="1"/>
      <protection hidden="1"/>
    </xf>
    <xf numFmtId="0" fontId="58" fillId="17" borderId="23" xfId="4" applyNumberFormat="1" applyFont="1" applyFill="1" applyBorder="1" applyAlignment="1" applyProtection="1">
      <alignment horizontal="left" vertical="center" wrapText="1"/>
      <protection hidden="1"/>
    </xf>
    <xf numFmtId="0" fontId="58" fillId="17" borderId="24" xfId="4" applyNumberFormat="1" applyFont="1" applyFill="1" applyBorder="1" applyAlignment="1" applyProtection="1">
      <alignment horizontal="left" vertical="center" wrapText="1"/>
      <protection hidden="1"/>
    </xf>
    <xf numFmtId="0" fontId="180" fillId="0" borderId="0" xfId="4" applyNumberFormat="1" applyFont="1" applyFill="1" applyBorder="1" applyAlignment="1" applyProtection="1">
      <alignment horizontal="left" vertical="center" wrapText="1"/>
      <protection hidden="1"/>
    </xf>
    <xf numFmtId="0" fontId="181" fillId="0" borderId="0" xfId="4" applyNumberFormat="1" applyFont="1" applyFill="1" applyBorder="1" applyAlignment="1" applyProtection="1">
      <alignment horizontal="left" vertical="center" shrinkToFit="1"/>
      <protection hidden="1"/>
    </xf>
    <xf numFmtId="0" fontId="135" fillId="0" borderId="0" xfId="0" applyFont="1" applyAlignment="1">
      <alignment vertical="center" shrinkToFit="1"/>
    </xf>
    <xf numFmtId="0" fontId="0" fillId="0" borderId="0" xfId="0" applyAlignment="1">
      <alignment vertical="center"/>
    </xf>
    <xf numFmtId="0" fontId="161" fillId="2" borderId="21" xfId="4" applyNumberFormat="1" applyFont="1" applyFill="1" applyBorder="1" applyAlignment="1" applyProtection="1">
      <alignment horizontal="center" vertical="center" shrinkToFit="1"/>
      <protection locked="0"/>
    </xf>
    <xf numFmtId="0" fontId="161" fillId="2" borderId="189" xfId="4" applyNumberFormat="1" applyFont="1" applyFill="1" applyBorder="1" applyAlignment="1" applyProtection="1">
      <alignment horizontal="center" vertical="center" shrinkToFit="1"/>
      <protection locked="0"/>
    </xf>
    <xf numFmtId="0" fontId="58" fillId="0" borderId="113" xfId="4" applyNumberFormat="1" applyFont="1" applyBorder="1" applyAlignment="1" applyProtection="1">
      <alignment horizontal="left" vertical="center" shrinkToFit="1"/>
      <protection hidden="1"/>
    </xf>
    <xf numFmtId="0" fontId="58" fillId="0" borderId="114" xfId="4" applyNumberFormat="1" applyFont="1" applyBorder="1" applyAlignment="1" applyProtection="1">
      <alignment horizontal="left" vertical="center" shrinkToFit="1"/>
      <protection hidden="1"/>
    </xf>
    <xf numFmtId="0" fontId="58" fillId="0" borderId="0" xfId="4" applyNumberFormat="1" applyFont="1" applyBorder="1" applyAlignment="1" applyProtection="1">
      <alignment horizontal="left" vertical="center"/>
      <protection hidden="1"/>
    </xf>
    <xf numFmtId="0" fontId="58" fillId="0" borderId="31" xfId="4" applyNumberFormat="1" applyFont="1" applyBorder="1" applyAlignment="1" applyProtection="1">
      <alignment horizontal="left" vertical="center"/>
      <protection hidden="1"/>
    </xf>
    <xf numFmtId="0" fontId="142" fillId="0" borderId="0" xfId="4" applyNumberFormat="1" applyFont="1" applyBorder="1" applyAlignment="1" applyProtection="1">
      <alignment horizontal="center" vertical="top" wrapText="1"/>
      <protection hidden="1"/>
    </xf>
    <xf numFmtId="0" fontId="58" fillId="0" borderId="11" xfId="4" applyNumberFormat="1" applyFont="1" applyBorder="1" applyAlignment="1" applyProtection="1">
      <alignment horizontal="right" vertical="center"/>
      <protection hidden="1"/>
    </xf>
    <xf numFmtId="0" fontId="58" fillId="0" borderId="0" xfId="4" applyNumberFormat="1" applyFont="1" applyBorder="1" applyAlignment="1" applyProtection="1">
      <alignment horizontal="right" vertical="center"/>
      <protection hidden="1"/>
    </xf>
    <xf numFmtId="0" fontId="126" fillId="0" borderId="25" xfId="4" applyNumberFormat="1" applyFont="1" applyBorder="1" applyAlignment="1" applyProtection="1">
      <alignment horizontal="left" vertical="center" wrapText="1" shrinkToFit="1"/>
      <protection hidden="1"/>
    </xf>
    <xf numFmtId="0" fontId="126" fillId="0" borderId="0" xfId="4" applyNumberFormat="1" applyFont="1" applyBorder="1" applyAlignment="1" applyProtection="1">
      <alignment horizontal="left" vertical="center" wrapText="1" shrinkToFit="1"/>
      <protection hidden="1"/>
    </xf>
    <xf numFmtId="177" fontId="71" fillId="2" borderId="59" xfId="4" applyNumberFormat="1" applyFont="1" applyFill="1" applyBorder="1" applyAlignment="1" applyProtection="1">
      <alignment horizontal="right" vertical="center" shrinkToFit="1"/>
      <protection locked="0"/>
    </xf>
    <xf numFmtId="177" fontId="71" fillId="2" borderId="21" xfId="4" applyNumberFormat="1" applyFont="1" applyFill="1" applyBorder="1" applyAlignment="1" applyProtection="1">
      <alignment horizontal="right" vertical="center" shrinkToFit="1"/>
      <protection locked="0"/>
    </xf>
    <xf numFmtId="177" fontId="71" fillId="2" borderId="189" xfId="4" applyNumberFormat="1" applyFont="1" applyFill="1" applyBorder="1" applyAlignment="1" applyProtection="1">
      <alignment horizontal="right" vertical="center" shrinkToFit="1"/>
      <protection locked="0"/>
    </xf>
    <xf numFmtId="0" fontId="138" fillId="0" borderId="32" xfId="4" applyNumberFormat="1" applyFont="1" applyBorder="1" applyAlignment="1" applyProtection="1">
      <alignment horizontal="left" vertical="center" wrapText="1"/>
      <protection hidden="1"/>
    </xf>
    <xf numFmtId="0" fontId="138" fillId="0" borderId="113" xfId="4" applyNumberFormat="1" applyFont="1" applyBorder="1" applyAlignment="1" applyProtection="1">
      <alignment horizontal="left" vertical="center" wrapText="1"/>
      <protection hidden="1"/>
    </xf>
    <xf numFmtId="0" fontId="138" fillId="0" borderId="114" xfId="4" applyNumberFormat="1" applyFont="1" applyBorder="1" applyAlignment="1" applyProtection="1">
      <alignment horizontal="left" vertical="center" wrapText="1"/>
      <protection hidden="1"/>
    </xf>
    <xf numFmtId="0" fontId="138" fillId="0" borderId="47" xfId="4" applyNumberFormat="1" applyFont="1" applyBorder="1" applyAlignment="1" applyProtection="1">
      <alignment horizontal="left" vertical="center" wrapText="1"/>
      <protection hidden="1"/>
    </xf>
    <xf numFmtId="0" fontId="138" fillId="0" borderId="0" xfId="4" applyNumberFormat="1" applyFont="1" applyBorder="1" applyAlignment="1" applyProtection="1">
      <alignment horizontal="left" vertical="center" wrapText="1"/>
      <protection hidden="1"/>
    </xf>
    <xf numFmtId="0" fontId="138" fillId="0" borderId="31" xfId="4" applyNumberFormat="1" applyFont="1" applyBorder="1" applyAlignment="1" applyProtection="1">
      <alignment horizontal="left" vertical="center" wrapText="1"/>
      <protection hidden="1"/>
    </xf>
    <xf numFmtId="0" fontId="126" fillId="0" borderId="47" xfId="4" applyNumberFormat="1" applyFont="1" applyBorder="1" applyAlignment="1" applyProtection="1">
      <alignment vertical="center" shrinkToFit="1"/>
      <protection hidden="1"/>
    </xf>
    <xf numFmtId="0" fontId="150" fillId="12" borderId="107" xfId="4" applyNumberFormat="1" applyFont="1" applyFill="1" applyBorder="1" applyAlignment="1" applyProtection="1">
      <alignment horizontal="left" vertical="center" wrapText="1"/>
      <protection hidden="1"/>
    </xf>
    <xf numFmtId="0" fontId="150" fillId="12" borderId="113" xfId="4" applyNumberFormat="1" applyFont="1" applyFill="1" applyBorder="1" applyAlignment="1" applyProtection="1">
      <alignment horizontal="left" vertical="center" wrapText="1"/>
      <protection hidden="1"/>
    </xf>
    <xf numFmtId="0" fontId="150" fillId="12" borderId="25" xfId="4" applyNumberFormat="1" applyFont="1" applyFill="1" applyBorder="1" applyAlignment="1" applyProtection="1">
      <alignment horizontal="left" vertical="center" wrapText="1"/>
      <protection hidden="1"/>
    </xf>
    <xf numFmtId="0" fontId="150" fillId="12" borderId="0" xfId="4" applyNumberFormat="1" applyFont="1" applyFill="1" applyBorder="1" applyAlignment="1" applyProtection="1">
      <alignment horizontal="left" vertical="center" wrapText="1"/>
      <protection hidden="1"/>
    </xf>
    <xf numFmtId="0" fontId="150" fillId="12" borderId="10" xfId="4" applyNumberFormat="1" applyFont="1" applyFill="1" applyBorder="1" applyAlignment="1" applyProtection="1">
      <alignment horizontal="left" vertical="center" wrapText="1"/>
      <protection hidden="1"/>
    </xf>
    <xf numFmtId="0" fontId="150" fillId="12" borderId="11" xfId="4" applyNumberFormat="1" applyFont="1" applyFill="1" applyBorder="1" applyAlignment="1" applyProtection="1">
      <alignment horizontal="left" vertical="center" wrapText="1"/>
      <protection hidden="1"/>
    </xf>
    <xf numFmtId="177" fontId="71" fillId="2" borderId="59" xfId="5" applyNumberFormat="1" applyFont="1" applyFill="1" applyBorder="1" applyAlignment="1" applyProtection="1">
      <alignment horizontal="right" vertical="center" shrinkToFit="1"/>
      <protection locked="0"/>
    </xf>
    <xf numFmtId="177" fontId="71" fillId="2" borderId="21" xfId="5" applyNumberFormat="1" applyFont="1" applyFill="1" applyBorder="1" applyAlignment="1" applyProtection="1">
      <alignment horizontal="right" vertical="center" shrinkToFit="1"/>
      <protection locked="0"/>
    </xf>
    <xf numFmtId="177" fontId="71" fillId="2" borderId="189" xfId="5" applyNumberFormat="1" applyFont="1" applyFill="1" applyBorder="1" applyAlignment="1" applyProtection="1">
      <alignment horizontal="right" vertical="center" shrinkToFit="1"/>
      <protection locked="0"/>
    </xf>
    <xf numFmtId="177" fontId="71" fillId="2" borderId="79" xfId="4" applyNumberFormat="1" applyFont="1" applyFill="1" applyBorder="1" applyAlignment="1" applyProtection="1">
      <alignment horizontal="right" vertical="center" shrinkToFit="1"/>
      <protection locked="0"/>
    </xf>
    <xf numFmtId="0" fontId="58" fillId="0" borderId="32" xfId="4" applyNumberFormat="1" applyFont="1" applyBorder="1" applyAlignment="1" applyProtection="1">
      <alignment horizontal="left" vertical="center"/>
      <protection hidden="1"/>
    </xf>
    <xf numFmtId="0" fontId="58" fillId="0" borderId="113" xfId="4" applyNumberFormat="1" applyFont="1" applyBorder="1" applyAlignment="1" applyProtection="1">
      <alignment horizontal="left" vertical="center"/>
      <protection hidden="1"/>
    </xf>
    <xf numFmtId="0" fontId="58" fillId="0" borderId="114" xfId="4" applyNumberFormat="1" applyFont="1" applyBorder="1" applyAlignment="1" applyProtection="1">
      <alignment horizontal="left" vertical="center"/>
      <protection hidden="1"/>
    </xf>
    <xf numFmtId="0" fontId="58" fillId="0" borderId="88" xfId="4" applyNumberFormat="1" applyFont="1" applyBorder="1" applyAlignment="1" applyProtection="1">
      <alignment horizontal="left" vertical="center" wrapText="1"/>
      <protection hidden="1"/>
    </xf>
    <xf numFmtId="0" fontId="58" fillId="0" borderId="187" xfId="4" applyNumberFormat="1" applyFont="1" applyBorder="1" applyAlignment="1" applyProtection="1">
      <alignment horizontal="left" vertical="center" wrapText="1"/>
      <protection hidden="1"/>
    </xf>
    <xf numFmtId="0" fontId="58" fillId="0" borderId="39" xfId="4" applyNumberFormat="1" applyFont="1" applyBorder="1" applyAlignment="1" applyProtection="1">
      <alignment horizontal="left" vertical="center" wrapText="1"/>
      <protection hidden="1"/>
    </xf>
    <xf numFmtId="0" fontId="58" fillId="0" borderId="80" xfId="4" applyNumberFormat="1" applyFont="1" applyBorder="1" applyAlignment="1" applyProtection="1">
      <alignment horizontal="left" vertical="center" wrapText="1"/>
      <protection hidden="1"/>
    </xf>
    <xf numFmtId="0" fontId="58" fillId="0" borderId="191" xfId="4" applyNumberFormat="1" applyFont="1" applyBorder="1" applyAlignment="1" applyProtection="1">
      <alignment horizontal="left" vertical="center" wrapText="1"/>
      <protection hidden="1"/>
    </xf>
    <xf numFmtId="0" fontId="58" fillId="0" borderId="113" xfId="4" applyNumberFormat="1" applyFont="1" applyBorder="1" applyAlignment="1" applyProtection="1">
      <alignment horizontal="right" vertical="center" wrapText="1"/>
      <protection hidden="1"/>
    </xf>
    <xf numFmtId="0" fontId="157" fillId="0" borderId="0" xfId="0" applyNumberFormat="1" applyFont="1" applyAlignment="1" applyProtection="1">
      <alignment horizontal="center" vertical="center" shrinkToFit="1"/>
      <protection hidden="1"/>
    </xf>
    <xf numFmtId="0" fontId="138" fillId="0" borderId="107" xfId="4" applyNumberFormat="1" applyFont="1" applyBorder="1" applyAlignment="1" applyProtection="1">
      <alignment horizontal="left" vertical="center" wrapText="1"/>
      <protection hidden="1"/>
    </xf>
    <xf numFmtId="0" fontId="138" fillId="0" borderId="25" xfId="4" applyNumberFormat="1" applyFont="1" applyBorder="1" applyAlignment="1" applyProtection="1">
      <alignment horizontal="left" vertical="center" wrapText="1"/>
      <protection hidden="1"/>
    </xf>
    <xf numFmtId="0" fontId="138" fillId="0" borderId="10" xfId="4" applyNumberFormat="1" applyFont="1" applyBorder="1" applyAlignment="1" applyProtection="1">
      <alignment horizontal="left" vertical="center" wrapText="1"/>
      <protection hidden="1"/>
    </xf>
    <xf numFmtId="0" fontId="138" fillId="0" borderId="11" xfId="4" applyNumberFormat="1" applyFont="1" applyBorder="1" applyAlignment="1" applyProtection="1">
      <alignment horizontal="left" vertical="center" wrapText="1"/>
      <protection hidden="1"/>
    </xf>
    <xf numFmtId="0" fontId="138" fillId="0" borderId="12" xfId="4" applyNumberFormat="1" applyFont="1" applyBorder="1" applyAlignment="1" applyProtection="1">
      <alignment horizontal="left" vertical="center" wrapText="1"/>
      <protection hidden="1"/>
    </xf>
    <xf numFmtId="0" fontId="58" fillId="0" borderId="180" xfId="4" applyNumberFormat="1" applyFont="1" applyBorder="1" applyAlignment="1" applyProtection="1">
      <alignment horizontal="left" vertical="center" wrapText="1"/>
      <protection hidden="1"/>
    </xf>
    <xf numFmtId="0" fontId="58" fillId="0" borderId="181" xfId="4" applyNumberFormat="1" applyFont="1" applyBorder="1" applyAlignment="1" applyProtection="1">
      <alignment horizontal="left" vertical="center" wrapText="1"/>
      <protection hidden="1"/>
    </xf>
    <xf numFmtId="176" fontId="71" fillId="2" borderId="59" xfId="5" applyNumberFormat="1" applyFont="1" applyFill="1" applyBorder="1" applyAlignment="1" applyProtection="1">
      <alignment horizontal="right" vertical="center" shrinkToFit="1"/>
      <protection locked="0"/>
    </xf>
    <xf numFmtId="176" fontId="71" fillId="2" borderId="21" xfId="5" applyNumberFormat="1" applyFont="1" applyFill="1" applyBorder="1" applyAlignment="1" applyProtection="1">
      <alignment horizontal="right" vertical="center" shrinkToFit="1"/>
      <protection locked="0"/>
    </xf>
    <xf numFmtId="176" fontId="71" fillId="2" borderId="189" xfId="5" applyNumberFormat="1" applyFont="1" applyFill="1" applyBorder="1" applyAlignment="1" applyProtection="1">
      <alignment horizontal="right" vertical="center" shrinkToFit="1"/>
      <protection locked="0"/>
    </xf>
    <xf numFmtId="0" fontId="145" fillId="3" borderId="180" xfId="0" applyNumberFormat="1" applyFont="1" applyFill="1" applyBorder="1" applyAlignment="1" applyProtection="1">
      <alignment horizontal="left" vertical="center"/>
      <protection hidden="1"/>
    </xf>
    <xf numFmtId="0" fontId="145" fillId="3" borderId="181" xfId="0" applyNumberFormat="1" applyFont="1" applyFill="1" applyBorder="1" applyAlignment="1" applyProtection="1">
      <alignment horizontal="left" vertical="center"/>
      <protection hidden="1"/>
    </xf>
    <xf numFmtId="0" fontId="126" fillId="0" borderId="179" xfId="4" applyNumberFormat="1" applyFont="1" applyBorder="1" applyAlignment="1" applyProtection="1">
      <alignment vertical="center" shrinkToFit="1"/>
      <protection hidden="1"/>
    </xf>
    <xf numFmtId="0" fontId="126" fillId="0" borderId="180" xfId="4" applyNumberFormat="1" applyFont="1" applyBorder="1" applyAlignment="1" applyProtection="1">
      <alignment vertical="center" shrinkToFit="1"/>
      <protection hidden="1"/>
    </xf>
    <xf numFmtId="0" fontId="126" fillId="0" borderId="182" xfId="4" applyNumberFormat="1" applyFont="1" applyBorder="1" applyAlignment="1" applyProtection="1">
      <alignment vertical="center" shrinkToFit="1"/>
      <protection hidden="1"/>
    </xf>
    <xf numFmtId="0" fontId="126" fillId="0" borderId="79" xfId="4" applyNumberFormat="1" applyFont="1" applyBorder="1" applyAlignment="1" applyProtection="1">
      <alignment vertical="center" shrinkToFit="1"/>
      <protection hidden="1"/>
    </xf>
    <xf numFmtId="177" fontId="71" fillId="2" borderId="44" xfId="4" applyNumberFormat="1" applyFont="1" applyFill="1" applyBorder="1" applyAlignment="1" applyProtection="1">
      <alignment horizontal="right" vertical="center" shrinkToFit="1"/>
      <protection locked="0" hidden="1"/>
    </xf>
    <xf numFmtId="177" fontId="71" fillId="2" borderId="23" xfId="4" applyNumberFormat="1" applyFont="1" applyFill="1" applyBorder="1" applyAlignment="1" applyProtection="1">
      <alignment horizontal="right" vertical="center" shrinkToFit="1"/>
      <protection locked="0" hidden="1"/>
    </xf>
    <xf numFmtId="177" fontId="71" fillId="2" borderId="24" xfId="4" applyNumberFormat="1" applyFont="1" applyFill="1" applyBorder="1" applyAlignment="1" applyProtection="1">
      <alignment horizontal="right" vertical="center" shrinkToFit="1"/>
      <protection locked="0" hidden="1"/>
    </xf>
    <xf numFmtId="0" fontId="127" fillId="2" borderId="59" xfId="4" applyNumberFormat="1" applyFont="1" applyFill="1" applyBorder="1" applyAlignment="1" applyProtection="1">
      <alignment vertical="center" wrapText="1"/>
      <protection locked="0"/>
    </xf>
    <xf numFmtId="0" fontId="127" fillId="2" borderId="21" xfId="4" applyNumberFormat="1" applyFont="1" applyFill="1" applyBorder="1" applyAlignment="1" applyProtection="1">
      <alignment vertical="center" wrapText="1"/>
      <protection locked="0"/>
    </xf>
    <xf numFmtId="0" fontId="127" fillId="2" borderId="189" xfId="4" applyNumberFormat="1" applyFont="1" applyFill="1" applyBorder="1" applyAlignment="1" applyProtection="1">
      <alignment vertical="center" wrapText="1"/>
      <protection locked="0"/>
    </xf>
    <xf numFmtId="0" fontId="142" fillId="0" borderId="0" xfId="0" applyNumberFormat="1" applyFont="1" applyBorder="1" applyAlignment="1" applyProtection="1">
      <alignment horizontal="center" vertical="center" wrapText="1"/>
      <protection hidden="1"/>
    </xf>
    <xf numFmtId="0" fontId="58" fillId="0" borderId="79" xfId="0" applyNumberFormat="1" applyFont="1" applyFill="1" applyBorder="1" applyAlignment="1" applyProtection="1">
      <alignment horizontal="left" vertical="center"/>
      <protection hidden="1"/>
    </xf>
    <xf numFmtId="0" fontId="58" fillId="0" borderId="183" xfId="0" applyNumberFormat="1" applyFont="1" applyFill="1" applyBorder="1" applyAlignment="1" applyProtection="1">
      <alignment horizontal="left" vertical="center"/>
      <protection hidden="1"/>
    </xf>
    <xf numFmtId="0" fontId="140" fillId="0" borderId="0" xfId="0" applyNumberFormat="1" applyFont="1" applyBorder="1" applyAlignment="1" applyProtection="1">
      <alignment horizontal="center" vertical="center"/>
      <protection hidden="1"/>
    </xf>
    <xf numFmtId="0" fontId="140" fillId="0" borderId="113" xfId="4" applyNumberFormat="1" applyFont="1" applyBorder="1" applyAlignment="1" applyProtection="1">
      <alignment vertical="center" wrapText="1"/>
      <protection hidden="1"/>
    </xf>
    <xf numFmtId="0" fontId="140" fillId="0" borderId="0" xfId="4" applyNumberFormat="1" applyFont="1" applyBorder="1" applyAlignment="1" applyProtection="1">
      <alignment vertical="center" wrapText="1"/>
      <protection hidden="1"/>
    </xf>
    <xf numFmtId="0" fontId="58" fillId="0" borderId="23" xfId="4" applyNumberFormat="1" applyFont="1" applyBorder="1" applyAlignment="1" applyProtection="1">
      <alignment horizontal="right" vertical="center"/>
      <protection hidden="1"/>
    </xf>
    <xf numFmtId="177" fontId="71" fillId="2" borderId="59" xfId="4" applyNumberFormat="1" applyFont="1" applyFill="1" applyBorder="1" applyAlignment="1" applyProtection="1">
      <alignment horizontal="right" vertical="center" shrinkToFit="1"/>
      <protection locked="0" hidden="1"/>
    </xf>
    <xf numFmtId="177" fontId="71" fillId="2" borderId="21" xfId="4" applyNumberFormat="1" applyFont="1" applyFill="1" applyBorder="1" applyAlignment="1" applyProtection="1">
      <alignment horizontal="right" vertical="center" shrinkToFit="1"/>
      <protection locked="0" hidden="1"/>
    </xf>
    <xf numFmtId="0" fontId="155" fillId="0" borderId="107" xfId="4" applyNumberFormat="1" applyFont="1" applyBorder="1" applyAlignment="1" applyProtection="1">
      <alignment horizontal="left" vertical="center" wrapText="1"/>
      <protection hidden="1"/>
    </xf>
    <xf numFmtId="0" fontId="179" fillId="0" borderId="113" xfId="0" applyFont="1" applyBorder="1" applyAlignment="1">
      <alignment horizontal="left" vertical="center" wrapText="1"/>
    </xf>
    <xf numFmtId="0" fontId="179" fillId="0" borderId="114" xfId="0" applyFont="1" applyBorder="1" applyAlignment="1">
      <alignment horizontal="left" vertical="center" wrapText="1"/>
    </xf>
    <xf numFmtId="0" fontId="179" fillId="0" borderId="10" xfId="0" applyFont="1" applyBorder="1" applyAlignment="1">
      <alignment horizontal="left" vertical="center" wrapText="1"/>
    </xf>
    <xf numFmtId="0" fontId="179" fillId="0" borderId="11" xfId="0" applyFont="1" applyBorder="1" applyAlignment="1">
      <alignment horizontal="left" vertical="center" wrapText="1"/>
    </xf>
    <xf numFmtId="0" fontId="179" fillId="0" borderId="12" xfId="0" applyFont="1" applyBorder="1" applyAlignment="1">
      <alignment horizontal="left" vertical="center" wrapText="1"/>
    </xf>
    <xf numFmtId="0" fontId="120" fillId="0" borderId="107" xfId="4" applyNumberFormat="1" applyFont="1" applyBorder="1" applyAlignment="1" applyProtection="1">
      <alignment horizontal="center" vertical="center" wrapText="1" shrinkToFit="1"/>
      <protection hidden="1"/>
    </xf>
    <xf numFmtId="0" fontId="11" fillId="0" borderId="113" xfId="0" applyFont="1" applyBorder="1" applyAlignment="1" applyProtection="1">
      <alignment horizontal="center" vertical="center" shrinkToFit="1"/>
      <protection hidden="1"/>
    </xf>
    <xf numFmtId="0" fontId="11" fillId="0" borderId="114" xfId="0" applyFont="1" applyBorder="1" applyAlignment="1" applyProtection="1">
      <alignment horizontal="center" vertical="center" shrinkToFit="1"/>
      <protection hidden="1"/>
    </xf>
    <xf numFmtId="0" fontId="11" fillId="0" borderId="10" xfId="0" applyFont="1" applyBorder="1" applyAlignment="1" applyProtection="1">
      <alignment horizontal="center" vertical="center" shrinkToFit="1"/>
      <protection hidden="1"/>
    </xf>
    <xf numFmtId="0" fontId="11" fillId="0" borderId="11" xfId="0" applyFont="1" applyBorder="1" applyAlignment="1" applyProtection="1">
      <alignment horizontal="center" vertical="center" shrinkToFit="1"/>
      <protection hidden="1"/>
    </xf>
    <xf numFmtId="0" fontId="11" fillId="0" borderId="12" xfId="0" applyFont="1" applyBorder="1" applyAlignment="1" applyProtection="1">
      <alignment horizontal="center" vertical="center" shrinkToFit="1"/>
      <protection hidden="1"/>
    </xf>
    <xf numFmtId="0" fontId="126" fillId="0" borderId="0" xfId="4" applyNumberFormat="1" applyFont="1" applyBorder="1" applyAlignment="1" applyProtection="1">
      <alignment vertical="center"/>
      <protection hidden="1"/>
    </xf>
    <xf numFmtId="0" fontId="127" fillId="0" borderId="113" xfId="4" applyNumberFormat="1" applyFont="1" applyBorder="1" applyAlignment="1" applyProtection="1">
      <alignment horizontal="center" vertical="center" shrinkToFit="1"/>
      <protection hidden="1"/>
    </xf>
    <xf numFmtId="0" fontId="139" fillId="0" borderId="0" xfId="4" applyNumberFormat="1" applyFont="1" applyBorder="1" applyAlignment="1" applyProtection="1">
      <alignment vertical="center" shrinkToFit="1"/>
      <protection hidden="1"/>
    </xf>
    <xf numFmtId="0" fontId="171" fillId="0" borderId="0" xfId="0" applyFont="1" applyAlignment="1" applyProtection="1">
      <alignment vertical="center"/>
      <protection hidden="1"/>
    </xf>
    <xf numFmtId="0" fontId="58" fillId="0" borderId="67" xfId="4" applyNumberFormat="1" applyFont="1" applyBorder="1" applyAlignment="1" applyProtection="1">
      <alignment horizontal="left" vertical="center" wrapText="1"/>
      <protection hidden="1"/>
    </xf>
    <xf numFmtId="0" fontId="58" fillId="0" borderId="54" xfId="4" applyNumberFormat="1" applyFont="1" applyBorder="1" applyAlignment="1" applyProtection="1">
      <alignment horizontal="left" vertical="center" wrapText="1"/>
      <protection hidden="1"/>
    </xf>
    <xf numFmtId="0" fontId="58" fillId="0" borderId="28" xfId="4" applyNumberFormat="1" applyFont="1" applyBorder="1" applyAlignment="1" applyProtection="1">
      <alignment horizontal="left" vertical="center" wrapText="1"/>
      <protection hidden="1"/>
    </xf>
    <xf numFmtId="0" fontId="126" fillId="0" borderId="67" xfId="4" applyNumberFormat="1" applyFont="1" applyBorder="1" applyAlignment="1" applyProtection="1">
      <alignment horizontal="left" vertical="center" shrinkToFit="1"/>
      <protection hidden="1"/>
    </xf>
    <xf numFmtId="0" fontId="126" fillId="0" borderId="54" xfId="4" applyNumberFormat="1" applyFont="1" applyBorder="1" applyAlignment="1" applyProtection="1">
      <alignment horizontal="left" vertical="center" shrinkToFit="1"/>
      <protection hidden="1"/>
    </xf>
    <xf numFmtId="0" fontId="126" fillId="0" borderId="28" xfId="4" applyNumberFormat="1" applyFont="1" applyBorder="1" applyAlignment="1" applyProtection="1">
      <alignment horizontal="left" vertical="center" shrinkToFit="1"/>
      <protection hidden="1"/>
    </xf>
    <xf numFmtId="0" fontId="70" fillId="0" borderId="22" xfId="4" applyNumberFormat="1" applyFont="1" applyFill="1" applyBorder="1" applyAlignment="1" applyProtection="1">
      <alignment vertical="center" shrinkToFit="1"/>
    </xf>
    <xf numFmtId="0" fontId="70" fillId="0" borderId="23" xfId="4" applyNumberFormat="1" applyFont="1" applyFill="1" applyBorder="1" applyAlignment="1" applyProtection="1">
      <alignment vertical="center" shrinkToFit="1"/>
    </xf>
    <xf numFmtId="0" fontId="70" fillId="0" borderId="24" xfId="4" applyNumberFormat="1" applyFont="1" applyFill="1" applyBorder="1" applyAlignment="1" applyProtection="1">
      <alignment vertical="center" shrinkToFit="1"/>
    </xf>
    <xf numFmtId="0" fontId="141" fillId="12" borderId="0" xfId="4" applyNumberFormat="1" applyFont="1" applyFill="1" applyBorder="1" applyAlignment="1" applyProtection="1">
      <alignment vertical="center" shrinkToFit="1"/>
      <protection hidden="1"/>
    </xf>
    <xf numFmtId="0" fontId="11" fillId="0" borderId="25" xfId="0" applyFont="1" applyBorder="1" applyAlignment="1" applyProtection="1">
      <alignment horizontal="center" vertical="center" shrinkToFit="1"/>
      <protection hidden="1"/>
    </xf>
    <xf numFmtId="0" fontId="220" fillId="0" borderId="0" xfId="0" applyFont="1" applyBorder="1" applyAlignment="1" applyProtection="1">
      <alignment horizontal="center" vertical="center" shrinkToFit="1"/>
      <protection hidden="1"/>
    </xf>
    <xf numFmtId="0" fontId="220" fillId="0" borderId="31" xfId="0" applyFont="1" applyBorder="1" applyAlignment="1" applyProtection="1">
      <alignment horizontal="center" vertical="center" shrinkToFit="1"/>
      <protection hidden="1"/>
    </xf>
    <xf numFmtId="0" fontId="77" fillId="0" borderId="25" xfId="0" applyFont="1" applyBorder="1" applyAlignment="1" applyProtection="1">
      <alignment horizontal="center" vertical="center"/>
      <protection hidden="1"/>
    </xf>
    <xf numFmtId="0" fontId="77" fillId="0" borderId="0" xfId="0" applyFont="1" applyBorder="1" applyAlignment="1" applyProtection="1">
      <alignment horizontal="center" vertical="center"/>
      <protection hidden="1"/>
    </xf>
    <xf numFmtId="0" fontId="77" fillId="0" borderId="31" xfId="0" applyFont="1" applyBorder="1" applyAlignment="1" applyProtection="1">
      <alignment horizontal="center" vertical="center"/>
      <protection hidden="1"/>
    </xf>
    <xf numFmtId="0" fontId="78" fillId="0" borderId="0" xfId="0" applyNumberFormat="1" applyFont="1" applyBorder="1" applyAlignment="1" applyProtection="1">
      <alignment horizontal="center" vertical="center" shrinkToFit="1"/>
      <protection hidden="1"/>
    </xf>
    <xf numFmtId="0" fontId="78" fillId="0" borderId="5" xfId="0" applyNumberFormat="1" applyFont="1" applyBorder="1" applyAlignment="1" applyProtection="1">
      <alignment horizontal="center" vertical="center" shrinkToFit="1"/>
      <protection hidden="1"/>
    </xf>
    <xf numFmtId="0" fontId="0" fillId="0" borderId="25" xfId="0" applyBorder="1" applyAlignment="1" applyProtection="1">
      <alignment horizontal="right"/>
      <protection hidden="1"/>
    </xf>
    <xf numFmtId="0" fontId="0" fillId="0" borderId="0" xfId="0" applyBorder="1" applyAlignment="1" applyProtection="1">
      <alignment horizontal="right"/>
      <protection hidden="1"/>
    </xf>
    <xf numFmtId="0" fontId="197" fillId="0" borderId="25" xfId="0" applyFont="1" applyBorder="1" applyAlignment="1" applyProtection="1">
      <alignment horizontal="center" vertical="center"/>
      <protection hidden="1"/>
    </xf>
    <xf numFmtId="0" fontId="197" fillId="0" borderId="0" xfId="0" applyFont="1" applyBorder="1" applyAlignment="1" applyProtection="1">
      <alignment horizontal="center" vertical="center"/>
      <protection hidden="1"/>
    </xf>
    <xf numFmtId="0" fontId="197" fillId="0" borderId="31" xfId="0" applyFont="1" applyBorder="1" applyAlignment="1" applyProtection="1">
      <alignment horizontal="center" vertical="center"/>
      <protection hidden="1"/>
    </xf>
    <xf numFmtId="0" fontId="75" fillId="0" borderId="25" xfId="0" applyFont="1" applyBorder="1" applyAlignment="1" applyProtection="1">
      <alignment horizontal="center" vertical="center"/>
      <protection hidden="1"/>
    </xf>
    <xf numFmtId="0" fontId="76" fillId="0" borderId="0" xfId="0" applyFont="1" applyBorder="1" applyAlignment="1" applyProtection="1">
      <alignment horizontal="center" vertical="center"/>
      <protection hidden="1"/>
    </xf>
    <xf numFmtId="0" fontId="76" fillId="0" borderId="31" xfId="0" applyFont="1" applyBorder="1" applyAlignment="1" applyProtection="1">
      <alignment horizontal="center" vertical="center"/>
      <protection hidden="1"/>
    </xf>
    <xf numFmtId="0" fontId="78" fillId="0" borderId="0" xfId="0" applyFont="1" applyBorder="1" applyAlignment="1" applyProtection="1">
      <alignment horizontal="center" vertical="center" shrinkToFit="1"/>
      <protection hidden="1"/>
    </xf>
    <xf numFmtId="0" fontId="79" fillId="0" borderId="0" xfId="0" applyFont="1" applyBorder="1" applyAlignment="1" applyProtection="1">
      <alignment horizontal="center" vertical="center" shrinkToFit="1"/>
      <protection hidden="1"/>
    </xf>
    <xf numFmtId="0" fontId="79" fillId="0" borderId="5" xfId="0" applyFont="1" applyBorder="1" applyAlignment="1" applyProtection="1">
      <alignment horizontal="center" vertical="center" shrinkToFit="1"/>
      <protection hidden="1"/>
    </xf>
    <xf numFmtId="0" fontId="58" fillId="4" borderId="113" xfId="1" applyFont="1" applyFill="1" applyBorder="1" applyAlignment="1" applyProtection="1">
      <alignment horizontal="center" vertical="center"/>
      <protection hidden="1"/>
    </xf>
    <xf numFmtId="0" fontId="58" fillId="4" borderId="0" xfId="1" applyFont="1" applyFill="1" applyBorder="1" applyAlignment="1" applyProtection="1">
      <alignment horizontal="center" vertical="center"/>
      <protection hidden="1"/>
    </xf>
    <xf numFmtId="0" fontId="58" fillId="4" borderId="11" xfId="1" applyFont="1" applyFill="1" applyBorder="1" applyAlignment="1" applyProtection="1">
      <alignment horizontal="center" vertical="center"/>
      <protection hidden="1"/>
    </xf>
    <xf numFmtId="0" fontId="74" fillId="0" borderId="32" xfId="1" applyFont="1" applyFill="1" applyBorder="1" applyAlignment="1" applyProtection="1">
      <alignment horizontal="center" vertical="center" wrapText="1"/>
      <protection hidden="1"/>
    </xf>
    <xf numFmtId="0" fontId="74" fillId="0" borderId="113" xfId="1" applyFont="1" applyFill="1" applyBorder="1" applyAlignment="1" applyProtection="1">
      <alignment horizontal="center" vertical="center" wrapText="1"/>
      <protection hidden="1"/>
    </xf>
    <xf numFmtId="0" fontId="74" fillId="0" borderId="231" xfId="1" applyFont="1" applyFill="1" applyBorder="1" applyAlignment="1" applyProtection="1">
      <alignment horizontal="center" vertical="center" wrapText="1"/>
      <protection hidden="1"/>
    </xf>
    <xf numFmtId="0" fontId="74" fillId="0" borderId="47" xfId="1" applyFont="1" applyFill="1" applyBorder="1" applyAlignment="1" applyProtection="1">
      <alignment horizontal="center" vertical="center" wrapText="1"/>
      <protection hidden="1"/>
    </xf>
    <xf numFmtId="0" fontId="74" fillId="0" borderId="0" xfId="1" applyFont="1" applyFill="1" applyBorder="1" applyAlignment="1" applyProtection="1">
      <alignment horizontal="center" vertical="center" wrapText="1"/>
      <protection hidden="1"/>
    </xf>
    <xf numFmtId="0" fontId="74" fillId="0" borderId="232" xfId="1" applyFont="1" applyFill="1" applyBorder="1" applyAlignment="1" applyProtection="1">
      <alignment horizontal="center" vertical="center" wrapText="1"/>
      <protection hidden="1"/>
    </xf>
    <xf numFmtId="0" fontId="74" fillId="0" borderId="40" xfId="1" applyFont="1" applyFill="1" applyBorder="1" applyAlignment="1" applyProtection="1">
      <alignment horizontal="center" vertical="center" wrapText="1"/>
      <protection hidden="1"/>
    </xf>
    <xf numFmtId="0" fontId="74" fillId="0" borderId="11" xfId="1" applyFont="1" applyFill="1" applyBorder="1" applyAlignment="1" applyProtection="1">
      <alignment horizontal="center" vertical="center" wrapText="1"/>
      <protection hidden="1"/>
    </xf>
    <xf numFmtId="0" fontId="74" fillId="0" borderId="233" xfId="1" applyFont="1" applyFill="1" applyBorder="1" applyAlignment="1" applyProtection="1">
      <alignment horizontal="center" vertical="center" wrapText="1"/>
      <protection hidden="1"/>
    </xf>
    <xf numFmtId="0" fontId="74" fillId="0" borderId="237" xfId="1" applyFont="1" applyFill="1" applyBorder="1" applyAlignment="1" applyProtection="1">
      <alignment horizontal="center" vertical="center" wrapText="1"/>
      <protection hidden="1"/>
    </xf>
    <xf numFmtId="0" fontId="74" fillId="0" borderId="238" xfId="1" applyFont="1" applyFill="1" applyBorder="1" applyAlignment="1" applyProtection="1">
      <alignment horizontal="center" vertical="center" wrapText="1"/>
      <protection hidden="1"/>
    </xf>
    <xf numFmtId="0" fontId="74" fillId="0" borderId="239" xfId="1" applyFont="1" applyFill="1" applyBorder="1" applyAlignment="1" applyProtection="1">
      <alignment horizontal="center" vertical="center" wrapText="1"/>
      <protection hidden="1"/>
    </xf>
    <xf numFmtId="0" fontId="219" fillId="0" borderId="54" xfId="1" applyFont="1" applyBorder="1" applyAlignment="1" applyProtection="1">
      <alignment horizontal="center" vertical="center" textRotation="90" shrinkToFit="1"/>
      <protection hidden="1"/>
    </xf>
    <xf numFmtId="0" fontId="219" fillId="0" borderId="28" xfId="1" applyFont="1" applyBorder="1" applyAlignment="1" applyProtection="1">
      <alignment horizontal="center" vertical="center" textRotation="90" shrinkToFit="1"/>
      <protection hidden="1"/>
    </xf>
    <xf numFmtId="0" fontId="57" fillId="0" borderId="60" xfId="1" applyFont="1" applyBorder="1" applyAlignment="1" applyProtection="1">
      <alignment horizontal="center" vertical="center" textRotation="90"/>
      <protection hidden="1"/>
    </xf>
    <xf numFmtId="0" fontId="57" fillId="0" borderId="222" xfId="1" applyFont="1" applyBorder="1" applyAlignment="1" applyProtection="1">
      <alignment horizontal="center" vertical="center" textRotation="90"/>
      <protection hidden="1"/>
    </xf>
    <xf numFmtId="0" fontId="57" fillId="0" borderId="54" xfId="1" applyFont="1" applyBorder="1" applyAlignment="1" applyProtection="1">
      <alignment horizontal="center" vertical="center" textRotation="90"/>
      <protection hidden="1"/>
    </xf>
    <xf numFmtId="0" fontId="57" fillId="0" borderId="218" xfId="1" applyFont="1" applyBorder="1" applyAlignment="1" applyProtection="1">
      <alignment horizontal="center" vertical="center" textRotation="90"/>
      <protection hidden="1"/>
    </xf>
    <xf numFmtId="0" fontId="57" fillId="0" borderId="28" xfId="1" applyFont="1" applyBorder="1" applyAlignment="1" applyProtection="1">
      <alignment horizontal="center" vertical="center" textRotation="90"/>
      <protection hidden="1"/>
    </xf>
    <xf numFmtId="0" fontId="183" fillId="0" borderId="67" xfId="1" applyFont="1" applyBorder="1" applyAlignment="1" applyProtection="1">
      <alignment horizontal="center" vertical="center" textRotation="90" shrinkToFit="1"/>
      <protection hidden="1"/>
    </xf>
    <xf numFmtId="0" fontId="183" fillId="0" borderId="54" xfId="1" applyFont="1" applyBorder="1" applyAlignment="1" applyProtection="1">
      <alignment horizontal="center" vertical="center" textRotation="90" shrinkToFit="1"/>
      <protection hidden="1"/>
    </xf>
    <xf numFmtId="0" fontId="183" fillId="0" borderId="28" xfId="1" applyFont="1" applyBorder="1" applyAlignment="1" applyProtection="1">
      <alignment horizontal="center" vertical="center" textRotation="90" shrinkToFit="1"/>
      <protection hidden="1"/>
    </xf>
    <xf numFmtId="0" fontId="25" fillId="0" borderId="0" xfId="1" applyFont="1" applyBorder="1" applyAlignment="1" applyProtection="1">
      <alignment horizontal="distributed"/>
      <protection hidden="1"/>
    </xf>
    <xf numFmtId="0" fontId="211" fillId="0" borderId="0" xfId="0" applyFont="1" applyFill="1" applyBorder="1" applyAlignment="1" applyProtection="1">
      <alignment vertical="center" wrapText="1"/>
      <protection hidden="1"/>
    </xf>
    <xf numFmtId="0" fontId="67" fillId="0" borderId="1" xfId="0" applyFont="1" applyFill="1" applyBorder="1" applyAlignment="1" applyProtection="1">
      <alignment horizontal="center" vertical="center" shrinkToFit="1"/>
      <protection hidden="1"/>
    </xf>
    <xf numFmtId="0" fontId="67" fillId="0" borderId="30" xfId="0" applyFont="1" applyFill="1" applyBorder="1" applyAlignment="1" applyProtection="1">
      <alignment horizontal="center" vertical="center" shrinkToFit="1"/>
      <protection hidden="1"/>
    </xf>
    <xf numFmtId="0" fontId="67" fillId="0" borderId="0" xfId="0" applyFont="1" applyFill="1" applyBorder="1" applyAlignment="1" applyProtection="1">
      <alignment horizontal="center" vertical="center" shrinkToFit="1"/>
      <protection hidden="1"/>
    </xf>
    <xf numFmtId="0" fontId="67" fillId="0" borderId="31" xfId="0" applyFont="1" applyFill="1" applyBorder="1" applyAlignment="1" applyProtection="1">
      <alignment horizontal="center" vertical="center" shrinkToFit="1"/>
      <protection hidden="1"/>
    </xf>
    <xf numFmtId="0" fontId="67" fillId="0" borderId="5" xfId="0" applyFont="1" applyFill="1" applyBorder="1" applyAlignment="1" applyProtection="1">
      <alignment horizontal="center" vertical="center" shrinkToFit="1"/>
      <protection hidden="1"/>
    </xf>
    <xf numFmtId="0" fontId="67" fillId="0" borderId="27" xfId="0" applyFont="1" applyFill="1" applyBorder="1" applyAlignment="1" applyProtection="1">
      <alignment horizontal="center" vertical="center" shrinkToFit="1"/>
      <protection hidden="1"/>
    </xf>
    <xf numFmtId="0" fontId="67" fillId="0" borderId="2" xfId="0" applyFont="1" applyBorder="1" applyAlignment="1" applyProtection="1">
      <alignment vertical="center" shrinkToFit="1"/>
      <protection hidden="1"/>
    </xf>
    <xf numFmtId="0" fontId="67" fillId="0" borderId="1" xfId="0" applyFont="1" applyBorder="1" applyAlignment="1" applyProtection="1">
      <alignment vertical="center" shrinkToFit="1"/>
      <protection hidden="1"/>
    </xf>
    <xf numFmtId="0" fontId="67" fillId="0" borderId="47" xfId="0" applyFont="1" applyBorder="1" applyAlignment="1" applyProtection="1">
      <alignment vertical="center" shrinkToFit="1"/>
      <protection hidden="1"/>
    </xf>
    <xf numFmtId="0" fontId="67" fillId="0" borderId="0" xfId="0" applyFont="1" applyBorder="1" applyAlignment="1" applyProtection="1">
      <alignment vertical="center" shrinkToFit="1"/>
      <protection hidden="1"/>
    </xf>
    <xf numFmtId="0" fontId="67" fillId="0" borderId="4" xfId="0" applyFont="1" applyBorder="1" applyAlignment="1" applyProtection="1">
      <alignment vertical="center" shrinkToFit="1"/>
      <protection hidden="1"/>
    </xf>
    <xf numFmtId="0" fontId="67" fillId="0" borderId="5" xfId="0" applyFont="1" applyBorder="1" applyAlignment="1" applyProtection="1">
      <alignment vertical="center" shrinkToFit="1"/>
      <protection hidden="1"/>
    </xf>
    <xf numFmtId="0" fontId="161" fillId="0" borderId="176" xfId="0" applyFont="1" applyFill="1" applyBorder="1" applyAlignment="1" applyProtection="1">
      <alignment horizontal="center" vertical="center"/>
      <protection locked="0" hidden="1"/>
    </xf>
    <xf numFmtId="0" fontId="161" fillId="0" borderId="35" xfId="0" applyFont="1" applyFill="1" applyBorder="1" applyAlignment="1" applyProtection="1">
      <alignment horizontal="center" vertical="center"/>
      <protection locked="0" hidden="1"/>
    </xf>
    <xf numFmtId="0" fontId="67" fillId="0" borderId="0" xfId="1" applyFont="1" applyBorder="1" applyAlignment="1" applyProtection="1">
      <alignment horizontal="left" vertical="center"/>
      <protection hidden="1"/>
    </xf>
    <xf numFmtId="0" fontId="67" fillId="0" borderId="2" xfId="0" applyFont="1" applyBorder="1" applyAlignment="1" applyProtection="1">
      <alignment horizontal="left" vertical="center" shrinkToFit="1"/>
      <protection hidden="1"/>
    </xf>
    <xf numFmtId="0" fontId="67" fillId="0" borderId="1" xfId="0" applyFont="1" applyBorder="1" applyAlignment="1" applyProtection="1">
      <alignment horizontal="left" vertical="center" shrinkToFit="1"/>
      <protection hidden="1"/>
    </xf>
    <xf numFmtId="0" fontId="67" fillId="0" borderId="47" xfId="0" applyFont="1" applyBorder="1" applyAlignment="1" applyProtection="1">
      <alignment horizontal="left" vertical="center" shrinkToFit="1"/>
      <protection hidden="1"/>
    </xf>
    <xf numFmtId="0" fontId="67" fillId="0" borderId="0" xfId="0" applyFont="1" applyBorder="1" applyAlignment="1" applyProtection="1">
      <alignment horizontal="left" vertical="center" shrinkToFit="1"/>
      <protection hidden="1"/>
    </xf>
    <xf numFmtId="0" fontId="67" fillId="0" borderId="40" xfId="0" applyFont="1" applyBorder="1" applyAlignment="1" applyProtection="1">
      <alignment horizontal="left" vertical="center" shrinkToFit="1"/>
      <protection hidden="1"/>
    </xf>
    <xf numFmtId="0" fontId="67" fillId="0" borderId="11" xfId="0" applyFont="1" applyBorder="1" applyAlignment="1" applyProtection="1">
      <alignment horizontal="left" vertical="center" shrinkToFit="1"/>
      <protection hidden="1"/>
    </xf>
    <xf numFmtId="0" fontId="67" fillId="0" borderId="1" xfId="0" applyFont="1" applyFill="1" applyBorder="1" applyAlignment="1" applyProtection="1">
      <alignment horizontal="left" vertical="center" shrinkToFit="1"/>
      <protection hidden="1"/>
    </xf>
    <xf numFmtId="0" fontId="67" fillId="0" borderId="30" xfId="0" applyFont="1" applyFill="1" applyBorder="1" applyAlignment="1" applyProtection="1">
      <alignment horizontal="left" vertical="center" shrinkToFit="1"/>
      <protection hidden="1"/>
    </xf>
    <xf numFmtId="0" fontId="67" fillId="0" borderId="0" xfId="0" applyFont="1" applyFill="1" applyBorder="1" applyAlignment="1" applyProtection="1">
      <alignment horizontal="left" vertical="center" shrinkToFit="1"/>
      <protection hidden="1"/>
    </xf>
    <xf numFmtId="0" fontId="67" fillId="0" borderId="31" xfId="0" applyFont="1" applyFill="1" applyBorder="1" applyAlignment="1" applyProtection="1">
      <alignment horizontal="left" vertical="center" shrinkToFit="1"/>
      <protection hidden="1"/>
    </xf>
    <xf numFmtId="0" fontId="67" fillId="0" borderId="11" xfId="0" applyFont="1" applyFill="1" applyBorder="1" applyAlignment="1" applyProtection="1">
      <alignment horizontal="left" vertical="center" shrinkToFit="1"/>
      <protection hidden="1"/>
    </xf>
    <xf numFmtId="0" fontId="67" fillId="0" borderId="12" xfId="0" applyFont="1" applyFill="1" applyBorder="1" applyAlignment="1" applyProtection="1">
      <alignment horizontal="left" vertical="center" shrinkToFit="1"/>
      <protection hidden="1"/>
    </xf>
    <xf numFmtId="0" fontId="66" fillId="0" borderId="2" xfId="0" applyFont="1" applyFill="1" applyBorder="1" applyAlignment="1" applyProtection="1">
      <alignment horizontal="center" vertical="center" shrinkToFit="1"/>
      <protection hidden="1"/>
    </xf>
    <xf numFmtId="0" fontId="66" fillId="0" borderId="1" xfId="0" applyFont="1" applyFill="1" applyBorder="1" applyAlignment="1" applyProtection="1">
      <alignment horizontal="center" vertical="center" shrinkToFit="1"/>
      <protection hidden="1"/>
    </xf>
    <xf numFmtId="0" fontId="66" fillId="0" borderId="3" xfId="0" applyFont="1" applyFill="1" applyBorder="1" applyAlignment="1" applyProtection="1">
      <alignment horizontal="center" vertical="center" shrinkToFit="1"/>
      <protection hidden="1"/>
    </xf>
    <xf numFmtId="0" fontId="66" fillId="0" borderId="47" xfId="0" applyFont="1" applyFill="1" applyBorder="1" applyAlignment="1" applyProtection="1">
      <alignment horizontal="center" vertical="center" shrinkToFit="1"/>
      <protection hidden="1"/>
    </xf>
    <xf numFmtId="0" fontId="66" fillId="0" borderId="0" xfId="0" applyFont="1" applyFill="1" applyBorder="1" applyAlignment="1" applyProtection="1">
      <alignment horizontal="center" vertical="center" shrinkToFit="1"/>
      <protection hidden="1"/>
    </xf>
    <xf numFmtId="0" fontId="66" fillId="0" borderId="46" xfId="0" applyFont="1" applyFill="1" applyBorder="1" applyAlignment="1" applyProtection="1">
      <alignment horizontal="center" vertical="center" shrinkToFit="1"/>
      <protection hidden="1"/>
    </xf>
    <xf numFmtId="0" fontId="66" fillId="0" borderId="4" xfId="0" applyFont="1" applyFill="1" applyBorder="1" applyAlignment="1" applyProtection="1">
      <alignment horizontal="center" vertical="center" shrinkToFit="1"/>
      <protection hidden="1"/>
    </xf>
    <xf numFmtId="0" fontId="66" fillId="0" borderId="5" xfId="0" applyFont="1" applyFill="1" applyBorder="1" applyAlignment="1" applyProtection="1">
      <alignment horizontal="center" vertical="center" shrinkToFit="1"/>
      <protection hidden="1"/>
    </xf>
    <xf numFmtId="0" fontId="66" fillId="0" borderId="6" xfId="0" applyFont="1" applyFill="1" applyBorder="1" applyAlignment="1" applyProtection="1">
      <alignment horizontal="center" vertical="center" shrinkToFit="1"/>
      <protection hidden="1"/>
    </xf>
    <xf numFmtId="0" fontId="66" fillId="0" borderId="2" xfId="0" applyFont="1" applyBorder="1" applyAlignment="1" applyProtection="1">
      <alignment horizontal="center" vertical="center" shrinkToFit="1"/>
      <protection hidden="1"/>
    </xf>
    <xf numFmtId="0" fontId="66" fillId="0" borderId="1" xfId="0" applyFont="1" applyBorder="1" applyAlignment="1" applyProtection="1">
      <alignment horizontal="center" vertical="center" shrinkToFit="1"/>
      <protection hidden="1"/>
    </xf>
    <xf numFmtId="0" fontId="66" fillId="0" borderId="3" xfId="0" applyFont="1" applyBorder="1" applyAlignment="1" applyProtection="1">
      <alignment horizontal="center" vertical="center" shrinkToFit="1"/>
      <protection hidden="1"/>
    </xf>
    <xf numFmtId="0" fontId="66" fillId="0" borderId="47" xfId="0" applyFont="1" applyBorder="1" applyAlignment="1" applyProtection="1">
      <alignment horizontal="center" vertical="center" shrinkToFit="1"/>
      <protection hidden="1"/>
    </xf>
    <xf numFmtId="0" fontId="66" fillId="0" borderId="0" xfId="0" applyFont="1" applyBorder="1" applyAlignment="1" applyProtection="1">
      <alignment horizontal="center" vertical="center" shrinkToFit="1"/>
      <protection hidden="1"/>
    </xf>
    <xf numFmtId="0" fontId="66" fillId="0" borderId="46" xfId="0" applyFont="1" applyBorder="1" applyAlignment="1" applyProtection="1">
      <alignment horizontal="center" vertical="center" shrinkToFit="1"/>
      <protection hidden="1"/>
    </xf>
    <xf numFmtId="0" fontId="66" fillId="0" borderId="4" xfId="0" applyFont="1" applyBorder="1" applyAlignment="1" applyProtection="1">
      <alignment horizontal="center" vertical="center" shrinkToFit="1"/>
      <protection hidden="1"/>
    </xf>
    <xf numFmtId="0" fontId="66" fillId="0" borderId="5" xfId="0" applyFont="1" applyBorder="1" applyAlignment="1" applyProtection="1">
      <alignment horizontal="center" vertical="center" shrinkToFit="1"/>
      <protection hidden="1"/>
    </xf>
    <xf numFmtId="0" fontId="66" fillId="0" borderId="6" xfId="0" applyFont="1" applyBorder="1" applyAlignment="1" applyProtection="1">
      <alignment horizontal="center" vertical="center" shrinkToFit="1"/>
      <protection hidden="1"/>
    </xf>
    <xf numFmtId="0" fontId="67" fillId="0" borderId="17" xfId="0" applyFont="1" applyFill="1" applyBorder="1" applyAlignment="1" applyProtection="1">
      <alignment horizontal="center" vertical="center" shrinkToFit="1"/>
      <protection hidden="1"/>
    </xf>
    <xf numFmtId="0" fontId="67" fillId="0" borderId="37" xfId="0" applyFont="1" applyFill="1" applyBorder="1" applyAlignment="1" applyProtection="1">
      <alignment horizontal="center" vertical="center" shrinkToFit="1"/>
      <protection hidden="1"/>
    </xf>
    <xf numFmtId="0" fontId="39" fillId="0" borderId="2" xfId="0" applyFont="1" applyBorder="1" applyAlignment="1" applyProtection="1">
      <alignment horizontal="center" vertical="center" shrinkToFit="1"/>
      <protection hidden="1"/>
    </xf>
    <xf numFmtId="0" fontId="39" fillId="0" borderId="1" xfId="0" applyFont="1" applyBorder="1" applyAlignment="1" applyProtection="1">
      <alignment horizontal="center" vertical="center" shrinkToFit="1"/>
      <protection hidden="1"/>
    </xf>
    <xf numFmtId="0" fontId="39" fillId="0" borderId="3" xfId="0" applyFont="1" applyBorder="1" applyAlignment="1" applyProtection="1">
      <alignment horizontal="center" vertical="center" shrinkToFit="1"/>
      <protection hidden="1"/>
    </xf>
    <xf numFmtId="0" fontId="39" fillId="0" borderId="47" xfId="0" applyFont="1" applyBorder="1" applyAlignment="1" applyProtection="1">
      <alignment horizontal="center" vertical="center" shrinkToFit="1"/>
      <protection hidden="1"/>
    </xf>
    <xf numFmtId="0" fontId="39" fillId="0" borderId="0" xfId="0" applyFont="1" applyBorder="1" applyAlignment="1" applyProtection="1">
      <alignment horizontal="center" vertical="center" shrinkToFit="1"/>
      <protection hidden="1"/>
    </xf>
    <xf numFmtId="0" fontId="39" fillId="0" borderId="46" xfId="0" applyFont="1" applyBorder="1" applyAlignment="1" applyProtection="1">
      <alignment horizontal="center" vertical="center" shrinkToFit="1"/>
      <protection hidden="1"/>
    </xf>
    <xf numFmtId="0" fontId="39" fillId="0" borderId="4" xfId="0" applyFont="1" applyBorder="1" applyAlignment="1" applyProtection="1">
      <alignment horizontal="center" vertical="center" shrinkToFit="1"/>
      <protection hidden="1"/>
    </xf>
    <xf numFmtId="0" fontId="39" fillId="0" borderId="5" xfId="0" applyFont="1" applyBorder="1" applyAlignment="1" applyProtection="1">
      <alignment horizontal="center" vertical="center" shrinkToFit="1"/>
      <protection hidden="1"/>
    </xf>
    <xf numFmtId="0" fontId="39" fillId="0" borderId="6" xfId="0" applyFont="1" applyBorder="1" applyAlignment="1" applyProtection="1">
      <alignment horizontal="center" vertical="center" shrinkToFit="1"/>
      <protection hidden="1"/>
    </xf>
    <xf numFmtId="0" fontId="67" fillId="0" borderId="4" xfId="0" applyFont="1" applyBorder="1" applyAlignment="1" applyProtection="1">
      <alignment horizontal="left" vertical="center" shrinkToFit="1"/>
      <protection hidden="1"/>
    </xf>
    <xf numFmtId="0" fontId="67" fillId="0" borderId="5" xfId="0" applyFont="1" applyBorder="1" applyAlignment="1" applyProtection="1">
      <alignment horizontal="left" vertical="center" shrinkToFit="1"/>
      <protection hidden="1"/>
    </xf>
    <xf numFmtId="0" fontId="66" fillId="0" borderId="35" xfId="0" applyFont="1" applyBorder="1" applyAlignment="1" applyProtection="1">
      <alignment horizontal="center" vertical="center" shrinkToFit="1"/>
      <protection hidden="1"/>
    </xf>
    <xf numFmtId="0" fontId="67" fillId="0" borderId="17" xfId="0" applyFont="1" applyFill="1" applyBorder="1" applyAlignment="1" applyProtection="1">
      <alignment horizontal="left" vertical="center" shrinkToFit="1"/>
      <protection hidden="1"/>
    </xf>
    <xf numFmtId="0" fontId="67" fillId="0" borderId="37" xfId="0" applyFont="1" applyFill="1" applyBorder="1" applyAlignment="1" applyProtection="1">
      <alignment horizontal="left" vertical="center" shrinkToFit="1"/>
      <protection hidden="1"/>
    </xf>
    <xf numFmtId="0" fontId="121" fillId="0" borderId="0" xfId="1" applyFont="1" applyAlignment="1" applyProtection="1">
      <alignment horizontal="right" vertical="center"/>
      <protection hidden="1"/>
    </xf>
    <xf numFmtId="0" fontId="57" fillId="0" borderId="0" xfId="1" applyFont="1" applyAlignment="1" applyProtection="1">
      <alignment horizontal="right" vertical="center"/>
      <protection hidden="1"/>
    </xf>
    <xf numFmtId="0" fontId="63" fillId="0" borderId="25" xfId="1" applyFont="1" applyFill="1" applyBorder="1" applyAlignment="1" applyProtection="1">
      <alignment horizontal="center" vertical="center"/>
      <protection hidden="1"/>
    </xf>
    <xf numFmtId="0" fontId="63" fillId="0" borderId="0" xfId="1" applyFont="1" applyFill="1" applyBorder="1" applyAlignment="1" applyProtection="1">
      <alignment horizontal="center" vertical="center"/>
      <protection hidden="1"/>
    </xf>
    <xf numFmtId="0" fontId="63" fillId="0" borderId="46" xfId="1" applyFont="1" applyFill="1" applyBorder="1" applyAlignment="1" applyProtection="1">
      <alignment horizontal="center" vertical="center"/>
      <protection hidden="1"/>
    </xf>
    <xf numFmtId="0" fontId="63" fillId="0" borderId="26" xfId="1" applyFont="1" applyFill="1" applyBorder="1" applyAlignment="1" applyProtection="1">
      <alignment horizontal="center" vertical="center"/>
      <protection hidden="1"/>
    </xf>
    <xf numFmtId="0" fontId="63" fillId="0" borderId="5" xfId="1" applyFont="1" applyFill="1" applyBorder="1" applyAlignment="1" applyProtection="1">
      <alignment horizontal="center" vertical="center"/>
      <protection hidden="1"/>
    </xf>
    <xf numFmtId="0" fontId="63" fillId="0" borderId="6" xfId="1" applyFont="1" applyFill="1" applyBorder="1" applyAlignment="1" applyProtection="1">
      <alignment horizontal="center" vertical="center"/>
      <protection hidden="1"/>
    </xf>
    <xf numFmtId="0" fontId="25" fillId="9" borderId="0" xfId="1" applyFont="1" applyFill="1" applyAlignment="1" applyProtection="1">
      <alignment horizontal="center"/>
      <protection hidden="1"/>
    </xf>
    <xf numFmtId="0" fontId="55" fillId="5" borderId="0" xfId="1" applyFont="1" applyFill="1" applyBorder="1" applyAlignment="1" applyProtection="1">
      <alignment horizontal="center" vertical="center"/>
      <protection hidden="1"/>
    </xf>
    <xf numFmtId="0" fontId="56" fillId="5" borderId="107" xfId="1" applyFont="1" applyFill="1" applyBorder="1" applyAlignment="1" applyProtection="1">
      <alignment horizontal="center" vertical="center" shrinkToFit="1"/>
      <protection hidden="1"/>
    </xf>
    <xf numFmtId="0" fontId="56" fillId="5" borderId="113" xfId="1" applyFont="1" applyFill="1" applyBorder="1" applyAlignment="1" applyProtection="1">
      <alignment horizontal="center" vertical="center" shrinkToFit="1"/>
      <protection hidden="1"/>
    </xf>
    <xf numFmtId="0" fontId="56" fillId="5" borderId="25" xfId="1" applyFont="1" applyFill="1" applyBorder="1" applyAlignment="1" applyProtection="1">
      <alignment horizontal="center" vertical="center" shrinkToFit="1"/>
      <protection hidden="1"/>
    </xf>
    <xf numFmtId="0" fontId="56" fillId="5" borderId="0" xfId="1" applyFont="1" applyFill="1" applyBorder="1" applyAlignment="1" applyProtection="1">
      <alignment horizontal="center" vertical="center" shrinkToFit="1"/>
      <protection hidden="1"/>
    </xf>
    <xf numFmtId="0" fontId="56" fillId="5" borderId="10" xfId="1" applyFont="1" applyFill="1" applyBorder="1" applyAlignment="1" applyProtection="1">
      <alignment horizontal="center" vertical="center" shrinkToFit="1"/>
      <protection hidden="1"/>
    </xf>
    <xf numFmtId="0" fontId="56" fillId="5" borderId="11" xfId="1" applyFont="1" applyFill="1" applyBorder="1" applyAlignment="1" applyProtection="1">
      <alignment horizontal="center" vertical="center" shrinkToFit="1"/>
      <protection hidden="1"/>
    </xf>
    <xf numFmtId="0" fontId="73" fillId="0" borderId="107" xfId="1" applyFont="1" applyBorder="1" applyAlignment="1" applyProtection="1">
      <alignment horizontal="left" vertical="center"/>
      <protection hidden="1"/>
    </xf>
    <xf numFmtId="0" fontId="73" fillId="0" borderId="113" xfId="1" applyFont="1" applyBorder="1" applyAlignment="1" applyProtection="1">
      <alignment horizontal="left" vertical="center"/>
      <protection hidden="1"/>
    </xf>
    <xf numFmtId="0" fontId="73" fillId="0" borderId="114" xfId="1" applyFont="1" applyBorder="1" applyAlignment="1" applyProtection="1">
      <alignment horizontal="left" vertical="center"/>
      <protection hidden="1"/>
    </xf>
    <xf numFmtId="0" fontId="73" fillId="0" borderId="25" xfId="1" applyFont="1" applyBorder="1" applyAlignment="1" applyProtection="1">
      <alignment horizontal="left" vertical="center"/>
      <protection hidden="1"/>
    </xf>
    <xf numFmtId="0" fontId="73" fillId="0" borderId="0" xfId="1" applyFont="1" applyBorder="1" applyAlignment="1" applyProtection="1">
      <alignment horizontal="left" vertical="center"/>
      <protection hidden="1"/>
    </xf>
    <xf numFmtId="0" fontId="73" fillId="0" borderId="31" xfId="1" applyFont="1" applyBorder="1" applyAlignment="1" applyProtection="1">
      <alignment horizontal="left" vertical="center"/>
      <protection hidden="1"/>
    </xf>
    <xf numFmtId="0" fontId="73" fillId="0" borderId="10" xfId="1" applyFont="1" applyBorder="1" applyAlignment="1" applyProtection="1">
      <alignment horizontal="left" vertical="center"/>
      <protection hidden="1"/>
    </xf>
    <xf numFmtId="0" fontId="73" fillId="0" borderId="11" xfId="1" applyFont="1" applyBorder="1" applyAlignment="1" applyProtection="1">
      <alignment horizontal="left" vertical="center"/>
      <protection hidden="1"/>
    </xf>
    <xf numFmtId="0" fontId="73" fillId="0" borderId="12" xfId="1" applyFont="1" applyBorder="1" applyAlignment="1" applyProtection="1">
      <alignment horizontal="left" vertical="center"/>
      <protection hidden="1"/>
    </xf>
    <xf numFmtId="0" fontId="58" fillId="4" borderId="107" xfId="1" applyFont="1" applyFill="1" applyBorder="1" applyAlignment="1" applyProtection="1">
      <alignment horizontal="center" vertical="center" wrapText="1"/>
      <protection hidden="1"/>
    </xf>
    <xf numFmtId="0" fontId="58" fillId="4" borderId="113" xfId="1" applyFont="1" applyFill="1" applyBorder="1" applyAlignment="1" applyProtection="1">
      <alignment horizontal="center" vertical="center" wrapText="1"/>
      <protection hidden="1"/>
    </xf>
    <xf numFmtId="0" fontId="58" fillId="4" borderId="42" xfId="1" applyFont="1" applyFill="1" applyBorder="1" applyAlignment="1" applyProtection="1">
      <alignment horizontal="center" vertical="center" wrapText="1"/>
      <protection hidden="1"/>
    </xf>
    <xf numFmtId="0" fontId="58" fillId="4" borderId="25" xfId="1" applyFont="1" applyFill="1" applyBorder="1" applyAlignment="1" applyProtection="1">
      <alignment horizontal="center" vertical="center" wrapText="1"/>
      <protection hidden="1"/>
    </xf>
    <xf numFmtId="0" fontId="58" fillId="4" borderId="0" xfId="1" applyFont="1" applyFill="1" applyBorder="1" applyAlignment="1" applyProtection="1">
      <alignment horizontal="center" vertical="center" wrapText="1"/>
      <protection hidden="1"/>
    </xf>
    <xf numFmtId="0" fontId="58" fillId="4" borderId="46" xfId="1" applyFont="1" applyFill="1" applyBorder="1" applyAlignment="1" applyProtection="1">
      <alignment horizontal="center" vertical="center" wrapText="1"/>
      <protection hidden="1"/>
    </xf>
    <xf numFmtId="0" fontId="58" fillId="4" borderId="63" xfId="1" applyFont="1" applyFill="1" applyBorder="1" applyAlignment="1" applyProtection="1">
      <alignment horizontal="center" vertical="center" wrapText="1"/>
      <protection hidden="1"/>
    </xf>
    <xf numFmtId="0" fontId="58" fillId="4" borderId="61" xfId="1" applyFont="1" applyFill="1" applyBorder="1" applyAlignment="1" applyProtection="1">
      <alignment horizontal="center" vertical="center" wrapText="1"/>
      <protection hidden="1"/>
    </xf>
    <xf numFmtId="0" fontId="58" fillId="4" borderId="64" xfId="1" applyFont="1" applyFill="1" applyBorder="1" applyAlignment="1" applyProtection="1">
      <alignment horizontal="center" vertical="center" wrapText="1"/>
      <protection hidden="1"/>
    </xf>
    <xf numFmtId="0" fontId="74" fillId="0" borderId="166" xfId="1" applyFont="1" applyFill="1" applyBorder="1" applyAlignment="1" applyProtection="1">
      <alignment vertical="center" wrapText="1"/>
      <protection hidden="1"/>
    </xf>
    <xf numFmtId="0" fontId="74" fillId="0" borderId="167" xfId="1" applyFont="1" applyFill="1" applyBorder="1" applyAlignment="1" applyProtection="1">
      <alignment vertical="center" wrapText="1"/>
      <protection hidden="1"/>
    </xf>
    <xf numFmtId="0" fontId="74" fillId="0" borderId="169" xfId="1" applyFont="1" applyFill="1" applyBorder="1" applyAlignment="1" applyProtection="1">
      <alignment vertical="center" wrapText="1"/>
      <protection hidden="1"/>
    </xf>
    <xf numFmtId="0" fontId="74" fillId="0" borderId="170" xfId="1" applyFont="1" applyFill="1" applyBorder="1" applyAlignment="1" applyProtection="1">
      <alignment vertical="center" wrapText="1"/>
      <protection hidden="1"/>
    </xf>
    <xf numFmtId="0" fontId="58" fillId="0" borderId="167" xfId="1" applyFont="1" applyBorder="1" applyAlignment="1" applyProtection="1">
      <alignment horizontal="center" vertical="center" wrapText="1"/>
      <protection hidden="1"/>
    </xf>
    <xf numFmtId="0" fontId="58" fillId="0" borderId="170" xfId="1" applyFont="1" applyBorder="1" applyAlignment="1" applyProtection="1">
      <alignment horizontal="center" vertical="center" wrapText="1"/>
      <protection hidden="1"/>
    </xf>
    <xf numFmtId="0" fontId="74" fillId="0" borderId="167" xfId="1" applyFont="1" applyBorder="1" applyAlignment="1" applyProtection="1">
      <alignment horizontal="left" vertical="center"/>
      <protection hidden="1"/>
    </xf>
    <xf numFmtId="0" fontId="74" fillId="0" borderId="168" xfId="1" applyFont="1" applyBorder="1" applyAlignment="1" applyProtection="1">
      <alignment horizontal="left" vertical="center"/>
      <protection hidden="1"/>
    </xf>
    <xf numFmtId="0" fontId="74" fillId="0" borderId="170" xfId="1" applyFont="1" applyBorder="1" applyAlignment="1" applyProtection="1">
      <alignment horizontal="left" vertical="center"/>
      <protection hidden="1"/>
    </xf>
    <xf numFmtId="0" fontId="74" fillId="0" borderId="171" xfId="1" applyFont="1" applyBorder="1" applyAlignment="1" applyProtection="1">
      <alignment horizontal="left" vertical="center"/>
      <protection hidden="1"/>
    </xf>
    <xf numFmtId="0" fontId="58" fillId="0" borderId="234" xfId="1" applyFont="1" applyBorder="1" applyAlignment="1" applyProtection="1">
      <alignment horizontal="center" vertical="center" wrapText="1"/>
      <protection hidden="1"/>
    </xf>
    <xf numFmtId="0" fontId="58" fillId="0" borderId="235" xfId="1" applyFont="1" applyBorder="1" applyAlignment="1" applyProtection="1">
      <alignment horizontal="center" vertical="center" wrapText="1"/>
      <protection hidden="1"/>
    </xf>
    <xf numFmtId="0" fontId="58" fillId="0" borderId="236" xfId="1" applyFont="1" applyBorder="1" applyAlignment="1" applyProtection="1">
      <alignment horizontal="center" vertical="center"/>
      <protection hidden="1"/>
    </xf>
    <xf numFmtId="0" fontId="58" fillId="0" borderId="226" xfId="1" applyFont="1" applyBorder="1" applyAlignment="1" applyProtection="1">
      <alignment horizontal="center" vertical="center"/>
      <protection hidden="1"/>
    </xf>
    <xf numFmtId="0" fontId="58" fillId="0" borderId="230" xfId="1" applyFont="1" applyBorder="1" applyAlignment="1" applyProtection="1">
      <alignment horizontal="center" vertical="center"/>
      <protection hidden="1"/>
    </xf>
    <xf numFmtId="0" fontId="58" fillId="0" borderId="228" xfId="1" applyFont="1" applyBorder="1" applyAlignment="1" applyProtection="1">
      <alignment horizontal="center" vertical="center"/>
      <protection hidden="1"/>
    </xf>
    <xf numFmtId="0" fontId="74" fillId="0" borderId="226" xfId="1" applyFont="1" applyBorder="1" applyAlignment="1" applyProtection="1">
      <alignment horizontal="left" vertical="center"/>
      <protection hidden="1"/>
    </xf>
    <xf numFmtId="0" fontId="74" fillId="0" borderId="227" xfId="1" applyFont="1" applyBorder="1" applyAlignment="1" applyProtection="1">
      <alignment horizontal="left" vertical="center"/>
      <protection hidden="1"/>
    </xf>
    <xf numFmtId="0" fontId="74" fillId="0" borderId="228" xfId="1" applyFont="1" applyBorder="1" applyAlignment="1" applyProtection="1">
      <alignment horizontal="left" vertical="center"/>
      <protection hidden="1"/>
    </xf>
    <xf numFmtId="0" fontId="74" fillId="0" borderId="229" xfId="1" applyFont="1" applyBorder="1" applyAlignment="1" applyProtection="1">
      <alignment horizontal="left" vertical="center"/>
      <protection hidden="1"/>
    </xf>
    <xf numFmtId="0" fontId="74" fillId="0" borderId="245" xfId="1" applyFont="1" applyBorder="1" applyAlignment="1" applyProtection="1">
      <alignment horizontal="left" vertical="center"/>
      <protection hidden="1"/>
    </xf>
    <xf numFmtId="0" fontId="74" fillId="0" borderId="246" xfId="1" applyFont="1" applyBorder="1" applyAlignment="1" applyProtection="1">
      <alignment horizontal="left" vertical="center"/>
      <protection hidden="1"/>
    </xf>
    <xf numFmtId="0" fontId="64" fillId="0" borderId="32" xfId="1" applyFont="1" applyFill="1" applyBorder="1" applyAlignment="1" applyProtection="1">
      <alignment horizontal="center" vertical="center"/>
      <protection hidden="1"/>
    </xf>
    <xf numFmtId="0" fontId="0" fillId="0" borderId="113" xfId="0" applyBorder="1" applyAlignment="1" applyProtection="1">
      <alignment horizontal="center" vertical="center"/>
      <protection hidden="1"/>
    </xf>
    <xf numFmtId="0" fontId="0" fillId="0" borderId="114" xfId="0" applyBorder="1" applyAlignment="1" applyProtection="1">
      <alignment horizontal="center" vertical="center"/>
      <protection hidden="1"/>
    </xf>
    <xf numFmtId="0" fontId="0" fillId="0" borderId="47" xfId="0"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31"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27" xfId="0" applyBorder="1" applyAlignment="1" applyProtection="1">
      <alignment horizontal="center" vertical="center"/>
      <protection hidden="1"/>
    </xf>
    <xf numFmtId="0" fontId="58" fillId="4" borderId="65" xfId="1" applyFont="1" applyFill="1" applyBorder="1" applyAlignment="1" applyProtection="1">
      <alignment horizontal="center" vertical="center" wrapText="1"/>
      <protection hidden="1"/>
    </xf>
    <xf numFmtId="0" fontId="58" fillId="4" borderId="62" xfId="1" applyFont="1" applyFill="1" applyBorder="1" applyAlignment="1" applyProtection="1">
      <alignment horizontal="center" vertical="center" wrapText="1"/>
      <protection hidden="1"/>
    </xf>
    <xf numFmtId="0" fontId="58" fillId="4" borderId="66" xfId="1" applyFont="1" applyFill="1" applyBorder="1" applyAlignment="1" applyProtection="1">
      <alignment horizontal="center" vertical="center" wrapText="1"/>
      <protection hidden="1"/>
    </xf>
    <xf numFmtId="0" fontId="74" fillId="0" borderId="172" xfId="1" applyFont="1" applyFill="1" applyBorder="1" applyAlignment="1" applyProtection="1">
      <alignment vertical="center" wrapText="1"/>
      <protection hidden="1"/>
    </xf>
    <xf numFmtId="0" fontId="74" fillId="0" borderId="173" xfId="1" applyFont="1" applyFill="1" applyBorder="1" applyAlignment="1" applyProtection="1">
      <alignment vertical="center" wrapText="1"/>
      <protection hidden="1"/>
    </xf>
    <xf numFmtId="0" fontId="166" fillId="0" borderId="170" xfId="1" applyFont="1" applyBorder="1" applyAlignment="1" applyProtection="1">
      <alignment horizontal="center" vertical="center" wrapText="1"/>
      <protection hidden="1"/>
    </xf>
    <xf numFmtId="0" fontId="166" fillId="0" borderId="170" xfId="1" applyFont="1" applyBorder="1" applyAlignment="1" applyProtection="1">
      <alignment horizontal="center" vertical="center"/>
      <protection hidden="1"/>
    </xf>
    <xf numFmtId="0" fontId="166" fillId="0" borderId="173" xfId="1" applyFont="1" applyBorder="1" applyAlignment="1" applyProtection="1">
      <alignment horizontal="center" vertical="center"/>
      <protection hidden="1"/>
    </xf>
    <xf numFmtId="0" fontId="75" fillId="0" borderId="164" xfId="0" applyNumberFormat="1" applyFont="1" applyBorder="1" applyAlignment="1" applyProtection="1">
      <alignment vertical="center" wrapText="1"/>
      <protection hidden="1"/>
    </xf>
    <xf numFmtId="0" fontId="75" fillId="0" borderId="163" xfId="0" applyNumberFormat="1" applyFont="1" applyBorder="1" applyAlignment="1" applyProtection="1">
      <alignment vertical="center" wrapText="1"/>
      <protection hidden="1"/>
    </xf>
    <xf numFmtId="0" fontId="75" fillId="0" borderId="193" xfId="0" applyNumberFormat="1" applyFont="1" applyBorder="1" applyAlignment="1" applyProtection="1">
      <alignment vertical="center" wrapText="1"/>
      <protection hidden="1"/>
    </xf>
    <xf numFmtId="0" fontId="75" fillId="0" borderId="174" xfId="0" applyNumberFormat="1" applyFont="1" applyBorder="1" applyAlignment="1" applyProtection="1">
      <alignment vertical="center" wrapText="1"/>
      <protection hidden="1"/>
    </xf>
    <xf numFmtId="0" fontId="75" fillId="0" borderId="0" xfId="0" applyNumberFormat="1" applyFont="1" applyBorder="1" applyAlignment="1" applyProtection="1">
      <alignment vertical="center" wrapText="1"/>
      <protection hidden="1"/>
    </xf>
    <xf numFmtId="0" fontId="75" fillId="0" borderId="31" xfId="0" applyNumberFormat="1" applyFont="1" applyBorder="1" applyAlignment="1" applyProtection="1">
      <alignment vertical="center" wrapText="1"/>
      <protection hidden="1"/>
    </xf>
    <xf numFmtId="0" fontId="75" fillId="0" borderId="175" xfId="0" applyNumberFormat="1" applyFont="1" applyBorder="1" applyAlignment="1" applyProtection="1">
      <alignment vertical="center" wrapText="1"/>
      <protection hidden="1"/>
    </xf>
    <xf numFmtId="0" fontId="75" fillId="0" borderId="11" xfId="0" applyNumberFormat="1" applyFont="1" applyBorder="1" applyAlignment="1" applyProtection="1">
      <alignment vertical="center" wrapText="1"/>
      <protection hidden="1"/>
    </xf>
    <xf numFmtId="0" fontId="75" fillId="0" borderId="12" xfId="0" applyNumberFormat="1" applyFont="1" applyBorder="1" applyAlignment="1" applyProtection="1">
      <alignment vertical="center" wrapText="1"/>
      <protection hidden="1"/>
    </xf>
    <xf numFmtId="0" fontId="118" fillId="5" borderId="113" xfId="1" applyFont="1" applyFill="1" applyBorder="1" applyAlignment="1" applyProtection="1">
      <alignment horizontal="center" vertical="center" wrapText="1"/>
      <protection hidden="1"/>
    </xf>
    <xf numFmtId="0" fontId="118" fillId="5" borderId="0" xfId="1" applyFont="1" applyFill="1" applyBorder="1" applyAlignment="1" applyProtection="1">
      <alignment horizontal="center" vertical="center" wrapText="1"/>
      <protection hidden="1"/>
    </xf>
    <xf numFmtId="0" fontId="118" fillId="5" borderId="11" xfId="1" applyFont="1" applyFill="1" applyBorder="1" applyAlignment="1" applyProtection="1">
      <alignment horizontal="center" vertical="center" wrapText="1"/>
      <protection hidden="1"/>
    </xf>
    <xf numFmtId="0" fontId="58" fillId="0" borderId="170" xfId="1" applyFont="1" applyBorder="1" applyAlignment="1" applyProtection="1">
      <alignment horizontal="center" vertical="center"/>
      <protection hidden="1"/>
    </xf>
    <xf numFmtId="0" fontId="67" fillId="0" borderId="2" xfId="0" applyFont="1" applyFill="1" applyBorder="1" applyAlignment="1" applyProtection="1">
      <alignment vertical="center" wrapText="1"/>
      <protection hidden="1"/>
    </xf>
    <xf numFmtId="0" fontId="67" fillId="0" borderId="1" xfId="0" applyFont="1" applyFill="1" applyBorder="1" applyAlignment="1" applyProtection="1">
      <alignment vertical="center" wrapText="1"/>
      <protection hidden="1"/>
    </xf>
    <xf numFmtId="0" fontId="67" fillId="0" borderId="47" xfId="0" applyFont="1" applyFill="1" applyBorder="1" applyAlignment="1" applyProtection="1">
      <alignment vertical="center" wrapText="1"/>
      <protection hidden="1"/>
    </xf>
    <xf numFmtId="0" fontId="67" fillId="0" borderId="0" xfId="0" applyFont="1" applyFill="1" applyBorder="1" applyAlignment="1" applyProtection="1">
      <alignment vertical="center" wrapText="1"/>
      <protection hidden="1"/>
    </xf>
    <xf numFmtId="0" fontId="67" fillId="0" borderId="4" xfId="0" applyFont="1" applyFill="1" applyBorder="1" applyAlignment="1" applyProtection="1">
      <alignment vertical="center" wrapText="1"/>
      <protection hidden="1"/>
    </xf>
    <xf numFmtId="0" fontId="67" fillId="0" borderId="5" xfId="0" applyFont="1" applyFill="1" applyBorder="1" applyAlignment="1" applyProtection="1">
      <alignment vertical="center" wrapText="1"/>
      <protection hidden="1"/>
    </xf>
    <xf numFmtId="0" fontId="119" fillId="8" borderId="107" xfId="1" applyFont="1" applyFill="1" applyBorder="1" applyAlignment="1" applyProtection="1">
      <alignment horizontal="center" vertical="center" shrinkToFit="1"/>
      <protection hidden="1"/>
    </xf>
    <xf numFmtId="0" fontId="119" fillId="8" borderId="113" xfId="1" applyFont="1" applyFill="1" applyBorder="1" applyAlignment="1" applyProtection="1">
      <alignment horizontal="center" vertical="center" shrinkToFit="1"/>
      <protection hidden="1"/>
    </xf>
    <xf numFmtId="0" fontId="119" fillId="8" borderId="114" xfId="1" applyFont="1" applyFill="1" applyBorder="1" applyAlignment="1" applyProtection="1">
      <alignment horizontal="center" vertical="center" shrinkToFit="1"/>
      <protection hidden="1"/>
    </xf>
    <xf numFmtId="0" fontId="119" fillId="8" borderId="25" xfId="1" applyFont="1" applyFill="1" applyBorder="1" applyAlignment="1" applyProtection="1">
      <alignment horizontal="center" vertical="center" shrinkToFit="1"/>
      <protection hidden="1"/>
    </xf>
    <xf numFmtId="0" fontId="119" fillId="8" borderId="0" xfId="1" applyFont="1" applyFill="1" applyBorder="1" applyAlignment="1" applyProtection="1">
      <alignment horizontal="center" vertical="center" shrinkToFit="1"/>
      <protection hidden="1"/>
    </xf>
    <xf numFmtId="0" fontId="119" fillId="8" borderId="31" xfId="1" applyFont="1" applyFill="1" applyBorder="1" applyAlignment="1" applyProtection="1">
      <alignment horizontal="center" vertical="center" shrinkToFit="1"/>
      <protection hidden="1"/>
    </xf>
    <xf numFmtId="0" fontId="39" fillId="0" borderId="40" xfId="0" applyFont="1" applyBorder="1" applyAlignment="1" applyProtection="1">
      <alignment horizontal="center" vertical="center" shrinkToFit="1"/>
      <protection hidden="1"/>
    </xf>
    <xf numFmtId="0" fontId="39" fillId="0" borderId="11" xfId="0" applyFont="1" applyBorder="1" applyAlignment="1" applyProtection="1">
      <alignment horizontal="center" vertical="center" shrinkToFit="1"/>
      <protection hidden="1"/>
    </xf>
    <xf numFmtId="0" fontId="39" fillId="0" borderId="38" xfId="0" applyFont="1" applyBorder="1" applyAlignment="1" applyProtection="1">
      <alignment horizontal="center" vertical="center" shrinkToFit="1"/>
      <protection hidden="1"/>
    </xf>
    <xf numFmtId="0" fontId="161" fillId="0" borderId="0" xfId="0" applyFont="1" applyFill="1" applyBorder="1" applyAlignment="1" applyProtection="1">
      <alignment horizontal="center" vertical="center"/>
      <protection locked="0" hidden="1"/>
    </xf>
    <xf numFmtId="0" fontId="67" fillId="0" borderId="30" xfId="0" applyFont="1" applyBorder="1" applyAlignment="1" applyProtection="1">
      <alignment horizontal="left" vertical="center" shrinkToFit="1"/>
      <protection hidden="1"/>
    </xf>
    <xf numFmtId="0" fontId="67" fillId="0" borderId="31" xfId="0" applyFont="1" applyBorder="1" applyAlignment="1" applyProtection="1">
      <alignment horizontal="left" vertical="center" shrinkToFit="1"/>
      <protection hidden="1"/>
    </xf>
    <xf numFmtId="0" fontId="67" fillId="0" borderId="27" xfId="0" applyFont="1" applyBorder="1" applyAlignment="1" applyProtection="1">
      <alignment horizontal="left" vertical="center" shrinkToFit="1"/>
      <protection hidden="1"/>
    </xf>
    <xf numFmtId="0" fontId="67" fillId="0" borderId="5" xfId="0" applyFont="1" applyFill="1" applyBorder="1" applyAlignment="1" applyProtection="1">
      <alignment horizontal="left" vertical="center" shrinkToFit="1"/>
      <protection hidden="1"/>
    </xf>
    <xf numFmtId="0" fontId="67" fillId="0" borderId="27" xfId="0" applyFont="1" applyFill="1" applyBorder="1" applyAlignment="1" applyProtection="1">
      <alignment horizontal="left" vertical="center" shrinkToFit="1"/>
      <protection hidden="1"/>
    </xf>
    <xf numFmtId="0" fontId="39" fillId="0" borderId="0" xfId="1" applyFont="1" applyBorder="1" applyAlignment="1" applyProtection="1">
      <alignment horizontal="center" vertical="center" shrinkToFit="1"/>
      <protection hidden="1"/>
    </xf>
    <xf numFmtId="0" fontId="25" fillId="0" borderId="0" xfId="1" applyFont="1" applyBorder="1" applyAlignment="1" applyProtection="1">
      <alignment horizontal="left" vertical="center"/>
      <protection hidden="1"/>
    </xf>
    <xf numFmtId="0" fontId="25" fillId="0" borderId="0" xfId="0" applyFont="1" applyBorder="1" applyAlignment="1" applyProtection="1">
      <alignment horizontal="left" vertical="center" shrinkToFit="1"/>
      <protection hidden="1"/>
    </xf>
    <xf numFmtId="0" fontId="25" fillId="0" borderId="0" xfId="1" applyFont="1" applyBorder="1" applyAlignment="1" applyProtection="1">
      <alignment vertical="center" wrapText="1" shrinkToFit="1"/>
      <protection hidden="1"/>
    </xf>
    <xf numFmtId="0" fontId="67" fillId="0" borderId="30" xfId="0" applyFont="1" applyBorder="1" applyAlignment="1" applyProtection="1">
      <alignment vertical="center" shrinkToFit="1"/>
      <protection hidden="1"/>
    </xf>
    <xf numFmtId="0" fontId="67" fillId="0" borderId="31" xfId="0" applyFont="1" applyBorder="1" applyAlignment="1" applyProtection="1">
      <alignment vertical="center" shrinkToFit="1"/>
      <protection hidden="1"/>
    </xf>
    <xf numFmtId="0" fontId="67" fillId="0" borderId="27" xfId="0" applyFont="1" applyBorder="1" applyAlignment="1" applyProtection="1">
      <alignment vertical="center" shrinkToFit="1"/>
      <protection hidden="1"/>
    </xf>
    <xf numFmtId="0" fontId="70" fillId="0" borderId="2" xfId="1" applyFont="1" applyBorder="1" applyAlignment="1" applyProtection="1">
      <alignment horizontal="center" vertical="center"/>
      <protection hidden="1"/>
    </xf>
    <xf numFmtId="0" fontId="70" fillId="0" borderId="1" xfId="1" applyFont="1" applyBorder="1" applyAlignment="1" applyProtection="1">
      <alignment horizontal="center" vertical="center"/>
      <protection hidden="1"/>
    </xf>
    <xf numFmtId="0" fontId="70" fillId="0" borderId="3" xfId="1" applyFont="1" applyBorder="1" applyAlignment="1" applyProtection="1">
      <alignment horizontal="center" vertical="center"/>
      <protection hidden="1"/>
    </xf>
    <xf numFmtId="0" fontId="70" fillId="0" borderId="47" xfId="1" applyFont="1" applyBorder="1" applyAlignment="1" applyProtection="1">
      <alignment horizontal="center" vertical="center"/>
      <protection hidden="1"/>
    </xf>
    <xf numFmtId="0" fontId="70" fillId="0" borderId="0" xfId="1" applyFont="1" applyBorder="1" applyAlignment="1" applyProtection="1">
      <alignment horizontal="center" vertical="center"/>
      <protection hidden="1"/>
    </xf>
    <xf numFmtId="0" fontId="70" fillId="0" borderId="46" xfId="1" applyFont="1" applyBorder="1" applyAlignment="1" applyProtection="1">
      <alignment horizontal="center" vertical="center"/>
      <protection hidden="1"/>
    </xf>
    <xf numFmtId="0" fontId="70" fillId="0" borderId="4" xfId="1" applyFont="1" applyBorder="1" applyAlignment="1" applyProtection="1">
      <alignment horizontal="center" vertical="center"/>
      <protection hidden="1"/>
    </xf>
    <xf numFmtId="0" fontId="70" fillId="0" borderId="5" xfId="1" applyFont="1" applyBorder="1" applyAlignment="1" applyProtection="1">
      <alignment horizontal="center" vertical="center"/>
      <protection hidden="1"/>
    </xf>
    <xf numFmtId="0" fontId="70" fillId="0" borderId="6" xfId="1" applyFont="1" applyBorder="1" applyAlignment="1" applyProtection="1">
      <alignment horizontal="center" vertical="center"/>
      <protection hidden="1"/>
    </xf>
    <xf numFmtId="0" fontId="40" fillId="0" borderId="0" xfId="1" applyFont="1" applyBorder="1" applyAlignment="1" applyProtection="1">
      <alignment vertical="center" wrapText="1"/>
      <protection hidden="1"/>
    </xf>
    <xf numFmtId="0" fontId="68" fillId="0" borderId="2" xfId="1" applyFont="1" applyFill="1" applyBorder="1" applyAlignment="1" applyProtection="1">
      <alignment horizontal="center" vertical="center"/>
      <protection hidden="1"/>
    </xf>
    <xf numFmtId="0" fontId="68" fillId="0" borderId="1" xfId="1" applyFont="1" applyFill="1" applyBorder="1" applyAlignment="1" applyProtection="1">
      <alignment horizontal="center" vertical="center"/>
      <protection hidden="1"/>
    </xf>
    <xf numFmtId="0" fontId="68" fillId="0" borderId="47" xfId="1" applyFont="1" applyFill="1" applyBorder="1" applyAlignment="1" applyProtection="1">
      <alignment horizontal="center" vertical="center"/>
      <protection hidden="1"/>
    </xf>
    <xf numFmtId="0" fontId="68" fillId="0" borderId="0" xfId="1" applyFont="1" applyFill="1" applyBorder="1" applyAlignment="1" applyProtection="1">
      <alignment horizontal="center" vertical="center"/>
      <protection hidden="1"/>
    </xf>
    <xf numFmtId="0" fontId="69" fillId="0" borderId="2" xfId="1" applyFont="1" applyBorder="1" applyAlignment="1" applyProtection="1">
      <alignment horizontal="center" vertical="center"/>
      <protection hidden="1"/>
    </xf>
    <xf numFmtId="0" fontId="69" fillId="0" borderId="1" xfId="1" applyFont="1" applyBorder="1" applyAlignment="1" applyProtection="1">
      <alignment horizontal="center" vertical="center"/>
      <protection hidden="1"/>
    </xf>
    <xf numFmtId="0" fontId="69" fillId="0" borderId="3" xfId="1" applyFont="1" applyBorder="1" applyAlignment="1" applyProtection="1">
      <alignment horizontal="center" vertical="center"/>
      <protection hidden="1"/>
    </xf>
    <xf numFmtId="0" fontId="69" fillId="0" borderId="47" xfId="1" applyFont="1" applyBorder="1" applyAlignment="1" applyProtection="1">
      <alignment horizontal="center" vertical="center"/>
      <protection hidden="1"/>
    </xf>
    <xf numFmtId="0" fontId="69" fillId="0" borderId="0" xfId="1" applyFont="1" applyBorder="1" applyAlignment="1" applyProtection="1">
      <alignment horizontal="center" vertical="center"/>
      <protection hidden="1"/>
    </xf>
    <xf numFmtId="0" fontId="69" fillId="0" borderId="46" xfId="1" applyFont="1" applyBorder="1" applyAlignment="1" applyProtection="1">
      <alignment horizontal="center" vertical="center"/>
      <protection hidden="1"/>
    </xf>
    <xf numFmtId="0" fontId="69" fillId="0" borderId="4" xfId="1" applyFont="1" applyBorder="1" applyAlignment="1" applyProtection="1">
      <alignment horizontal="center" vertical="center"/>
      <protection hidden="1"/>
    </xf>
    <xf numFmtId="0" fontId="69" fillId="0" borderId="5" xfId="1" applyFont="1" applyBorder="1" applyAlignment="1" applyProtection="1">
      <alignment horizontal="center" vertical="center"/>
      <protection hidden="1"/>
    </xf>
    <xf numFmtId="0" fontId="69" fillId="0" borderId="6" xfId="1" applyFont="1" applyBorder="1" applyAlignment="1" applyProtection="1">
      <alignment horizontal="center" vertical="center"/>
      <protection hidden="1"/>
    </xf>
    <xf numFmtId="0" fontId="25" fillId="0" borderId="0" xfId="1" applyFont="1" applyBorder="1" applyAlignment="1" applyProtection="1">
      <alignment horizontal="left" vertical="center" wrapText="1"/>
      <protection hidden="1"/>
    </xf>
    <xf numFmtId="0" fontId="25" fillId="0" borderId="0" xfId="1" applyFont="1" applyBorder="1" applyAlignment="1" applyProtection="1">
      <alignment vertical="center" wrapText="1"/>
      <protection hidden="1"/>
    </xf>
    <xf numFmtId="0" fontId="25" fillId="0" borderId="219" xfId="1" applyFont="1" applyBorder="1" applyAlignment="1" applyProtection="1">
      <alignment horizontal="center" vertical="center"/>
      <protection hidden="1"/>
    </xf>
    <xf numFmtId="0" fontId="25" fillId="0" borderId="1" xfId="1" applyFont="1" applyBorder="1" applyAlignment="1" applyProtection="1">
      <alignment horizontal="center" vertical="center"/>
      <protection hidden="1"/>
    </xf>
    <xf numFmtId="0" fontId="25" fillId="0" borderId="3" xfId="1" applyFont="1" applyBorder="1" applyAlignment="1" applyProtection="1">
      <alignment horizontal="center" vertical="center"/>
      <protection hidden="1"/>
    </xf>
    <xf numFmtId="0" fontId="25" fillId="0" borderId="174" xfId="1" applyFont="1" applyBorder="1" applyAlignment="1" applyProtection="1">
      <alignment horizontal="center" vertical="center"/>
      <protection hidden="1"/>
    </xf>
    <xf numFmtId="0" fontId="25" fillId="0" borderId="0" xfId="1" applyFont="1" applyBorder="1" applyAlignment="1" applyProtection="1">
      <alignment horizontal="center" vertical="center"/>
      <protection hidden="1"/>
    </xf>
    <xf numFmtId="0" fontId="25" fillId="0" borderId="46" xfId="1" applyFont="1" applyBorder="1" applyAlignment="1" applyProtection="1">
      <alignment horizontal="center" vertical="center"/>
      <protection hidden="1"/>
    </xf>
    <xf numFmtId="0" fontId="166" fillId="0" borderId="164" xfId="1" applyFont="1" applyBorder="1" applyAlignment="1" applyProtection="1">
      <alignment horizontal="center" vertical="center" wrapText="1"/>
      <protection hidden="1"/>
    </xf>
    <xf numFmtId="0" fontId="166" fillId="0" borderId="163" xfId="1" applyFont="1" applyBorder="1" applyAlignment="1" applyProtection="1">
      <alignment horizontal="center" vertical="center" wrapText="1"/>
      <protection hidden="1"/>
    </xf>
    <xf numFmtId="0" fontId="166" fillId="0" borderId="240" xfId="1" applyFont="1" applyBorder="1" applyAlignment="1" applyProtection="1">
      <alignment horizontal="center" vertical="center" wrapText="1"/>
      <protection hidden="1"/>
    </xf>
    <xf numFmtId="0" fontId="166" fillId="0" borderId="174" xfId="1" applyFont="1" applyBorder="1" applyAlignment="1" applyProtection="1">
      <alignment horizontal="center" vertical="center" wrapText="1"/>
      <protection hidden="1"/>
    </xf>
    <xf numFmtId="0" fontId="166" fillId="0" borderId="0" xfId="1" applyFont="1" applyBorder="1" applyAlignment="1" applyProtection="1">
      <alignment horizontal="center" vertical="center" wrapText="1"/>
      <protection hidden="1"/>
    </xf>
    <xf numFmtId="0" fontId="166" fillId="0" borderId="128" xfId="1" applyFont="1" applyBorder="1" applyAlignment="1" applyProtection="1">
      <alignment horizontal="center" vertical="center" wrapText="1"/>
      <protection hidden="1"/>
    </xf>
    <xf numFmtId="0" fontId="166" fillId="0" borderId="175" xfId="1" applyFont="1" applyBorder="1" applyAlignment="1" applyProtection="1">
      <alignment horizontal="center" vertical="center" wrapText="1"/>
      <protection hidden="1"/>
    </xf>
    <xf numFmtId="0" fontId="166" fillId="0" borderId="11" xfId="1" applyFont="1" applyBorder="1" applyAlignment="1" applyProtection="1">
      <alignment horizontal="center" vertical="center" wrapText="1"/>
      <protection hidden="1"/>
    </xf>
    <xf numFmtId="0" fontId="166" fillId="0" borderId="241" xfId="1" applyFont="1" applyBorder="1" applyAlignment="1" applyProtection="1">
      <alignment horizontal="center" vertical="center" wrapText="1"/>
      <protection hidden="1"/>
    </xf>
    <xf numFmtId="0" fontId="74" fillId="0" borderId="243" xfId="1" applyFont="1" applyBorder="1" applyAlignment="1" applyProtection="1">
      <alignment horizontal="left" vertical="center"/>
      <protection hidden="1"/>
    </xf>
    <xf numFmtId="0" fontId="74" fillId="0" borderId="244" xfId="1" applyFont="1" applyBorder="1" applyAlignment="1" applyProtection="1">
      <alignment horizontal="left" vertical="center"/>
      <protection hidden="1"/>
    </xf>
    <xf numFmtId="0" fontId="74" fillId="0" borderId="173" xfId="1" applyFont="1" applyBorder="1" applyAlignment="1" applyProtection="1">
      <alignment horizontal="left" vertical="center"/>
      <protection hidden="1"/>
    </xf>
    <xf numFmtId="0" fontId="74" fillId="0" borderId="242" xfId="1" applyFont="1" applyBorder="1" applyAlignment="1" applyProtection="1">
      <alignment horizontal="left" vertical="center"/>
      <protection hidden="1"/>
    </xf>
    <xf numFmtId="0" fontId="38" fillId="0" borderId="0" xfId="1" applyFont="1" applyBorder="1" applyAlignment="1" applyProtection="1">
      <alignment horizontal="left" vertical="center"/>
      <protection hidden="1"/>
    </xf>
    <xf numFmtId="0" fontId="38" fillId="0" borderId="0" xfId="1" applyFont="1" applyBorder="1" applyAlignment="1" applyProtection="1">
      <alignment horizontal="left" vertical="center" wrapText="1"/>
      <protection hidden="1"/>
    </xf>
    <xf numFmtId="0" fontId="4" fillId="0" borderId="0" xfId="0" applyFont="1" applyBorder="1" applyAlignment="1" applyProtection="1">
      <alignment horizontal="center" vertical="center"/>
      <protection hidden="1"/>
    </xf>
    <xf numFmtId="0" fontId="212" fillId="0" borderId="0" xfId="0" applyFont="1" applyBorder="1" applyAlignment="1" applyProtection="1">
      <alignment horizontal="center" vertical="center" shrinkToFit="1"/>
      <protection hidden="1"/>
    </xf>
    <xf numFmtId="0" fontId="122" fillId="0" borderId="0" xfId="0" applyFont="1" applyAlignment="1" applyProtection="1">
      <protection hidden="1"/>
    </xf>
    <xf numFmtId="0" fontId="122" fillId="0" borderId="0" xfId="0" applyFont="1" applyAlignment="1" applyProtection="1">
      <alignment horizontal="left"/>
      <protection hidden="1"/>
    </xf>
    <xf numFmtId="0" fontId="8" fillId="0" borderId="0" xfId="0" applyFont="1" applyAlignment="1" applyProtection="1">
      <alignment horizontal="center"/>
      <protection hidden="1"/>
    </xf>
    <xf numFmtId="0" fontId="10" fillId="0" borderId="0" xfId="0" applyFont="1" applyAlignment="1" applyProtection="1">
      <alignment horizontal="center" vertical="center"/>
      <protection hidden="1"/>
    </xf>
    <xf numFmtId="0" fontId="10" fillId="0" borderId="0" xfId="0" applyFont="1" applyAlignment="1" applyProtection="1">
      <alignment horizontal="left"/>
      <protection hidden="1"/>
    </xf>
    <xf numFmtId="0" fontId="10" fillId="0" borderId="0" xfId="0" applyFont="1" applyAlignment="1" applyProtection="1">
      <protection hidden="1"/>
    </xf>
    <xf numFmtId="0" fontId="14" fillId="0" borderId="0" xfId="0" applyFont="1" applyAlignment="1" applyProtection="1">
      <alignment horizontal="left" vertical="center"/>
      <protection hidden="1"/>
    </xf>
    <xf numFmtId="0" fontId="6" fillId="0" borderId="0" xfId="0" applyFont="1" applyBorder="1" applyAlignment="1" applyProtection="1">
      <alignment horizontal="left"/>
      <protection hidden="1"/>
    </xf>
    <xf numFmtId="0" fontId="6" fillId="0" borderId="0" xfId="0" applyFont="1" applyBorder="1" applyAlignment="1" applyProtection="1">
      <alignment horizontal="left" vertical="center"/>
      <protection hidden="1"/>
    </xf>
    <xf numFmtId="0" fontId="10" fillId="0" borderId="0" xfId="0" applyFont="1" applyBorder="1" applyAlignment="1" applyProtection="1">
      <alignment horizontal="left" vertical="center" wrapText="1"/>
      <protection hidden="1"/>
    </xf>
    <xf numFmtId="0" fontId="15" fillId="0" borderId="0" xfId="0" applyFont="1" applyBorder="1" applyAlignment="1" applyProtection="1">
      <alignment vertical="center" wrapText="1"/>
      <protection hidden="1"/>
    </xf>
    <xf numFmtId="0" fontId="10" fillId="0" borderId="0" xfId="0" applyFont="1" applyBorder="1" applyAlignment="1" applyProtection="1">
      <alignment horizontal="left" vertical="center"/>
      <protection hidden="1"/>
    </xf>
    <xf numFmtId="0" fontId="8" fillId="0" borderId="0" xfId="0" applyFont="1" applyBorder="1" applyAlignment="1" applyProtection="1">
      <alignment horizontal="center" vertical="center"/>
      <protection hidden="1"/>
    </xf>
    <xf numFmtId="0" fontId="116" fillId="0" borderId="0" xfId="0" applyFont="1" applyBorder="1" applyAlignment="1" applyProtection="1">
      <alignment vertical="center" wrapText="1"/>
      <protection hidden="1"/>
    </xf>
    <xf numFmtId="0" fontId="4" fillId="0" borderId="107" xfId="0" applyFont="1" applyBorder="1" applyAlignment="1" applyProtection="1">
      <alignment horizontal="center" vertical="center"/>
      <protection hidden="1"/>
    </xf>
    <xf numFmtId="0" fontId="4" fillId="0" borderId="113" xfId="0" applyFont="1" applyBorder="1" applyAlignment="1" applyProtection="1">
      <alignment horizontal="center" vertical="center"/>
      <protection hidden="1"/>
    </xf>
    <xf numFmtId="0" fontId="4" fillId="0" borderId="114"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12" xfId="0" applyFont="1" applyBorder="1" applyAlignment="1" applyProtection="1">
      <alignment horizontal="center" vertical="center"/>
      <protection hidden="1"/>
    </xf>
    <xf numFmtId="0" fontId="130" fillId="5" borderId="2" xfId="1" applyFont="1" applyFill="1" applyBorder="1" applyAlignment="1" applyProtection="1">
      <alignment horizontal="left" vertical="center"/>
      <protection hidden="1"/>
    </xf>
    <xf numFmtId="0" fontId="130" fillId="5" borderId="1" xfId="1" applyFont="1" applyFill="1" applyBorder="1" applyAlignment="1" applyProtection="1">
      <alignment horizontal="left" vertical="center"/>
      <protection hidden="1"/>
    </xf>
    <xf numFmtId="0" fontId="130" fillId="5" borderId="3" xfId="1" applyFont="1" applyFill="1" applyBorder="1" applyAlignment="1" applyProtection="1">
      <alignment horizontal="left" vertical="center"/>
      <protection hidden="1"/>
    </xf>
    <xf numFmtId="0" fontId="46" fillId="2" borderId="47" xfId="1" applyFont="1" applyFill="1" applyBorder="1" applyAlignment="1" applyProtection="1">
      <alignment horizontal="left" vertical="center" shrinkToFit="1"/>
      <protection hidden="1"/>
    </xf>
    <xf numFmtId="0" fontId="46" fillId="2" borderId="0" xfId="1" applyFont="1" applyFill="1" applyBorder="1" applyAlignment="1" applyProtection="1">
      <alignment horizontal="left" vertical="center" shrinkToFit="1"/>
      <protection hidden="1"/>
    </xf>
    <xf numFmtId="0" fontId="46" fillId="2" borderId="46" xfId="1" applyFont="1" applyFill="1" applyBorder="1" applyAlignment="1" applyProtection="1">
      <alignment horizontal="left" vertical="center" shrinkToFit="1"/>
      <protection hidden="1"/>
    </xf>
    <xf numFmtId="0" fontId="43" fillId="0" borderId="107" xfId="1" applyFont="1" applyBorder="1" applyAlignment="1" applyProtection="1">
      <alignment horizontal="left" vertical="top" wrapText="1"/>
      <protection hidden="1"/>
    </xf>
    <xf numFmtId="0" fontId="43" fillId="0" borderId="113" xfId="1" applyFont="1" applyBorder="1" applyAlignment="1" applyProtection="1">
      <alignment horizontal="left" vertical="top" wrapText="1"/>
      <protection hidden="1"/>
    </xf>
    <xf numFmtId="0" fontId="43" fillId="0" borderId="114" xfId="1" applyFont="1" applyBorder="1" applyAlignment="1" applyProtection="1">
      <alignment horizontal="left" vertical="top" wrapText="1"/>
      <protection hidden="1"/>
    </xf>
    <xf numFmtId="0" fontId="43" fillId="0" borderId="10" xfId="1" applyFont="1" applyBorder="1" applyAlignment="1" applyProtection="1">
      <alignment horizontal="left" vertical="top" wrapText="1"/>
      <protection hidden="1"/>
    </xf>
    <xf numFmtId="0" fontId="43" fillId="0" borderId="11" xfId="1" applyFont="1" applyBorder="1" applyAlignment="1" applyProtection="1">
      <alignment horizontal="left" vertical="top" wrapText="1"/>
      <protection hidden="1"/>
    </xf>
    <xf numFmtId="0" fontId="43" fillId="0" borderId="12" xfId="1" applyFont="1" applyBorder="1" applyAlignment="1" applyProtection="1">
      <alignment horizontal="left" vertical="top" wrapText="1"/>
      <protection hidden="1"/>
    </xf>
    <xf numFmtId="0" fontId="26" fillId="2" borderId="2" xfId="1" applyFont="1" applyFill="1" applyBorder="1" applyAlignment="1" applyProtection="1">
      <alignment vertical="center" wrapText="1"/>
      <protection hidden="1"/>
    </xf>
    <xf numFmtId="0" fontId="26" fillId="2" borderId="1" xfId="1" applyFont="1" applyFill="1" applyBorder="1" applyAlignment="1" applyProtection="1">
      <alignment vertical="center" wrapText="1"/>
      <protection hidden="1"/>
    </xf>
    <xf numFmtId="0" fontId="33" fillId="0" borderId="118" xfId="1" applyFont="1" applyBorder="1" applyAlignment="1" applyProtection="1">
      <alignment horizontal="center" vertical="center"/>
      <protection hidden="1"/>
    </xf>
    <xf numFmtId="0" fontId="18" fillId="0" borderId="116" xfId="1" applyBorder="1" applyAlignment="1" applyProtection="1">
      <alignment horizontal="center" vertical="center"/>
      <protection hidden="1"/>
    </xf>
    <xf numFmtId="0" fontId="33" fillId="0" borderId="116" xfId="1" applyFont="1" applyBorder="1" applyAlignment="1" applyProtection="1">
      <alignment horizontal="center" vertical="center"/>
      <protection hidden="1"/>
    </xf>
    <xf numFmtId="0" fontId="33" fillId="0" borderId="117" xfId="1" applyFont="1" applyBorder="1" applyAlignment="1" applyProtection="1">
      <alignment horizontal="center" vertical="center"/>
      <protection hidden="1"/>
    </xf>
    <xf numFmtId="0" fontId="26" fillId="2" borderId="45" xfId="1" applyFont="1" applyFill="1" applyBorder="1" applyAlignment="1" applyProtection="1">
      <alignment horizontal="center" vertical="center" wrapText="1" shrinkToFit="1"/>
      <protection hidden="1"/>
    </xf>
    <xf numFmtId="0" fontId="26" fillId="2" borderId="17" xfId="1" applyFont="1" applyFill="1" applyBorder="1" applyAlignment="1" applyProtection="1">
      <alignment horizontal="center" vertical="center" shrinkToFit="1"/>
      <protection hidden="1"/>
    </xf>
    <xf numFmtId="0" fontId="26" fillId="2" borderId="157" xfId="1" applyFont="1" applyFill="1" applyBorder="1" applyAlignment="1" applyProtection="1">
      <alignment horizontal="center" vertical="center" shrinkToFit="1"/>
      <protection hidden="1"/>
    </xf>
    <xf numFmtId="0" fontId="167" fillId="0" borderId="158" xfId="1" applyFont="1" applyFill="1" applyBorder="1" applyAlignment="1" applyProtection="1">
      <alignment horizontal="center" vertical="top"/>
      <protection hidden="1"/>
    </xf>
    <xf numFmtId="0" fontId="167" fillId="0" borderId="124" xfId="1" applyFont="1" applyFill="1" applyBorder="1" applyAlignment="1" applyProtection="1">
      <alignment horizontal="center" vertical="top"/>
      <protection hidden="1"/>
    </xf>
    <xf numFmtId="0" fontId="30" fillId="0" borderId="0" xfId="1" applyFont="1" applyFill="1" applyBorder="1" applyAlignment="1" applyProtection="1">
      <alignment horizontal="center" vertical="center" wrapText="1"/>
      <protection hidden="1"/>
    </xf>
    <xf numFmtId="0" fontId="29" fillId="0" borderId="0" xfId="1" applyFont="1" applyFill="1" applyBorder="1" applyAlignment="1" applyProtection="1">
      <alignment horizontal="center" vertical="center" wrapText="1"/>
      <protection hidden="1"/>
    </xf>
    <xf numFmtId="0" fontId="108" fillId="0" borderId="0" xfId="1" applyFont="1" applyFill="1" applyBorder="1" applyAlignment="1" applyProtection="1">
      <alignment horizontal="center" vertical="center"/>
      <protection hidden="1"/>
    </xf>
    <xf numFmtId="0" fontId="127" fillId="2" borderId="108" xfId="1" applyFont="1" applyFill="1" applyBorder="1" applyAlignment="1" applyProtection="1">
      <alignment vertical="center" wrapText="1" shrinkToFit="1"/>
      <protection hidden="1"/>
    </xf>
    <xf numFmtId="0" fontId="127" fillId="2" borderId="109" xfId="1" applyFont="1" applyFill="1" applyBorder="1" applyAlignment="1" applyProtection="1">
      <alignment vertical="center" wrapText="1" shrinkToFit="1"/>
      <protection hidden="1"/>
    </xf>
    <xf numFmtId="0" fontId="46" fillId="2" borderId="108" xfId="1" applyFont="1" applyFill="1" applyBorder="1" applyAlignment="1" applyProtection="1">
      <alignment vertical="center" shrinkToFit="1"/>
      <protection hidden="1"/>
    </xf>
    <xf numFmtId="0" fontId="46" fillId="2" borderId="109" xfId="1" applyFont="1" applyFill="1" applyBorder="1" applyAlignment="1" applyProtection="1">
      <alignment vertical="center" shrinkToFit="1"/>
      <protection hidden="1"/>
    </xf>
    <xf numFmtId="0" fontId="46" fillId="2" borderId="110" xfId="1" applyFont="1" applyFill="1" applyBorder="1" applyAlignment="1" applyProtection="1">
      <alignment vertical="center" shrinkToFit="1"/>
      <protection hidden="1"/>
    </xf>
    <xf numFmtId="0" fontId="128" fillId="2" borderId="109" xfId="1" applyFont="1" applyFill="1" applyBorder="1" applyAlignment="1" applyProtection="1">
      <alignment vertical="center" wrapText="1" shrinkToFit="1"/>
      <protection hidden="1"/>
    </xf>
    <xf numFmtId="0" fontId="23" fillId="2" borderId="109" xfId="1" applyFont="1" applyFill="1" applyBorder="1" applyAlignment="1" applyProtection="1">
      <alignment vertical="center" wrapText="1" shrinkToFit="1"/>
      <protection hidden="1"/>
    </xf>
    <xf numFmtId="0" fontId="23" fillId="2" borderId="110" xfId="1" applyFont="1" applyFill="1" applyBorder="1" applyAlignment="1" applyProtection="1">
      <alignment vertical="center" wrapText="1" shrinkToFit="1"/>
      <protection hidden="1"/>
    </xf>
    <xf numFmtId="0" fontId="67" fillId="0" borderId="0" xfId="1" applyFont="1" applyFill="1" applyBorder="1" applyAlignment="1" applyProtection="1">
      <alignment horizontal="center" vertical="center" wrapText="1"/>
      <protection hidden="1"/>
    </xf>
    <xf numFmtId="0" fontId="26" fillId="2" borderId="45" xfId="1" applyFont="1" applyFill="1" applyBorder="1" applyAlignment="1" applyProtection="1">
      <alignment horizontal="center" vertical="center" shrinkToFit="1"/>
      <protection hidden="1"/>
    </xf>
    <xf numFmtId="0" fontId="26" fillId="2" borderId="3" xfId="1" applyFont="1" applyFill="1" applyBorder="1" applyAlignment="1" applyProtection="1">
      <alignment vertical="center" wrapText="1"/>
      <protection hidden="1"/>
    </xf>
    <xf numFmtId="0" fontId="60" fillId="5" borderId="26" xfId="1" applyFont="1" applyFill="1" applyBorder="1" applyAlignment="1" applyProtection="1">
      <alignment vertical="center" shrinkToFit="1"/>
      <protection hidden="1"/>
    </xf>
    <xf numFmtId="0" fontId="60" fillId="5" borderId="5" xfId="1" applyFont="1" applyFill="1" applyBorder="1" applyAlignment="1" applyProtection="1">
      <alignment vertical="center" shrinkToFit="1"/>
      <protection hidden="1"/>
    </xf>
    <xf numFmtId="0" fontId="60" fillId="5" borderId="6" xfId="1" applyFont="1" applyFill="1" applyBorder="1" applyAlignment="1" applyProtection="1">
      <alignment vertical="center" shrinkToFit="1"/>
      <protection hidden="1"/>
    </xf>
    <xf numFmtId="0" fontId="115" fillId="0" borderId="137" xfId="1" applyFont="1" applyBorder="1" applyAlignment="1" applyProtection="1">
      <alignment horizontal="center" vertical="center"/>
      <protection hidden="1"/>
    </xf>
    <xf numFmtId="0" fontId="115" fillId="0" borderId="136" xfId="1" applyFont="1" applyBorder="1" applyAlignment="1" applyProtection="1">
      <alignment horizontal="center" vertical="center"/>
      <protection hidden="1"/>
    </xf>
    <xf numFmtId="0" fontId="115" fillId="0" borderId="138" xfId="1" applyFont="1" applyBorder="1" applyAlignment="1" applyProtection="1">
      <alignment horizontal="center" vertical="center"/>
      <protection hidden="1"/>
    </xf>
    <xf numFmtId="0" fontId="60" fillId="5" borderId="26" xfId="1" applyFont="1" applyFill="1" applyBorder="1" applyAlignment="1" applyProtection="1">
      <alignment vertical="top"/>
      <protection hidden="1"/>
    </xf>
    <xf numFmtId="0" fontId="60" fillId="5" borderId="5" xfId="1" applyFont="1" applyFill="1" applyBorder="1" applyAlignment="1" applyProtection="1">
      <alignment vertical="top"/>
      <protection hidden="1"/>
    </xf>
    <xf numFmtId="0" fontId="60" fillId="5" borderId="6" xfId="1" applyFont="1" applyFill="1" applyBorder="1" applyAlignment="1" applyProtection="1">
      <alignment vertical="top"/>
      <protection hidden="1"/>
    </xf>
    <xf numFmtId="0" fontId="115" fillId="0" borderId="131" xfId="1" applyFont="1" applyBorder="1" applyAlignment="1" applyProtection="1">
      <alignment horizontal="center" vertical="center"/>
      <protection hidden="1"/>
    </xf>
    <xf numFmtId="0" fontId="115" fillId="0" borderId="132" xfId="1" applyFont="1" applyBorder="1" applyAlignment="1" applyProtection="1">
      <alignment horizontal="center" vertical="center"/>
      <protection hidden="1"/>
    </xf>
    <xf numFmtId="0" fontId="115" fillId="0" borderId="135" xfId="1" applyFont="1" applyBorder="1" applyAlignment="1" applyProtection="1">
      <alignment horizontal="center" vertical="center"/>
      <protection hidden="1"/>
    </xf>
    <xf numFmtId="0" fontId="115" fillId="0" borderId="130" xfId="1" applyFont="1" applyBorder="1" applyAlignment="1" applyProtection="1">
      <alignment horizontal="center" vertical="center"/>
      <protection hidden="1"/>
    </xf>
    <xf numFmtId="0" fontId="33" fillId="0" borderId="104" xfId="1" applyFont="1" applyBorder="1" applyAlignment="1" applyProtection="1">
      <alignment horizontal="center" vertical="center" wrapText="1"/>
      <protection hidden="1"/>
    </xf>
    <xf numFmtId="0" fontId="33" fillId="0" borderId="106" xfId="1" applyFont="1" applyBorder="1" applyAlignment="1" applyProtection="1">
      <alignment horizontal="center" vertical="center" wrapText="1"/>
      <protection hidden="1"/>
    </xf>
    <xf numFmtId="0" fontId="115" fillId="0" borderId="143" xfId="1" applyFont="1" applyBorder="1" applyAlignment="1" applyProtection="1">
      <alignment horizontal="center" vertical="center"/>
      <protection hidden="1"/>
    </xf>
    <xf numFmtId="0" fontId="115" fillId="0" borderId="139" xfId="1" applyFont="1" applyBorder="1" applyAlignment="1" applyProtection="1">
      <alignment horizontal="center" vertical="center"/>
      <protection hidden="1"/>
    </xf>
    <xf numFmtId="0" fontId="33" fillId="0" borderId="104" xfId="1" applyFont="1" applyFill="1" applyBorder="1" applyAlignment="1" applyProtection="1">
      <alignment horizontal="center" vertical="center"/>
      <protection hidden="1"/>
    </xf>
    <xf numFmtId="0" fontId="33" fillId="0" borderId="103" xfId="1" applyFont="1" applyFill="1" applyBorder="1" applyAlignment="1" applyProtection="1">
      <alignment horizontal="center" vertical="center"/>
      <protection hidden="1"/>
    </xf>
    <xf numFmtId="0" fontId="33" fillId="0" borderId="116" xfId="1" applyFont="1" applyBorder="1" applyAlignment="1" applyProtection="1">
      <alignment horizontal="center" vertical="center" wrapText="1"/>
      <protection hidden="1"/>
    </xf>
    <xf numFmtId="0" fontId="4" fillId="2" borderId="45" xfId="0" applyFont="1" applyFill="1" applyBorder="1" applyAlignment="1" applyProtection="1">
      <alignment horizontal="center" vertical="center" wrapText="1"/>
      <protection hidden="1"/>
    </xf>
    <xf numFmtId="0" fontId="4" fillId="2" borderId="17" xfId="0" applyFont="1" applyFill="1" applyBorder="1" applyAlignment="1" applyProtection="1">
      <alignment horizontal="center" vertical="center" wrapText="1"/>
      <protection hidden="1"/>
    </xf>
    <xf numFmtId="0" fontId="16" fillId="0" borderId="135" xfId="0" applyFont="1" applyFill="1" applyBorder="1" applyAlignment="1" applyProtection="1">
      <alignment horizontal="center" vertical="center" wrapText="1"/>
      <protection hidden="1"/>
    </xf>
    <xf numFmtId="0" fontId="16" fillId="0" borderId="109" xfId="0" applyFont="1" applyFill="1" applyBorder="1" applyAlignment="1" applyProtection="1">
      <alignment horizontal="center" vertical="center" wrapText="1"/>
      <protection hidden="1"/>
    </xf>
    <xf numFmtId="49" fontId="16" fillId="0" borderId="109" xfId="0" applyNumberFormat="1" applyFont="1" applyFill="1" applyBorder="1" applyAlignment="1" applyProtection="1">
      <alignment horizontal="center" vertical="center" wrapText="1"/>
      <protection hidden="1"/>
    </xf>
    <xf numFmtId="0" fontId="33" fillId="0" borderId="100" xfId="1" applyFont="1" applyFill="1" applyBorder="1" applyAlignment="1" applyProtection="1">
      <alignment horizontal="center" vertical="center"/>
      <protection hidden="1"/>
    </xf>
    <xf numFmtId="0" fontId="33" fillId="0" borderId="159" xfId="1" applyFont="1" applyBorder="1" applyAlignment="1" applyProtection="1">
      <alignment horizontal="center" vertical="center"/>
      <protection hidden="1"/>
    </xf>
    <xf numFmtId="0" fontId="33" fillId="0" borderId="140" xfId="1" applyFont="1" applyBorder="1" applyAlignment="1" applyProtection="1">
      <alignment horizontal="center" vertical="center"/>
      <protection hidden="1"/>
    </xf>
    <xf numFmtId="0" fontId="33" fillId="0" borderId="137" xfId="1" applyFont="1" applyBorder="1" applyAlignment="1" applyProtection="1">
      <alignment horizontal="center" vertical="center"/>
      <protection hidden="1"/>
    </xf>
    <xf numFmtId="0" fontId="33" fillId="0" borderId="136" xfId="1" applyFont="1" applyBorder="1" applyAlignment="1" applyProtection="1">
      <alignment horizontal="center" vertical="center"/>
      <protection hidden="1"/>
    </xf>
    <xf numFmtId="0" fontId="60" fillId="5" borderId="45" xfId="1" applyFont="1" applyFill="1" applyBorder="1" applyAlignment="1" applyProtection="1">
      <alignment vertical="center"/>
      <protection hidden="1"/>
    </xf>
    <xf numFmtId="0" fontId="60" fillId="5" borderId="17" xfId="1" applyFont="1" applyFill="1" applyBorder="1" applyAlignment="1" applyProtection="1">
      <alignment vertical="center"/>
      <protection hidden="1"/>
    </xf>
    <xf numFmtId="0" fontId="60" fillId="5" borderId="1" xfId="1" applyFont="1" applyFill="1" applyBorder="1" applyAlignment="1" applyProtection="1">
      <alignment vertical="center"/>
      <protection hidden="1"/>
    </xf>
    <xf numFmtId="0" fontId="60" fillId="5" borderId="3" xfId="1" applyFont="1" applyFill="1" applyBorder="1" applyAlignment="1" applyProtection="1">
      <alignment vertical="center"/>
      <protection hidden="1"/>
    </xf>
    <xf numFmtId="0" fontId="103" fillId="0" borderId="122" xfId="0" applyFont="1" applyFill="1" applyBorder="1" applyAlignment="1" applyProtection="1">
      <alignment vertical="center"/>
      <protection hidden="1"/>
    </xf>
    <xf numFmtId="0" fontId="0" fillId="0" borderId="122" xfId="0" applyBorder="1" applyAlignment="1" applyProtection="1">
      <protection hidden="1"/>
    </xf>
    <xf numFmtId="0" fontId="0" fillId="0" borderId="49" xfId="0" applyBorder="1" applyAlignment="1" applyProtection="1">
      <protection hidden="1"/>
    </xf>
    <xf numFmtId="0" fontId="60" fillId="5" borderId="45" xfId="1" applyFont="1" applyFill="1" applyBorder="1" applyAlignment="1" applyProtection="1">
      <alignment horizontal="left" vertical="center"/>
      <protection hidden="1"/>
    </xf>
    <xf numFmtId="0" fontId="60" fillId="5" borderId="17" xfId="1" applyFont="1" applyFill="1" applyBorder="1" applyAlignment="1" applyProtection="1">
      <alignment horizontal="left" vertical="center"/>
      <protection hidden="1"/>
    </xf>
    <xf numFmtId="0" fontId="114" fillId="2" borderId="2" xfId="1" applyFont="1" applyFill="1" applyBorder="1" applyAlignment="1" applyProtection="1">
      <alignment horizontal="left" vertical="center" wrapText="1"/>
      <protection hidden="1"/>
    </xf>
    <xf numFmtId="0" fontId="114" fillId="2" borderId="1" xfId="1" applyFont="1" applyFill="1" applyBorder="1" applyAlignment="1" applyProtection="1">
      <alignment horizontal="left" vertical="center" wrapText="1"/>
      <protection hidden="1"/>
    </xf>
    <xf numFmtId="0" fontId="114" fillId="2" borderId="3" xfId="1" applyFont="1" applyFill="1" applyBorder="1" applyAlignment="1" applyProtection="1">
      <alignment horizontal="left" vertical="center" wrapText="1"/>
      <protection hidden="1"/>
    </xf>
    <xf numFmtId="0" fontId="93" fillId="2" borderId="2" xfId="1" applyFont="1" applyFill="1" applyBorder="1" applyAlignment="1" applyProtection="1">
      <alignment vertical="center" wrapText="1"/>
      <protection hidden="1"/>
    </xf>
    <xf numFmtId="0" fontId="0" fillId="0" borderId="1" xfId="0" applyBorder="1" applyAlignment="1" applyProtection="1">
      <alignment vertical="center" wrapText="1"/>
      <protection hidden="1"/>
    </xf>
    <xf numFmtId="0" fontId="0" fillId="0" borderId="4" xfId="0" applyBorder="1" applyAlignment="1" applyProtection="1">
      <alignment vertical="center" wrapText="1"/>
      <protection hidden="1"/>
    </xf>
    <xf numFmtId="0" fontId="93" fillId="2" borderId="1" xfId="1" applyFont="1" applyFill="1" applyBorder="1" applyAlignment="1" applyProtection="1">
      <alignment vertical="center" wrapText="1"/>
      <protection hidden="1"/>
    </xf>
    <xf numFmtId="0" fontId="0" fillId="0" borderId="56" xfId="0" applyBorder="1" applyAlignment="1" applyProtection="1">
      <alignment vertical="center" wrapText="1"/>
      <protection hidden="1"/>
    </xf>
    <xf numFmtId="0" fontId="0" fillId="0" borderId="123" xfId="0" applyBorder="1" applyAlignment="1" applyProtection="1">
      <alignment vertical="center" wrapText="1"/>
      <protection hidden="1"/>
    </xf>
    <xf numFmtId="0" fontId="107" fillId="3" borderId="48" xfId="1" applyFont="1" applyFill="1" applyBorder="1" applyAlignment="1" applyProtection="1">
      <alignment horizontal="center" vertical="center"/>
      <protection hidden="1"/>
    </xf>
    <xf numFmtId="0" fontId="107" fillId="3" borderId="49" xfId="1" applyFont="1" applyFill="1" applyBorder="1" applyAlignment="1" applyProtection="1">
      <alignment horizontal="center" vertical="center"/>
      <protection hidden="1"/>
    </xf>
    <xf numFmtId="0" fontId="107" fillId="3" borderId="51" xfId="1" applyFont="1" applyFill="1" applyBorder="1" applyAlignment="1" applyProtection="1">
      <alignment horizontal="center" vertical="center"/>
      <protection hidden="1"/>
    </xf>
    <xf numFmtId="0" fontId="107" fillId="3" borderId="53" xfId="1" applyFont="1" applyFill="1" applyBorder="1" applyAlignment="1" applyProtection="1">
      <alignment horizontal="center" vertical="center"/>
      <protection hidden="1"/>
    </xf>
    <xf numFmtId="0" fontId="101" fillId="0" borderId="1" xfId="0" applyFont="1" applyFill="1" applyBorder="1" applyAlignment="1" applyProtection="1">
      <alignment horizontal="center" vertical="center" wrapText="1"/>
      <protection hidden="1"/>
    </xf>
    <xf numFmtId="0" fontId="101" fillId="0" borderId="0" xfId="0" applyFont="1" applyFill="1" applyBorder="1" applyAlignment="1" applyProtection="1">
      <alignment horizontal="center" vertical="center" wrapText="1"/>
      <protection hidden="1"/>
    </xf>
    <xf numFmtId="0" fontId="33" fillId="0" borderId="103" xfId="1" applyFont="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4" fillId="2" borderId="47"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0" fontId="4" fillId="2" borderId="5" xfId="0" applyFont="1" applyFill="1" applyBorder="1" applyAlignment="1" applyProtection="1">
      <alignment horizontal="center" vertical="center" wrapText="1"/>
      <protection hidden="1"/>
    </xf>
    <xf numFmtId="0" fontId="16" fillId="0" borderId="48" xfId="0" applyFont="1" applyFill="1" applyBorder="1" applyAlignment="1" applyProtection="1">
      <alignment horizontal="center" vertical="center" wrapText="1"/>
      <protection hidden="1"/>
    </xf>
    <xf numFmtId="0" fontId="16" fillId="0" borderId="122" xfId="0" applyFont="1" applyFill="1" applyBorder="1" applyAlignment="1" applyProtection="1">
      <alignment horizontal="center" vertical="center" wrapText="1"/>
      <protection hidden="1"/>
    </xf>
    <xf numFmtId="0" fontId="16" fillId="0" borderId="115" xfId="0" applyFont="1" applyFill="1" applyBorder="1" applyAlignment="1" applyProtection="1">
      <alignment horizontal="center" vertical="center" wrapText="1"/>
      <protection hidden="1"/>
    </xf>
    <xf numFmtId="0" fontId="16" fillId="0" borderId="0" xfId="0" applyFont="1" applyFill="1" applyBorder="1" applyAlignment="1" applyProtection="1">
      <alignment horizontal="center" vertical="center" wrapText="1"/>
      <protection hidden="1"/>
    </xf>
    <xf numFmtId="0" fontId="103" fillId="0" borderId="0" xfId="0" applyFont="1" applyFill="1" applyBorder="1" applyAlignment="1" applyProtection="1">
      <alignment vertical="center" shrinkToFit="1"/>
      <protection hidden="1"/>
    </xf>
    <xf numFmtId="0" fontId="0" fillId="0" borderId="0" xfId="0" applyAlignment="1" applyProtection="1">
      <alignment shrinkToFit="1"/>
      <protection hidden="1"/>
    </xf>
    <xf numFmtId="0" fontId="0" fillId="0" borderId="50" xfId="0" applyBorder="1" applyAlignment="1" applyProtection="1">
      <alignment shrinkToFit="1"/>
      <protection hidden="1"/>
    </xf>
    <xf numFmtId="0" fontId="16" fillId="0" borderId="126" xfId="0" applyFont="1" applyFill="1" applyBorder="1" applyAlignment="1" applyProtection="1">
      <alignment horizontal="center" vertical="center" wrapText="1"/>
      <protection hidden="1"/>
    </xf>
    <xf numFmtId="0" fontId="16" fillId="0" borderId="5" xfId="0" applyFont="1" applyFill="1" applyBorder="1" applyAlignment="1" applyProtection="1">
      <alignment horizontal="center" vertical="center" wrapText="1"/>
      <protection hidden="1"/>
    </xf>
    <xf numFmtId="0" fontId="103" fillId="0" borderId="5" xfId="0" applyFont="1" applyFill="1" applyBorder="1" applyAlignment="1" applyProtection="1">
      <alignment vertical="center" shrinkToFit="1"/>
      <protection hidden="1"/>
    </xf>
    <xf numFmtId="0" fontId="0" fillId="0" borderId="5" xfId="0" applyBorder="1" applyAlignment="1" applyProtection="1">
      <alignment shrinkToFit="1"/>
      <protection hidden="1"/>
    </xf>
    <xf numFmtId="0" fontId="0" fillId="0" borderId="123" xfId="0" applyBorder="1" applyAlignment="1" applyProtection="1">
      <alignment shrinkToFit="1"/>
      <protection hidden="1"/>
    </xf>
    <xf numFmtId="0" fontId="33" fillId="0" borderId="138" xfId="1" applyFont="1" applyBorder="1" applyAlignment="1" applyProtection="1">
      <alignment horizontal="center" vertical="center"/>
      <protection hidden="1"/>
    </xf>
    <xf numFmtId="0" fontId="33" fillId="0" borderId="131" xfId="1" applyFont="1" applyFill="1" applyBorder="1" applyAlignment="1" applyProtection="1">
      <alignment horizontal="center" vertical="center"/>
      <protection hidden="1"/>
    </xf>
    <xf numFmtId="0" fontId="33" fillId="0" borderId="130" xfId="1" applyFont="1" applyFill="1" applyBorder="1" applyAlignment="1" applyProtection="1">
      <alignment horizontal="center" vertical="center"/>
      <protection hidden="1"/>
    </xf>
    <xf numFmtId="0" fontId="93" fillId="2" borderId="58" xfId="1" applyFont="1" applyFill="1" applyBorder="1" applyAlignment="1" applyProtection="1">
      <alignment vertical="center" wrapText="1"/>
      <protection hidden="1"/>
    </xf>
    <xf numFmtId="0" fontId="93" fillId="2" borderId="52" xfId="1" applyFont="1" applyFill="1" applyBorder="1" applyAlignment="1" applyProtection="1">
      <alignment vertical="center" wrapText="1"/>
      <protection hidden="1"/>
    </xf>
    <xf numFmtId="0" fontId="93" fillId="2" borderId="57" xfId="1" applyFont="1" applyFill="1" applyBorder="1" applyAlignment="1" applyProtection="1">
      <alignment vertical="center" wrapText="1"/>
      <protection hidden="1"/>
    </xf>
    <xf numFmtId="0" fontId="33" fillId="0" borderId="129" xfId="1" applyFont="1" applyFill="1" applyBorder="1" applyAlignment="1" applyProtection="1">
      <alignment horizontal="center" vertical="center"/>
      <protection hidden="1"/>
    </xf>
    <xf numFmtId="0" fontId="33" fillId="0" borderId="104" xfId="1" applyFont="1" applyBorder="1" applyAlignment="1" applyProtection="1">
      <alignment horizontal="center" vertical="center"/>
      <protection hidden="1"/>
    </xf>
    <xf numFmtId="0" fontId="33" fillId="0" borderId="106" xfId="1" applyFont="1" applyBorder="1" applyAlignment="1" applyProtection="1">
      <alignment horizontal="center" vertical="center"/>
      <protection hidden="1"/>
    </xf>
    <xf numFmtId="0" fontId="33" fillId="0" borderId="106" xfId="1" applyFont="1" applyFill="1" applyBorder="1" applyAlignment="1" applyProtection="1">
      <alignment horizontal="center" vertical="center"/>
      <protection hidden="1"/>
    </xf>
    <xf numFmtId="0" fontId="108" fillId="0" borderId="158" xfId="1" applyFont="1" applyFill="1" applyBorder="1" applyAlignment="1" applyProtection="1">
      <alignment horizontal="center" vertical="center"/>
      <protection hidden="1"/>
    </xf>
    <xf numFmtId="0" fontId="108" fillId="0" borderId="124" xfId="1" applyFont="1" applyFill="1" applyBorder="1" applyAlignment="1" applyProtection="1">
      <alignment horizontal="center" vertical="center"/>
      <protection hidden="1"/>
    </xf>
    <xf numFmtId="0" fontId="126" fillId="2" borderId="47" xfId="1" applyFont="1" applyFill="1" applyBorder="1" applyAlignment="1" applyProtection="1">
      <alignment vertical="center" wrapText="1"/>
      <protection hidden="1"/>
    </xf>
    <xf numFmtId="0" fontId="100" fillId="2" borderId="0" xfId="1" applyFont="1" applyFill="1" applyBorder="1" applyAlignment="1" applyProtection="1">
      <alignment vertical="center" wrapText="1"/>
      <protection hidden="1"/>
    </xf>
    <xf numFmtId="0" fontId="100" fillId="2" borderId="46" xfId="1" applyFont="1" applyFill="1" applyBorder="1" applyAlignment="1" applyProtection="1">
      <alignment vertical="center" wrapText="1"/>
      <protection hidden="1"/>
    </xf>
    <xf numFmtId="0" fontId="60" fillId="5" borderId="25" xfId="1" applyFont="1" applyFill="1" applyBorder="1" applyAlignment="1" applyProtection="1">
      <alignment vertical="center"/>
      <protection hidden="1"/>
    </xf>
    <xf numFmtId="0" fontId="60" fillId="5" borderId="0" xfId="1" applyFont="1" applyFill="1" applyBorder="1" applyAlignment="1" applyProtection="1">
      <alignment vertical="center"/>
      <protection hidden="1"/>
    </xf>
    <xf numFmtId="0" fontId="60" fillId="5" borderId="11" xfId="1" applyFont="1" applyFill="1" applyBorder="1" applyAlignment="1" applyProtection="1">
      <alignment vertical="center"/>
      <protection hidden="1"/>
    </xf>
    <xf numFmtId="0" fontId="129" fillId="0" borderId="0" xfId="0" applyFont="1" applyBorder="1" applyAlignment="1" applyProtection="1">
      <protection hidden="1"/>
    </xf>
    <xf numFmtId="0" fontId="19" fillId="0" borderId="11" xfId="1" applyFont="1" applyBorder="1" applyAlignment="1" applyProtection="1">
      <alignment horizontal="center" vertical="center"/>
      <protection hidden="1"/>
    </xf>
    <xf numFmtId="0" fontId="35" fillId="2" borderId="107" xfId="1" applyFont="1" applyFill="1" applyBorder="1" applyAlignment="1" applyProtection="1">
      <alignment vertical="center" wrapText="1"/>
      <protection hidden="1"/>
    </xf>
    <xf numFmtId="0" fontId="35" fillId="2" borderId="113" xfId="1" applyFont="1" applyFill="1" applyBorder="1" applyAlignment="1" applyProtection="1">
      <alignment vertical="center" wrapText="1"/>
      <protection hidden="1"/>
    </xf>
    <xf numFmtId="0" fontId="35" fillId="2" borderId="114" xfId="1" applyFont="1" applyFill="1" applyBorder="1" applyAlignment="1" applyProtection="1">
      <alignment vertical="center" wrapText="1"/>
      <protection hidden="1"/>
    </xf>
    <xf numFmtId="0" fontId="35" fillId="2" borderId="10" xfId="1" applyFont="1" applyFill="1" applyBorder="1" applyAlignment="1" applyProtection="1">
      <alignment vertical="center" wrapText="1"/>
      <protection hidden="1"/>
    </xf>
    <xf numFmtId="0" fontId="35" fillId="2" borderId="11" xfId="1" applyFont="1" applyFill="1" applyBorder="1" applyAlignment="1" applyProtection="1">
      <alignment vertical="center" wrapText="1"/>
      <protection hidden="1"/>
    </xf>
    <xf numFmtId="0" fontId="35" fillId="2" borderId="12" xfId="1" applyFont="1" applyFill="1" applyBorder="1" applyAlignment="1" applyProtection="1">
      <alignment vertical="center" wrapText="1"/>
      <protection hidden="1"/>
    </xf>
    <xf numFmtId="0" fontId="60" fillId="8" borderId="107" xfId="1" applyFont="1" applyFill="1" applyBorder="1" applyAlignment="1" applyProtection="1">
      <alignment horizontal="left" vertical="center"/>
      <protection hidden="1"/>
    </xf>
    <xf numFmtId="0" fontId="60" fillId="8" borderId="113" xfId="1" applyFont="1" applyFill="1" applyBorder="1" applyAlignment="1" applyProtection="1">
      <alignment horizontal="left" vertical="center"/>
      <protection hidden="1"/>
    </xf>
    <xf numFmtId="0" fontId="60" fillId="8" borderId="114" xfId="1" applyFont="1" applyFill="1" applyBorder="1" applyAlignment="1" applyProtection="1">
      <alignment horizontal="left" vertical="center"/>
      <protection hidden="1"/>
    </xf>
    <xf numFmtId="0" fontId="125" fillId="0" borderId="25" xfId="0" applyFont="1" applyFill="1" applyBorder="1" applyAlignment="1" applyProtection="1">
      <alignment horizontal="center" vertical="center" shrinkToFit="1"/>
      <protection hidden="1"/>
    </xf>
    <xf numFmtId="0" fontId="125" fillId="0" borderId="0" xfId="0" applyFont="1" applyFill="1" applyBorder="1" applyAlignment="1" applyProtection="1">
      <alignment horizontal="center" vertical="center" shrinkToFit="1"/>
      <protection hidden="1"/>
    </xf>
    <xf numFmtId="0" fontId="93" fillId="2" borderId="45" xfId="1" applyFont="1" applyFill="1" applyBorder="1" applyAlignment="1" applyProtection="1">
      <alignment horizontal="left" vertical="center" wrapText="1"/>
      <protection hidden="1"/>
    </xf>
    <xf numFmtId="0" fontId="93" fillId="2" borderId="17" xfId="1" applyFont="1" applyFill="1" applyBorder="1" applyAlignment="1" applyProtection="1">
      <alignment horizontal="left" vertical="center" wrapText="1"/>
      <protection hidden="1"/>
    </xf>
    <xf numFmtId="0" fontId="93" fillId="2" borderId="134" xfId="1" applyFont="1" applyFill="1" applyBorder="1" applyAlignment="1" applyProtection="1">
      <alignment horizontal="left" vertical="center" wrapText="1"/>
      <protection hidden="1"/>
    </xf>
    <xf numFmtId="0" fontId="60" fillId="8" borderId="154" xfId="1" applyFont="1" applyFill="1" applyBorder="1" applyAlignment="1" applyProtection="1">
      <alignment horizontal="left" vertical="center"/>
      <protection hidden="1"/>
    </xf>
    <xf numFmtId="0" fontId="60" fillId="8" borderId="155" xfId="1" applyFont="1" applyFill="1" applyBorder="1" applyAlignment="1" applyProtection="1">
      <alignment horizontal="left" vertical="center"/>
      <protection hidden="1"/>
    </xf>
    <xf numFmtId="0" fontId="60" fillId="8" borderId="156" xfId="1" applyFont="1" applyFill="1" applyBorder="1" applyAlignment="1" applyProtection="1">
      <alignment horizontal="left" vertical="center"/>
      <protection hidden="1"/>
    </xf>
    <xf numFmtId="0" fontId="62" fillId="8" borderId="154" xfId="1" applyFont="1" applyFill="1" applyBorder="1" applyAlignment="1" applyProtection="1">
      <alignment horizontal="left" vertical="center"/>
      <protection hidden="1"/>
    </xf>
    <xf numFmtId="0" fontId="62" fillId="8" borderId="155" xfId="1" applyFont="1" applyFill="1" applyBorder="1" applyAlignment="1" applyProtection="1">
      <alignment horizontal="left" vertical="center"/>
      <protection hidden="1"/>
    </xf>
    <xf numFmtId="0" fontId="62" fillId="8" borderId="156" xfId="1" applyFont="1" applyFill="1" applyBorder="1" applyAlignment="1" applyProtection="1">
      <alignment horizontal="left" vertical="center"/>
      <protection hidden="1"/>
    </xf>
    <xf numFmtId="0" fontId="103" fillId="0" borderId="49" xfId="0" applyFont="1" applyFill="1" applyBorder="1" applyAlignment="1" applyProtection="1">
      <alignment vertical="center"/>
      <protection hidden="1"/>
    </xf>
    <xf numFmtId="0" fontId="93" fillId="2" borderId="58" xfId="1" applyFont="1" applyFill="1" applyBorder="1" applyAlignment="1" applyProtection="1">
      <alignment vertical="center"/>
      <protection hidden="1"/>
    </xf>
    <xf numFmtId="0" fontId="93" fillId="2" borderId="52" xfId="1" applyFont="1" applyFill="1" applyBorder="1" applyAlignment="1" applyProtection="1">
      <alignment vertical="center"/>
      <protection hidden="1"/>
    </xf>
    <xf numFmtId="0" fontId="93" fillId="2" borderId="57" xfId="1" applyFont="1" applyFill="1" applyBorder="1" applyAlignment="1" applyProtection="1">
      <alignment vertical="center"/>
      <protection hidden="1"/>
    </xf>
    <xf numFmtId="0" fontId="23" fillId="0" borderId="0" xfId="1" applyFont="1" applyFill="1" applyBorder="1" applyAlignment="1" applyProtection="1">
      <alignment horizontal="center" vertical="center" wrapText="1"/>
      <protection hidden="1"/>
    </xf>
    <xf numFmtId="0" fontId="106" fillId="0" borderId="0" xfId="0" applyFont="1" applyBorder="1" applyAlignment="1" applyProtection="1">
      <alignment horizontal="center" vertical="center"/>
      <protection hidden="1"/>
    </xf>
    <xf numFmtId="0" fontId="196" fillId="0" borderId="0" xfId="1" applyFont="1" applyBorder="1" applyAlignment="1" applyProtection="1">
      <alignment horizontal="center" vertical="center"/>
      <protection hidden="1"/>
    </xf>
    <xf numFmtId="0" fontId="26" fillId="0" borderId="0" xfId="1" applyFont="1" applyFill="1" applyBorder="1" applyAlignment="1" applyProtection="1">
      <alignment horizontal="center" vertical="center" wrapText="1"/>
      <protection hidden="1"/>
    </xf>
    <xf numFmtId="0" fontId="33" fillId="0" borderId="0" xfId="1" applyFont="1" applyBorder="1" applyAlignment="1" applyProtection="1">
      <alignment horizontal="center" vertical="center"/>
      <protection hidden="1"/>
    </xf>
    <xf numFmtId="0" fontId="130" fillId="5" borderId="45" xfId="1" applyFont="1" applyFill="1" applyBorder="1" applyAlignment="1" applyProtection="1">
      <alignment vertical="center"/>
      <protection hidden="1"/>
    </xf>
    <xf numFmtId="0" fontId="131" fillId="0" borderId="17" xfId="0" applyFont="1" applyBorder="1" applyAlignment="1" applyProtection="1">
      <alignment vertical="center"/>
      <protection hidden="1"/>
    </xf>
    <xf numFmtId="0" fontId="131" fillId="0" borderId="18" xfId="0" applyFont="1" applyBorder="1" applyAlignment="1" applyProtection="1">
      <alignment vertical="center"/>
      <protection hidden="1"/>
    </xf>
    <xf numFmtId="0" fontId="46" fillId="2" borderId="108" xfId="1" applyFont="1" applyFill="1" applyBorder="1" applyAlignment="1" applyProtection="1">
      <alignment vertical="center"/>
      <protection hidden="1"/>
    </xf>
    <xf numFmtId="0" fontId="0" fillId="0" borderId="109" xfId="0" applyBorder="1" applyAlignment="1" applyProtection="1">
      <alignment vertical="center"/>
      <protection hidden="1"/>
    </xf>
    <xf numFmtId="0" fontId="0" fillId="0" borderId="110" xfId="0" applyBorder="1" applyAlignment="1" applyProtection="1">
      <alignment vertical="center"/>
      <protection hidden="1"/>
    </xf>
    <xf numFmtId="0" fontId="30" fillId="3" borderId="0" xfId="1" applyFont="1" applyFill="1" applyBorder="1" applyAlignment="1" applyProtection="1">
      <alignment horizontal="center" vertical="center" wrapText="1"/>
      <protection hidden="1"/>
    </xf>
    <xf numFmtId="0" fontId="30" fillId="3" borderId="0" xfId="1" applyFont="1" applyFill="1" applyBorder="1" applyAlignment="1" applyProtection="1">
      <alignment horizontal="center" vertical="center"/>
      <protection hidden="1"/>
    </xf>
    <xf numFmtId="0" fontId="0" fillId="0" borderId="0" xfId="0" applyBorder="1" applyAlignment="1" applyProtection="1">
      <alignment vertical="center"/>
      <protection hidden="1"/>
    </xf>
    <xf numFmtId="0" fontId="43" fillId="0" borderId="48" xfId="1" applyFont="1" applyBorder="1" applyAlignment="1" applyProtection="1">
      <alignment vertical="top" wrapText="1"/>
      <protection hidden="1"/>
    </xf>
    <xf numFmtId="0" fontId="0" fillId="0" borderId="122" xfId="0" applyBorder="1" applyAlignment="1" applyProtection="1">
      <alignment vertical="top" wrapText="1"/>
      <protection hidden="1"/>
    </xf>
    <xf numFmtId="0" fontId="0" fillId="0" borderId="49" xfId="0" applyBorder="1" applyAlignment="1" applyProtection="1">
      <alignment vertical="top" wrapText="1"/>
      <protection hidden="1"/>
    </xf>
    <xf numFmtId="0" fontId="0" fillId="0" borderId="51" xfId="0" applyBorder="1" applyAlignment="1" applyProtection="1">
      <alignment vertical="top" wrapText="1"/>
      <protection hidden="1"/>
    </xf>
    <xf numFmtId="0" fontId="0" fillId="0" borderId="52" xfId="0" applyBorder="1" applyAlignment="1" applyProtection="1">
      <alignment vertical="top" wrapText="1"/>
      <protection hidden="1"/>
    </xf>
    <xf numFmtId="0" fontId="0" fillId="0" borderId="53" xfId="0" applyBorder="1" applyAlignment="1" applyProtection="1">
      <alignment vertical="top" wrapText="1"/>
      <protection hidden="1"/>
    </xf>
    <xf numFmtId="0" fontId="60" fillId="5" borderId="160" xfId="1" applyFont="1" applyFill="1" applyBorder="1" applyAlignment="1" applyProtection="1">
      <alignment vertical="center" shrinkToFit="1"/>
      <protection hidden="1"/>
    </xf>
    <xf numFmtId="0" fontId="60" fillId="5" borderId="122" xfId="1" applyFont="1" applyFill="1" applyBorder="1" applyAlignment="1" applyProtection="1">
      <alignment vertical="center" shrinkToFit="1"/>
      <protection hidden="1"/>
    </xf>
    <xf numFmtId="0" fontId="46" fillId="2" borderId="108" xfId="1" applyFont="1" applyFill="1" applyBorder="1" applyAlignment="1" applyProtection="1">
      <alignment vertical="center" wrapText="1"/>
      <protection hidden="1"/>
    </xf>
    <xf numFmtId="0" fontId="26" fillId="2" borderId="109" xfId="1" applyFont="1" applyFill="1" applyBorder="1" applyAlignment="1" applyProtection="1">
      <alignment vertical="center" wrapText="1"/>
      <protection hidden="1"/>
    </xf>
    <xf numFmtId="0" fontId="26" fillId="2" borderId="110" xfId="1" applyFont="1" applyFill="1" applyBorder="1" applyAlignment="1" applyProtection="1">
      <alignment vertical="center" wrapText="1"/>
      <protection hidden="1"/>
    </xf>
    <xf numFmtId="0" fontId="126" fillId="2" borderId="2" xfId="1" applyFont="1" applyFill="1" applyBorder="1" applyAlignment="1" applyProtection="1">
      <alignment vertical="center" wrapText="1"/>
      <protection hidden="1"/>
    </xf>
    <xf numFmtId="0" fontId="93" fillId="2" borderId="3" xfId="1" applyFont="1" applyFill="1" applyBorder="1" applyAlignment="1" applyProtection="1">
      <alignment vertical="center" wrapText="1"/>
      <protection hidden="1"/>
    </xf>
    <xf numFmtId="0" fontId="60" fillId="5" borderId="161" xfId="1" applyFont="1" applyFill="1" applyBorder="1" applyAlignment="1" applyProtection="1">
      <alignment vertical="center" shrinkToFit="1"/>
      <protection hidden="1"/>
    </xf>
    <xf numFmtId="0" fontId="60" fillId="5" borderId="145" xfId="1" applyFont="1" applyFill="1" applyBorder="1" applyAlignment="1" applyProtection="1">
      <alignment vertical="center" shrinkToFit="1"/>
      <protection hidden="1"/>
    </xf>
    <xf numFmtId="0" fontId="60" fillId="5" borderId="162" xfId="1" applyFont="1" applyFill="1" applyBorder="1" applyAlignment="1" applyProtection="1">
      <alignment vertical="center" shrinkToFit="1"/>
      <protection hidden="1"/>
    </xf>
    <xf numFmtId="0" fontId="60" fillId="5" borderId="47" xfId="1" applyFont="1" applyFill="1" applyBorder="1" applyAlignment="1" applyProtection="1">
      <alignment horizontal="left" vertical="center"/>
      <protection hidden="1"/>
    </xf>
    <xf numFmtId="0" fontId="60" fillId="5" borderId="0" xfId="1" applyFont="1" applyFill="1" applyBorder="1" applyAlignment="1" applyProtection="1">
      <alignment horizontal="left" vertical="center"/>
      <protection hidden="1"/>
    </xf>
    <xf numFmtId="0" fontId="60" fillId="5" borderId="4" xfId="1" applyFont="1" applyFill="1" applyBorder="1" applyAlignment="1" applyProtection="1">
      <alignment horizontal="left" vertical="center"/>
      <protection hidden="1"/>
    </xf>
    <xf numFmtId="0" fontId="60" fillId="5" borderId="5" xfId="1" applyFont="1" applyFill="1" applyBorder="1" applyAlignment="1" applyProtection="1">
      <alignment horizontal="left" vertical="center"/>
      <protection hidden="1"/>
    </xf>
    <xf numFmtId="0" fontId="101" fillId="0" borderId="0" xfId="0" applyFont="1" applyFill="1" applyBorder="1" applyAlignment="1" applyProtection="1">
      <alignment horizontal="center" vertical="center" shrinkToFit="1"/>
      <protection hidden="1"/>
    </xf>
    <xf numFmtId="0" fontId="44" fillId="2" borderId="107" xfId="1" applyFont="1" applyFill="1" applyBorder="1" applyAlignment="1" applyProtection="1">
      <alignment vertical="center" wrapText="1"/>
      <protection hidden="1"/>
    </xf>
    <xf numFmtId="0" fontId="44" fillId="2" borderId="113" xfId="1" applyFont="1" applyFill="1" applyBorder="1" applyAlignment="1" applyProtection="1">
      <alignment vertical="center" wrapText="1"/>
      <protection hidden="1"/>
    </xf>
    <xf numFmtId="0" fontId="44" fillId="2" borderId="114" xfId="1" applyFont="1" applyFill="1" applyBorder="1" applyAlignment="1" applyProtection="1">
      <alignment vertical="center" wrapText="1"/>
      <protection hidden="1"/>
    </xf>
    <xf numFmtId="0" fontId="44" fillId="2" borderId="10" xfId="1" applyFont="1" applyFill="1" applyBorder="1" applyAlignment="1" applyProtection="1">
      <alignment vertical="center" wrapText="1"/>
      <protection hidden="1"/>
    </xf>
    <xf numFmtId="0" fontId="44" fillId="2" borderId="11" xfId="1" applyFont="1" applyFill="1" applyBorder="1" applyAlignment="1" applyProtection="1">
      <alignment vertical="center" wrapText="1"/>
      <protection hidden="1"/>
    </xf>
    <xf numFmtId="0" fontId="44" fillId="2" borderId="12" xfId="1" applyFont="1" applyFill="1" applyBorder="1" applyAlignment="1" applyProtection="1">
      <alignment vertical="center" wrapText="1"/>
      <protection hidden="1"/>
    </xf>
    <xf numFmtId="0" fontId="60" fillId="5" borderId="25" xfId="1" applyFont="1" applyFill="1" applyBorder="1" applyAlignment="1" applyProtection="1">
      <alignment vertical="center" shrinkToFit="1"/>
      <protection hidden="1"/>
    </xf>
    <xf numFmtId="0" fontId="60" fillId="5" borderId="0" xfId="1" applyFont="1" applyFill="1" applyBorder="1" applyAlignment="1" applyProtection="1">
      <alignment vertical="center" shrinkToFit="1"/>
      <protection hidden="1"/>
    </xf>
    <xf numFmtId="0" fontId="60" fillId="5" borderId="11" xfId="1" applyFont="1" applyFill="1" applyBorder="1" applyAlignment="1" applyProtection="1">
      <alignment vertical="center" shrinkToFit="1"/>
      <protection hidden="1"/>
    </xf>
    <xf numFmtId="0" fontId="129" fillId="0" borderId="0" xfId="0" applyFont="1" applyBorder="1" applyAlignment="1" applyProtection="1">
      <alignment shrinkToFit="1"/>
      <protection hidden="1"/>
    </xf>
    <xf numFmtId="0" fontId="60" fillId="5" borderId="59" xfId="1" applyFont="1" applyFill="1" applyBorder="1" applyAlignment="1" applyProtection="1">
      <alignment vertical="center"/>
      <protection hidden="1"/>
    </xf>
    <xf numFmtId="0" fontId="99" fillId="5" borderId="21" xfId="1" applyFont="1" applyFill="1" applyBorder="1" applyAlignment="1" applyProtection="1">
      <alignment vertical="center"/>
      <protection hidden="1"/>
    </xf>
    <xf numFmtId="0" fontId="99" fillId="5" borderId="19" xfId="1" applyFont="1" applyFill="1" applyBorder="1" applyAlignment="1" applyProtection="1">
      <alignment vertical="center"/>
      <protection hidden="1"/>
    </xf>
    <xf numFmtId="0" fontId="26" fillId="2" borderId="58" xfId="1" applyFont="1" applyFill="1" applyBorder="1" applyAlignment="1" applyProtection="1">
      <alignment vertical="center" wrapText="1"/>
      <protection hidden="1"/>
    </xf>
    <xf numFmtId="0" fontId="26" fillId="2" borderId="52" xfId="1" applyFont="1" applyFill="1" applyBorder="1" applyAlignment="1" applyProtection="1">
      <alignment vertical="center" wrapText="1"/>
      <protection hidden="1"/>
    </xf>
    <xf numFmtId="0" fontId="26" fillId="2" borderId="57" xfId="1" applyFont="1" applyFill="1" applyBorder="1" applyAlignment="1" applyProtection="1">
      <alignment vertical="center" wrapText="1"/>
      <protection hidden="1"/>
    </xf>
    <xf numFmtId="0" fontId="206" fillId="2" borderId="0" xfId="1" applyFont="1" applyFill="1" applyBorder="1" applyAlignment="1" applyProtection="1">
      <alignment horizontal="right" vertical="center" wrapText="1"/>
      <protection hidden="1"/>
    </xf>
    <xf numFmtId="0" fontId="206" fillId="2" borderId="46" xfId="1" applyFont="1" applyFill="1" applyBorder="1" applyAlignment="1" applyProtection="1">
      <alignment horizontal="right" vertical="center" wrapText="1"/>
      <protection hidden="1"/>
    </xf>
    <xf numFmtId="0" fontId="113" fillId="0" borderId="104" xfId="1" applyFont="1" applyFill="1" applyBorder="1" applyAlignment="1" applyProtection="1">
      <alignment horizontal="center" vertical="center"/>
      <protection hidden="1"/>
    </xf>
    <xf numFmtId="0" fontId="113" fillId="0" borderId="103" xfId="1" applyFont="1" applyFill="1" applyBorder="1" applyAlignment="1" applyProtection="1">
      <alignment horizontal="center" vertical="center"/>
      <protection hidden="1"/>
    </xf>
    <xf numFmtId="0" fontId="23" fillId="0" borderId="0" xfId="1" applyFont="1" applyFill="1" applyBorder="1" applyAlignment="1" applyProtection="1">
      <alignment horizontal="center" vertical="top" shrinkToFit="1"/>
      <protection hidden="1"/>
    </xf>
    <xf numFmtId="0" fontId="61" fillId="8" borderId="45" xfId="1" applyFont="1" applyFill="1" applyBorder="1" applyAlignment="1" applyProtection="1">
      <alignment horizontal="left" vertical="center" wrapText="1"/>
      <protection hidden="1"/>
    </xf>
    <xf numFmtId="0" fontId="61" fillId="8" borderId="17" xfId="1" applyFont="1" applyFill="1" applyBorder="1" applyAlignment="1" applyProtection="1">
      <alignment horizontal="left" vertical="center" wrapText="1"/>
      <protection hidden="1"/>
    </xf>
    <xf numFmtId="0" fontId="61" fillId="8" borderId="18" xfId="1" applyFont="1" applyFill="1" applyBorder="1" applyAlignment="1" applyProtection="1">
      <alignment horizontal="left" vertical="center" wrapText="1"/>
      <protection hidden="1"/>
    </xf>
    <xf numFmtId="0" fontId="26" fillId="2" borderId="47" xfId="1" applyFont="1" applyFill="1" applyBorder="1" applyAlignment="1" applyProtection="1">
      <alignment horizontal="left" vertical="center" wrapText="1"/>
      <protection hidden="1"/>
    </xf>
    <xf numFmtId="0" fontId="26" fillId="2" borderId="0" xfId="1" applyFont="1" applyFill="1" applyBorder="1" applyAlignment="1" applyProtection="1">
      <alignment horizontal="left" vertical="center" wrapText="1"/>
      <protection hidden="1"/>
    </xf>
    <xf numFmtId="0" fontId="26" fillId="2" borderId="5" xfId="1" applyFont="1" applyFill="1" applyBorder="1" applyAlignment="1" applyProtection="1">
      <alignment horizontal="left" vertical="center" wrapText="1"/>
      <protection hidden="1"/>
    </xf>
    <xf numFmtId="0" fontId="26" fillId="2" borderId="6" xfId="1" applyFont="1" applyFill="1" applyBorder="1" applyAlignment="1" applyProtection="1">
      <alignment horizontal="left" vertical="center" wrapText="1"/>
      <protection hidden="1"/>
    </xf>
    <xf numFmtId="0" fontId="113" fillId="0" borderId="102" xfId="1" applyFont="1" applyFill="1" applyBorder="1" applyAlignment="1" applyProtection="1">
      <alignment horizontal="center" vertical="center"/>
      <protection hidden="1"/>
    </xf>
    <xf numFmtId="0" fontId="113" fillId="0" borderId="106" xfId="1" applyFont="1" applyFill="1" applyBorder="1" applyAlignment="1" applyProtection="1">
      <alignment horizontal="center" vertical="center"/>
      <protection hidden="1"/>
    </xf>
    <xf numFmtId="0" fontId="113" fillId="0" borderId="105" xfId="1" applyFont="1" applyFill="1" applyBorder="1" applyAlignment="1" applyProtection="1">
      <alignment horizontal="center" vertical="center"/>
      <protection hidden="1"/>
    </xf>
    <xf numFmtId="0" fontId="49" fillId="0" borderId="0" xfId="1" applyFont="1" applyFill="1" applyBorder="1" applyAlignment="1" applyProtection="1">
      <alignment horizontal="center" shrinkToFit="1"/>
      <protection hidden="1"/>
    </xf>
    <xf numFmtId="0" fontId="61" fillId="8" borderId="4" xfId="1" applyFont="1" applyFill="1" applyBorder="1" applyAlignment="1" applyProtection="1">
      <alignment vertical="center" wrapText="1"/>
      <protection hidden="1"/>
    </xf>
    <xf numFmtId="0" fontId="61" fillId="8" borderId="5" xfId="1" applyFont="1" applyFill="1" applyBorder="1" applyAlignment="1" applyProtection="1">
      <alignment vertical="center" wrapText="1"/>
      <protection hidden="1"/>
    </xf>
    <xf numFmtId="0" fontId="92" fillId="2" borderId="2" xfId="1" applyFont="1" applyFill="1" applyBorder="1" applyAlignment="1" applyProtection="1">
      <alignment vertical="center" wrapText="1"/>
      <protection hidden="1"/>
    </xf>
    <xf numFmtId="0" fontId="92" fillId="2" borderId="1" xfId="1" applyFont="1" applyFill="1" applyBorder="1" applyAlignment="1" applyProtection="1">
      <alignment vertical="center" wrapText="1"/>
      <protection hidden="1"/>
    </xf>
    <xf numFmtId="0" fontId="92" fillId="2" borderId="17" xfId="1" applyFont="1" applyFill="1" applyBorder="1" applyAlignment="1" applyProtection="1">
      <alignment vertical="center" wrapText="1"/>
      <protection hidden="1"/>
    </xf>
    <xf numFmtId="0" fontId="92" fillId="2" borderId="18" xfId="1" applyFont="1" applyFill="1" applyBorder="1" applyAlignment="1" applyProtection="1">
      <alignment vertical="center" wrapText="1"/>
      <protection hidden="1"/>
    </xf>
    <xf numFmtId="0" fontId="49" fillId="0" borderId="55" xfId="1" applyFont="1" applyFill="1" applyBorder="1" applyAlignment="1" applyProtection="1">
      <alignment horizontal="center"/>
      <protection hidden="1"/>
    </xf>
    <xf numFmtId="0" fontId="49" fillId="0" borderId="56" xfId="1" applyFont="1" applyFill="1" applyBorder="1" applyAlignment="1" applyProtection="1">
      <alignment horizontal="center"/>
      <protection hidden="1"/>
    </xf>
    <xf numFmtId="0" fontId="113" fillId="0" borderId="118" xfId="1" applyFont="1" applyBorder="1" applyAlignment="1" applyProtection="1">
      <alignment horizontal="center" vertical="center"/>
      <protection hidden="1"/>
    </xf>
    <xf numFmtId="0" fontId="113" fillId="0" borderId="116" xfId="1" applyFont="1" applyBorder="1" applyAlignment="1" applyProtection="1">
      <alignment horizontal="center" vertical="center"/>
      <protection hidden="1"/>
    </xf>
    <xf numFmtId="0" fontId="113" fillId="0" borderId="117" xfId="1" applyFont="1" applyBorder="1" applyAlignment="1" applyProtection="1">
      <alignment horizontal="center" vertical="center"/>
      <protection hidden="1"/>
    </xf>
    <xf numFmtId="0" fontId="18" fillId="0" borderId="113" xfId="1" applyFill="1" applyBorder="1" applyAlignment="1" applyProtection="1">
      <alignment vertical="center" wrapText="1"/>
      <protection hidden="1"/>
    </xf>
    <xf numFmtId="0" fontId="49" fillId="0" borderId="25" xfId="1" applyFont="1" applyFill="1" applyBorder="1" applyAlignment="1" applyProtection="1">
      <alignment horizontal="center" shrinkToFit="1"/>
      <protection hidden="1"/>
    </xf>
    <xf numFmtId="0" fontId="113" fillId="0" borderId="100" xfId="1" applyFont="1" applyFill="1" applyBorder="1" applyAlignment="1" applyProtection="1">
      <alignment horizontal="center" vertical="center"/>
      <protection hidden="1"/>
    </xf>
    <xf numFmtId="0" fontId="113" fillId="0" borderId="101" xfId="1" applyFont="1" applyFill="1" applyBorder="1" applyAlignment="1" applyProtection="1">
      <alignment horizontal="center" vertical="center"/>
      <protection hidden="1"/>
    </xf>
    <xf numFmtId="0" fontId="49" fillId="0" borderId="1" xfId="1" applyFont="1" applyFill="1" applyBorder="1" applyAlignment="1" applyProtection="1">
      <alignment horizontal="center"/>
      <protection hidden="1"/>
    </xf>
    <xf numFmtId="0" fontId="49" fillId="0" borderId="100" xfId="1" applyFont="1" applyFill="1" applyBorder="1" applyAlignment="1" applyProtection="1">
      <alignment horizontal="center" shrinkToFit="1"/>
      <protection hidden="1"/>
    </xf>
    <xf numFmtId="0" fontId="49" fillId="0" borderId="101" xfId="1" applyFont="1" applyFill="1" applyBorder="1" applyAlignment="1" applyProtection="1">
      <alignment horizontal="center" shrinkToFit="1"/>
      <protection hidden="1"/>
    </xf>
    <xf numFmtId="0" fontId="168" fillId="0" borderId="101" xfId="1" applyFont="1" applyFill="1" applyBorder="1" applyAlignment="1" applyProtection="1">
      <alignment horizontal="center" vertical="center" shrinkToFit="1"/>
      <protection hidden="1"/>
    </xf>
    <xf numFmtId="0" fontId="61" fillId="8" borderId="45" xfId="1" applyFont="1" applyFill="1" applyBorder="1" applyAlignment="1" applyProtection="1">
      <alignment vertical="center"/>
      <protection hidden="1"/>
    </xf>
    <xf numFmtId="0" fontId="61" fillId="8" borderId="17" xfId="1" applyFont="1" applyFill="1" applyBorder="1" applyAlignment="1" applyProtection="1">
      <alignment vertical="center"/>
      <protection hidden="1"/>
    </xf>
    <xf numFmtId="0" fontId="61" fillId="8" borderId="18" xfId="1" applyFont="1" applyFill="1" applyBorder="1" applyAlignment="1" applyProtection="1">
      <alignment vertical="center"/>
      <protection hidden="1"/>
    </xf>
    <xf numFmtId="0" fontId="26" fillId="2" borderId="47" xfId="1" applyFont="1" applyFill="1" applyBorder="1" applyAlignment="1" applyProtection="1">
      <alignment vertical="center" wrapText="1"/>
      <protection hidden="1"/>
    </xf>
    <xf numFmtId="0" fontId="26" fillId="2" borderId="0" xfId="1" applyFont="1" applyFill="1" applyBorder="1" applyAlignment="1" applyProtection="1">
      <alignment vertical="center" wrapText="1"/>
      <protection hidden="1"/>
    </xf>
    <xf numFmtId="0" fontId="26" fillId="2" borderId="5" xfId="1" applyFont="1" applyFill="1" applyBorder="1" applyAlignment="1" applyProtection="1">
      <alignment vertical="center" wrapText="1"/>
      <protection hidden="1"/>
    </xf>
    <xf numFmtId="0" fontId="26" fillId="2" borderId="6" xfId="1" applyFont="1" applyFill="1" applyBorder="1" applyAlignment="1" applyProtection="1">
      <alignment vertical="center" wrapText="1"/>
      <protection hidden="1"/>
    </xf>
    <xf numFmtId="0" fontId="49" fillId="0" borderId="197" xfId="1" applyFont="1" applyFill="1" applyBorder="1" applyAlignment="1" applyProtection="1">
      <alignment horizontal="center"/>
      <protection hidden="1"/>
    </xf>
    <xf numFmtId="0" fontId="23" fillId="0" borderId="1" xfId="1" applyFont="1" applyFill="1" applyBorder="1" applyAlignment="1" applyProtection="1">
      <alignment horizontal="center" shrinkToFit="1"/>
      <protection hidden="1"/>
    </xf>
    <xf numFmtId="0" fontId="23" fillId="0" borderId="122" xfId="1" applyFont="1" applyFill="1" applyBorder="1" applyAlignment="1" applyProtection="1">
      <alignment horizontal="center" vertical="center" shrinkToFit="1"/>
      <protection hidden="1"/>
    </xf>
    <xf numFmtId="0" fontId="105" fillId="2" borderId="2" xfId="1" applyFont="1" applyFill="1" applyBorder="1" applyAlignment="1" applyProtection="1">
      <alignment horizontal="left" vertical="center" wrapText="1"/>
      <protection hidden="1"/>
    </xf>
    <xf numFmtId="0" fontId="105" fillId="2" borderId="1" xfId="1" applyFont="1" applyFill="1" applyBorder="1" applyAlignment="1" applyProtection="1">
      <alignment horizontal="left" vertical="center" wrapText="1"/>
      <protection hidden="1"/>
    </xf>
    <xf numFmtId="0" fontId="105" fillId="2" borderId="3" xfId="1" applyFont="1" applyFill="1" applyBorder="1" applyAlignment="1" applyProtection="1">
      <alignment horizontal="left" vertical="center" wrapText="1"/>
      <protection hidden="1"/>
    </xf>
    <xf numFmtId="0" fontId="105" fillId="2" borderId="47" xfId="1" applyFont="1" applyFill="1" applyBorder="1" applyAlignment="1" applyProtection="1">
      <alignment horizontal="left" vertical="center" wrapText="1"/>
      <protection hidden="1"/>
    </xf>
    <xf numFmtId="0" fontId="105" fillId="2" borderId="0" xfId="1" applyFont="1" applyFill="1" applyBorder="1" applyAlignment="1" applyProtection="1">
      <alignment horizontal="left" vertical="center" wrapText="1"/>
      <protection hidden="1"/>
    </xf>
    <xf numFmtId="0" fontId="105" fillId="2" borderId="46" xfId="1" applyFont="1" applyFill="1" applyBorder="1" applyAlignment="1" applyProtection="1">
      <alignment horizontal="left" vertical="center" wrapText="1"/>
      <protection hidden="1"/>
    </xf>
    <xf numFmtId="0" fontId="206" fillId="2" borderId="47" xfId="1" applyFont="1" applyFill="1" applyBorder="1" applyAlignment="1" applyProtection="1">
      <alignment horizontal="center" vertical="center" wrapText="1"/>
      <protection hidden="1"/>
    </xf>
    <xf numFmtId="0" fontId="206" fillId="2" borderId="0" xfId="1" applyFont="1" applyFill="1" applyBorder="1" applyAlignment="1" applyProtection="1">
      <alignment horizontal="center" vertical="center" wrapText="1"/>
      <protection hidden="1"/>
    </xf>
    <xf numFmtId="0" fontId="60" fillId="8" borderId="86" xfId="1" applyFont="1" applyFill="1" applyBorder="1" applyAlignment="1" applyProtection="1">
      <alignment vertical="center"/>
      <protection hidden="1"/>
    </xf>
    <xf numFmtId="0" fontId="89" fillId="8" borderId="86" xfId="1" applyFont="1" applyFill="1" applyBorder="1" applyAlignment="1" applyProtection="1">
      <alignment vertical="center"/>
      <protection hidden="1"/>
    </xf>
    <xf numFmtId="0" fontId="66" fillId="0" borderId="115" xfId="1" applyFont="1" applyFill="1" applyBorder="1" applyAlignment="1" applyProtection="1">
      <alignment horizontal="center"/>
      <protection hidden="1"/>
    </xf>
    <xf numFmtId="0" fontId="66" fillId="0" borderId="0" xfId="1" applyFont="1" applyFill="1" applyBorder="1" applyAlignment="1" applyProtection="1">
      <alignment horizontal="center"/>
      <protection hidden="1"/>
    </xf>
    <xf numFmtId="0" fontId="61" fillId="5" borderId="22" xfId="1" applyFont="1" applyFill="1" applyBorder="1" applyAlignment="1" applyProtection="1">
      <alignment vertical="center" wrapText="1"/>
      <protection hidden="1"/>
    </xf>
    <xf numFmtId="0" fontId="61" fillId="5" borderId="23" xfId="1" applyFont="1" applyFill="1" applyBorder="1" applyAlignment="1" applyProtection="1">
      <alignment vertical="center" wrapText="1"/>
      <protection hidden="1"/>
    </xf>
    <xf numFmtId="0" fontId="61" fillId="5" borderId="24" xfId="1" applyFont="1" applyFill="1" applyBorder="1" applyAlignment="1" applyProtection="1">
      <alignment vertical="center" wrapText="1"/>
      <protection hidden="1"/>
    </xf>
    <xf numFmtId="0" fontId="49" fillId="0" borderId="55" xfId="1" applyFont="1" applyFill="1" applyBorder="1" applyAlignment="1" applyProtection="1">
      <alignment horizontal="center" shrinkToFit="1"/>
      <protection hidden="1"/>
    </xf>
    <xf numFmtId="0" fontId="49" fillId="0" borderId="1" xfId="1" applyFont="1" applyFill="1" applyBorder="1" applyAlignment="1" applyProtection="1">
      <alignment horizontal="center" shrinkToFit="1"/>
      <protection hidden="1"/>
    </xf>
    <xf numFmtId="0" fontId="46" fillId="0" borderId="0" xfId="1" applyFont="1" applyFill="1" applyBorder="1" applyAlignment="1" applyProtection="1">
      <alignment horizontal="center" shrinkToFit="1"/>
      <protection hidden="1"/>
    </xf>
    <xf numFmtId="0" fontId="61" fillId="8" borderId="2" xfId="1" applyFont="1" applyFill="1" applyBorder="1" applyAlignment="1" applyProtection="1">
      <alignment vertical="center"/>
      <protection hidden="1"/>
    </xf>
    <xf numFmtId="0" fontId="61" fillId="8" borderId="1" xfId="1" applyFont="1" applyFill="1" applyBorder="1" applyAlignment="1" applyProtection="1">
      <alignment vertical="center"/>
      <protection hidden="1"/>
    </xf>
    <xf numFmtId="0" fontId="61" fillId="8" borderId="3" xfId="1" applyFont="1" applyFill="1" applyBorder="1" applyAlignment="1" applyProtection="1">
      <alignment vertical="center"/>
      <protection hidden="1"/>
    </xf>
    <xf numFmtId="0" fontId="61" fillId="8" borderId="4" xfId="1" applyFont="1" applyFill="1" applyBorder="1" applyAlignment="1" applyProtection="1">
      <alignment vertical="center"/>
      <protection hidden="1"/>
    </xf>
    <xf numFmtId="0" fontId="61" fillId="8" borderId="5" xfId="1" applyFont="1" applyFill="1" applyBorder="1" applyAlignment="1" applyProtection="1">
      <alignment vertical="center"/>
      <protection hidden="1"/>
    </xf>
    <xf numFmtId="0" fontId="61" fillId="8" borderId="6" xfId="1" applyFont="1" applyFill="1" applyBorder="1" applyAlignment="1" applyProtection="1">
      <alignment vertical="center"/>
      <protection hidden="1"/>
    </xf>
    <xf numFmtId="0" fontId="23" fillId="0" borderId="0" xfId="1" applyFont="1" applyFill="1" applyBorder="1" applyAlignment="1" applyProtection="1">
      <alignment horizontal="center" vertical="center" shrinkToFit="1"/>
      <protection hidden="1"/>
    </xf>
    <xf numFmtId="0" fontId="43" fillId="7" borderId="48" xfId="1" applyFont="1" applyFill="1" applyBorder="1" applyAlignment="1" applyProtection="1">
      <alignment horizontal="left" vertical="top" wrapText="1"/>
      <protection hidden="1"/>
    </xf>
    <xf numFmtId="0" fontId="43" fillId="7" borderId="122" xfId="1" applyFont="1" applyFill="1" applyBorder="1" applyAlignment="1" applyProtection="1">
      <alignment horizontal="left" vertical="top" wrapText="1"/>
      <protection hidden="1"/>
    </xf>
    <xf numFmtId="0" fontId="43" fillId="7" borderId="49" xfId="1" applyFont="1" applyFill="1" applyBorder="1" applyAlignment="1" applyProtection="1">
      <alignment horizontal="left" vertical="top" wrapText="1"/>
      <protection hidden="1"/>
    </xf>
    <xf numFmtId="0" fontId="43" fillId="7" borderId="115" xfId="1" applyFont="1" applyFill="1" applyBorder="1" applyAlignment="1" applyProtection="1">
      <alignment horizontal="left" vertical="top" wrapText="1"/>
      <protection hidden="1"/>
    </xf>
    <xf numFmtId="0" fontId="43" fillId="7" borderId="0" xfId="1" applyFont="1" applyFill="1" applyBorder="1" applyAlignment="1" applyProtection="1">
      <alignment horizontal="left" vertical="top" wrapText="1"/>
      <protection hidden="1"/>
    </xf>
    <xf numFmtId="0" fontId="43" fillId="7" borderId="50" xfId="1" applyFont="1" applyFill="1" applyBorder="1" applyAlignment="1" applyProtection="1">
      <alignment horizontal="left" vertical="top" wrapText="1"/>
      <protection hidden="1"/>
    </xf>
    <xf numFmtId="0" fontId="43" fillId="7" borderId="51" xfId="1" applyFont="1" applyFill="1" applyBorder="1" applyAlignment="1" applyProtection="1">
      <alignment horizontal="left" vertical="top" wrapText="1"/>
      <protection hidden="1"/>
    </xf>
    <xf numFmtId="0" fontId="43" fillId="7" borderId="52" xfId="1" applyFont="1" applyFill="1" applyBorder="1" applyAlignment="1" applyProtection="1">
      <alignment horizontal="left" vertical="top" wrapText="1"/>
      <protection hidden="1"/>
    </xf>
    <xf numFmtId="0" fontId="43" fillId="7" borderId="53" xfId="1" applyFont="1" applyFill="1" applyBorder="1" applyAlignment="1" applyProtection="1">
      <alignment horizontal="left" vertical="top" wrapText="1"/>
      <protection hidden="1"/>
    </xf>
    <xf numFmtId="0" fontId="49" fillId="0" borderId="101" xfId="1" applyFont="1" applyFill="1" applyBorder="1" applyAlignment="1" applyProtection="1">
      <alignment horizontal="center"/>
      <protection hidden="1"/>
    </xf>
    <xf numFmtId="0" fontId="49" fillId="0" borderId="106" xfId="1" applyFont="1" applyFill="1" applyBorder="1" applyAlignment="1" applyProtection="1">
      <alignment horizontal="center"/>
      <protection hidden="1"/>
    </xf>
    <xf numFmtId="0" fontId="61" fillId="5" borderId="26" xfId="1" applyFont="1" applyFill="1" applyBorder="1" applyAlignment="1" applyProtection="1">
      <alignment vertical="center"/>
      <protection hidden="1"/>
    </xf>
    <xf numFmtId="0" fontId="61" fillId="5" borderId="5" xfId="1" applyFont="1" applyFill="1" applyBorder="1" applyAlignment="1" applyProtection="1">
      <alignment vertical="center"/>
      <protection hidden="1"/>
    </xf>
    <xf numFmtId="0" fontId="61" fillId="8" borderId="45" xfId="1" applyFont="1" applyFill="1" applyBorder="1" applyAlignment="1" applyProtection="1">
      <alignment horizontal="left" vertical="center"/>
      <protection hidden="1"/>
    </xf>
    <xf numFmtId="0" fontId="61" fillId="8" borderId="17" xfId="1" applyFont="1" applyFill="1" applyBorder="1" applyAlignment="1" applyProtection="1">
      <alignment horizontal="left" vertical="center"/>
      <protection hidden="1"/>
    </xf>
    <xf numFmtId="0" fontId="61" fillId="8" borderId="18" xfId="1" applyFont="1" applyFill="1" applyBorder="1" applyAlignment="1" applyProtection="1">
      <alignment horizontal="left" vertical="center"/>
      <protection hidden="1"/>
    </xf>
    <xf numFmtId="0" fontId="46" fillId="2" borderId="5" xfId="1" applyFont="1" applyFill="1" applyBorder="1" applyAlignment="1" applyProtection="1">
      <alignment horizontal="left" vertical="center" shrinkToFit="1"/>
      <protection hidden="1"/>
    </xf>
    <xf numFmtId="0" fontId="46" fillId="2" borderId="6" xfId="1" applyFont="1" applyFill="1" applyBorder="1" applyAlignment="1" applyProtection="1">
      <alignment horizontal="left" vertical="center" shrinkToFit="1"/>
      <protection hidden="1"/>
    </xf>
    <xf numFmtId="0" fontId="35" fillId="2" borderId="107" xfId="1" applyFont="1" applyFill="1" applyBorder="1" applyAlignment="1" applyProtection="1">
      <alignment horizontal="left" vertical="center" wrapText="1"/>
      <protection hidden="1"/>
    </xf>
    <xf numFmtId="0" fontId="35" fillId="2" borderId="113" xfId="1" applyFont="1" applyFill="1" applyBorder="1" applyAlignment="1" applyProtection="1">
      <alignment horizontal="left" vertical="center" wrapText="1"/>
      <protection hidden="1"/>
    </xf>
    <xf numFmtId="0" fontId="35" fillId="2" borderId="114" xfId="1" applyFont="1" applyFill="1" applyBorder="1" applyAlignment="1" applyProtection="1">
      <alignment horizontal="left" vertical="center" wrapText="1"/>
      <protection hidden="1"/>
    </xf>
    <xf numFmtId="0" fontId="35" fillId="2" borderId="10" xfId="1" applyFont="1" applyFill="1" applyBorder="1" applyAlignment="1" applyProtection="1">
      <alignment horizontal="left" vertical="center" wrapText="1"/>
      <protection hidden="1"/>
    </xf>
    <xf numFmtId="0" fontId="35" fillId="2" borderId="11" xfId="1" applyFont="1" applyFill="1" applyBorder="1" applyAlignment="1" applyProtection="1">
      <alignment horizontal="left" vertical="center" wrapText="1"/>
      <protection hidden="1"/>
    </xf>
    <xf numFmtId="0" fontId="35" fillId="2" borderId="12" xfId="1" applyFont="1" applyFill="1" applyBorder="1" applyAlignment="1" applyProtection="1">
      <alignment horizontal="left" vertical="center" wrapText="1"/>
      <protection hidden="1"/>
    </xf>
    <xf numFmtId="0" fontId="61" fillId="5" borderId="13" xfId="1" applyFont="1" applyFill="1" applyBorder="1" applyAlignment="1" applyProtection="1">
      <alignment vertical="center" wrapText="1"/>
      <protection hidden="1"/>
    </xf>
    <xf numFmtId="0" fontId="61" fillId="5" borderId="14" xfId="1" applyFont="1" applyFill="1" applyBorder="1" applyAlignment="1" applyProtection="1">
      <alignment vertical="center" wrapText="1"/>
      <protection hidden="1"/>
    </xf>
    <xf numFmtId="0" fontId="61" fillId="5" borderId="15" xfId="1" applyFont="1" applyFill="1" applyBorder="1" applyAlignment="1" applyProtection="1">
      <alignment vertical="center" wrapText="1"/>
      <protection hidden="1"/>
    </xf>
    <xf numFmtId="0" fontId="93" fillId="2" borderId="17" xfId="1" applyFont="1" applyFill="1" applyBorder="1" applyAlignment="1" applyProtection="1">
      <alignment vertical="center" wrapText="1"/>
      <protection hidden="1"/>
    </xf>
    <xf numFmtId="0" fontId="93" fillId="2" borderId="18" xfId="1" applyFont="1" applyFill="1" applyBorder="1" applyAlignment="1" applyProtection="1">
      <alignment vertical="center" wrapText="1"/>
      <protection hidden="1"/>
    </xf>
    <xf numFmtId="0" fontId="26" fillId="2" borderId="2" xfId="1" applyFont="1" applyFill="1" applyBorder="1" applyAlignment="1" applyProtection="1">
      <alignment horizontal="left" vertical="center" wrapText="1"/>
      <protection hidden="1"/>
    </xf>
    <xf numFmtId="0" fontId="26" fillId="2" borderId="1" xfId="1" applyFont="1" applyFill="1" applyBorder="1" applyAlignment="1" applyProtection="1">
      <alignment horizontal="left" vertical="center" wrapText="1"/>
      <protection hidden="1"/>
    </xf>
    <xf numFmtId="0" fontId="26" fillId="2" borderId="3" xfId="1" applyFont="1" applyFill="1" applyBorder="1" applyAlignment="1" applyProtection="1">
      <alignment horizontal="left" vertical="center" wrapText="1"/>
      <protection hidden="1"/>
    </xf>
    <xf numFmtId="0" fontId="38" fillId="2" borderId="2" xfId="1" applyFont="1" applyFill="1" applyBorder="1" applyAlignment="1" applyProtection="1">
      <alignment horizontal="left" vertical="center" wrapText="1"/>
      <protection hidden="1"/>
    </xf>
    <xf numFmtId="0" fontId="38" fillId="2" borderId="1" xfId="1" applyFont="1" applyFill="1" applyBorder="1" applyAlignment="1" applyProtection="1">
      <alignment horizontal="left" vertical="center" wrapText="1"/>
      <protection hidden="1"/>
    </xf>
    <xf numFmtId="0" fontId="38" fillId="2" borderId="3" xfId="1" applyFont="1" applyFill="1" applyBorder="1" applyAlignment="1" applyProtection="1">
      <alignment horizontal="left" vertical="center" wrapText="1"/>
      <protection hidden="1"/>
    </xf>
    <xf numFmtId="0" fontId="49" fillId="0" borderId="0" xfId="1" applyFont="1" applyFill="1" applyBorder="1" applyAlignment="1" applyProtection="1">
      <alignment horizontal="center"/>
      <protection hidden="1"/>
    </xf>
    <xf numFmtId="38" fontId="113" fillId="0" borderId="100" xfId="2" applyFont="1" applyBorder="1" applyAlignment="1" applyProtection="1">
      <alignment horizontal="center" vertical="center" textRotation="255" shrinkToFit="1"/>
      <protection hidden="1"/>
    </xf>
    <xf numFmtId="38" fontId="113" fillId="0" borderId="106" xfId="2" applyFont="1" applyBorder="1" applyAlignment="1" applyProtection="1">
      <alignment horizontal="center" vertical="center" textRotation="255" shrinkToFit="1"/>
      <protection hidden="1"/>
    </xf>
    <xf numFmtId="0" fontId="30" fillId="0" borderId="55" xfId="2" applyNumberFormat="1" applyFont="1" applyBorder="1" applyAlignment="1" applyProtection="1">
      <alignment horizontal="center" vertical="center" textRotation="255" shrinkToFit="1"/>
      <protection hidden="1"/>
    </xf>
    <xf numFmtId="0" fontId="30" fillId="0" borderId="56" xfId="2" applyNumberFormat="1" applyFont="1" applyBorder="1" applyAlignment="1" applyProtection="1">
      <alignment horizontal="center" vertical="center" textRotation="255" shrinkToFit="1"/>
      <protection hidden="1"/>
    </xf>
    <xf numFmtId="0" fontId="113" fillId="0" borderId="100" xfId="1" applyFont="1" applyBorder="1" applyAlignment="1" applyProtection="1">
      <alignment horizontal="center" vertical="center"/>
      <protection hidden="1"/>
    </xf>
    <xf numFmtId="0" fontId="113" fillId="0" borderId="103" xfId="1" applyFont="1" applyBorder="1" applyAlignment="1" applyProtection="1">
      <alignment horizontal="center" vertical="center"/>
      <protection hidden="1"/>
    </xf>
    <xf numFmtId="0" fontId="26" fillId="2" borderId="47" xfId="1" applyFont="1" applyFill="1" applyBorder="1" applyAlignment="1" applyProtection="1">
      <alignment horizontal="left" vertical="center" shrinkToFit="1"/>
      <protection hidden="1"/>
    </xf>
    <xf numFmtId="0" fontId="26" fillId="2" borderId="0" xfId="1" applyFont="1" applyFill="1" applyBorder="1" applyAlignment="1" applyProtection="1">
      <alignment horizontal="left" vertical="center" shrinkToFit="1"/>
      <protection hidden="1"/>
    </xf>
    <xf numFmtId="0" fontId="26" fillId="2" borderId="5" xfId="1" applyFont="1" applyFill="1" applyBorder="1" applyAlignment="1" applyProtection="1">
      <alignment horizontal="left" vertical="center" shrinkToFit="1"/>
      <protection hidden="1"/>
    </xf>
    <xf numFmtId="0" fontId="26" fillId="2" borderId="6" xfId="1" applyFont="1" applyFill="1" applyBorder="1" applyAlignment="1" applyProtection="1">
      <alignment horizontal="left" vertical="center" shrinkToFit="1"/>
      <protection hidden="1"/>
    </xf>
    <xf numFmtId="0" fontId="19" fillId="0" borderId="0" xfId="1" applyFont="1" applyBorder="1" applyAlignment="1" applyProtection="1">
      <alignment horizontal="center" vertical="center"/>
      <protection hidden="1"/>
    </xf>
    <xf numFmtId="0" fontId="51" fillId="0" borderId="87" xfId="1" applyFont="1" applyBorder="1" applyAlignment="1" applyProtection="1">
      <alignment horizontal="center" vertical="center"/>
      <protection hidden="1"/>
    </xf>
    <xf numFmtId="0" fontId="51" fillId="0" borderId="35" xfId="1" applyFont="1" applyBorder="1" applyAlignment="1" applyProtection="1">
      <alignment horizontal="center" vertical="center"/>
      <protection hidden="1"/>
    </xf>
    <xf numFmtId="49" fontId="52" fillId="2" borderId="35" xfId="1" applyNumberFormat="1" applyFont="1" applyFill="1" applyBorder="1" applyAlignment="1" applyProtection="1">
      <alignment horizontal="center" vertical="center"/>
      <protection hidden="1"/>
    </xf>
    <xf numFmtId="0" fontId="52" fillId="2" borderId="35" xfId="1" applyFont="1" applyFill="1" applyBorder="1" applyAlignment="1" applyProtection="1">
      <alignment horizontal="center" vertical="center" wrapText="1"/>
      <protection hidden="1"/>
    </xf>
    <xf numFmtId="0" fontId="51" fillId="0" borderId="18" xfId="1" applyFont="1" applyBorder="1" applyAlignment="1" applyProtection="1">
      <alignment horizontal="center" vertical="center"/>
      <protection hidden="1"/>
    </xf>
    <xf numFmtId="0" fontId="42" fillId="5" borderId="2" xfId="1" applyFont="1" applyFill="1" applyBorder="1" applyAlignment="1" applyProtection="1">
      <alignment vertical="center"/>
      <protection hidden="1"/>
    </xf>
    <xf numFmtId="0" fontId="42" fillId="5" borderId="1" xfId="1" applyFont="1" applyFill="1" applyBorder="1" applyAlignment="1" applyProtection="1">
      <alignment vertical="center"/>
      <protection hidden="1"/>
    </xf>
    <xf numFmtId="0" fontId="42" fillId="5" borderId="0" xfId="1" applyFont="1" applyFill="1" applyBorder="1" applyAlignment="1" applyProtection="1">
      <alignment vertical="center"/>
      <protection hidden="1"/>
    </xf>
    <xf numFmtId="0" fontId="42" fillId="5" borderId="46" xfId="1" applyFont="1" applyFill="1" applyBorder="1" applyAlignment="1" applyProtection="1">
      <alignment vertical="center"/>
      <protection hidden="1"/>
    </xf>
    <xf numFmtId="0" fontId="42" fillId="5" borderId="4" xfId="1" applyFont="1" applyFill="1" applyBorder="1" applyAlignment="1" applyProtection="1">
      <alignment vertical="center"/>
      <protection hidden="1"/>
    </xf>
    <xf numFmtId="0" fontId="42" fillId="5" borderId="5" xfId="1" applyFont="1" applyFill="1" applyBorder="1" applyAlignment="1" applyProtection="1">
      <alignment vertical="center"/>
      <protection hidden="1"/>
    </xf>
    <xf numFmtId="0" fontId="42" fillId="5" borderId="6" xfId="1" applyFont="1" applyFill="1" applyBorder="1" applyAlignment="1" applyProtection="1">
      <alignment vertical="center"/>
      <protection hidden="1"/>
    </xf>
    <xf numFmtId="0" fontId="199" fillId="5" borderId="47" xfId="1" applyFont="1" applyFill="1" applyBorder="1" applyAlignment="1" applyProtection="1">
      <alignment horizontal="left" vertical="center" wrapText="1"/>
      <protection hidden="1"/>
    </xf>
    <xf numFmtId="0" fontId="199" fillId="5" borderId="0" xfId="1" applyFont="1" applyFill="1" applyBorder="1" applyAlignment="1" applyProtection="1">
      <alignment horizontal="left" vertical="center"/>
      <protection hidden="1"/>
    </xf>
    <xf numFmtId="0" fontId="199" fillId="5" borderId="46" xfId="1" applyFont="1" applyFill="1" applyBorder="1" applyAlignment="1" applyProtection="1">
      <alignment horizontal="left" vertical="center"/>
      <protection hidden="1"/>
    </xf>
    <xf numFmtId="0" fontId="199" fillId="5" borderId="4" xfId="1" applyFont="1" applyFill="1" applyBorder="1" applyAlignment="1" applyProtection="1">
      <alignment horizontal="left" vertical="center"/>
      <protection hidden="1"/>
    </xf>
    <xf numFmtId="0" fontId="199" fillId="5" borderId="5" xfId="1" applyFont="1" applyFill="1" applyBorder="1" applyAlignment="1" applyProtection="1">
      <alignment horizontal="left" vertical="center"/>
      <protection hidden="1"/>
    </xf>
    <xf numFmtId="0" fontId="199" fillId="5" borderId="6" xfId="1" applyFont="1" applyFill="1" applyBorder="1" applyAlignment="1" applyProtection="1">
      <alignment horizontal="left" vertical="center"/>
      <protection hidden="1"/>
    </xf>
    <xf numFmtId="0" fontId="26" fillId="2" borderId="4" xfId="1" applyFont="1" applyFill="1" applyBorder="1" applyAlignment="1" applyProtection="1">
      <alignment horizontal="left" vertical="center" wrapText="1"/>
      <protection hidden="1"/>
    </xf>
    <xf numFmtId="0" fontId="26" fillId="2" borderId="46" xfId="1" applyFont="1" applyFill="1" applyBorder="1" applyAlignment="1" applyProtection="1">
      <alignment vertical="center" wrapText="1"/>
      <protection hidden="1"/>
    </xf>
    <xf numFmtId="0" fontId="26" fillId="2" borderId="4" xfId="1" applyFont="1" applyFill="1" applyBorder="1" applyAlignment="1" applyProtection="1">
      <alignment vertical="center" wrapText="1"/>
      <protection hidden="1"/>
    </xf>
    <xf numFmtId="0" fontId="34" fillId="4" borderId="2" xfId="1" applyFont="1" applyFill="1" applyBorder="1" applyAlignment="1" applyProtection="1">
      <alignment horizontal="center" vertical="center" wrapText="1"/>
      <protection hidden="1"/>
    </xf>
    <xf numFmtId="0" fontId="34" fillId="4" borderId="3" xfId="1" applyFont="1" applyFill="1" applyBorder="1" applyAlignment="1" applyProtection="1">
      <alignment horizontal="center" vertical="center" wrapText="1"/>
      <protection hidden="1"/>
    </xf>
    <xf numFmtId="0" fontId="34" fillId="4" borderId="4" xfId="1" applyFont="1" applyFill="1" applyBorder="1" applyAlignment="1" applyProtection="1">
      <alignment horizontal="center" vertical="center" wrapText="1"/>
      <protection hidden="1"/>
    </xf>
    <xf numFmtId="0" fontId="34" fillId="4" borderId="6" xfId="1" applyFont="1" applyFill="1" applyBorder="1" applyAlignment="1" applyProtection="1">
      <alignment horizontal="center" vertical="center" wrapText="1"/>
      <protection hidden="1"/>
    </xf>
    <xf numFmtId="49" fontId="50" fillId="2" borderId="35" xfId="1" applyNumberFormat="1" applyFont="1" applyFill="1" applyBorder="1" applyAlignment="1" applyProtection="1">
      <alignment horizontal="center" vertical="center" wrapText="1"/>
      <protection hidden="1"/>
    </xf>
    <xf numFmtId="49" fontId="50" fillId="2" borderId="86" xfId="1" applyNumberFormat="1" applyFont="1" applyFill="1" applyBorder="1" applyAlignment="1" applyProtection="1">
      <alignment horizontal="center" vertical="center" wrapText="1"/>
      <protection hidden="1"/>
    </xf>
    <xf numFmtId="0" fontId="34" fillId="4" borderId="35" xfId="1" applyFont="1" applyFill="1" applyBorder="1" applyAlignment="1" applyProtection="1">
      <alignment horizontal="center" vertical="center" wrapText="1"/>
      <protection hidden="1"/>
    </xf>
    <xf numFmtId="0" fontId="34" fillId="4" borderId="86" xfId="1" applyFont="1" applyFill="1" applyBorder="1" applyAlignment="1" applyProtection="1">
      <alignment horizontal="center" vertical="center" wrapText="1"/>
      <protection hidden="1"/>
    </xf>
    <xf numFmtId="0" fontId="25" fillId="0" borderId="45" xfId="1" applyFont="1" applyFill="1" applyBorder="1" applyAlignment="1" applyProtection="1">
      <alignment horizontal="center" vertical="center" wrapText="1"/>
      <protection hidden="1"/>
    </xf>
    <xf numFmtId="0" fontId="25" fillId="0" borderId="17" xfId="1" applyFont="1" applyFill="1" applyBorder="1" applyAlignment="1" applyProtection="1">
      <alignment horizontal="center" vertical="center" wrapText="1"/>
      <protection hidden="1"/>
    </xf>
    <xf numFmtId="0" fontId="25" fillId="0" borderId="18" xfId="1" applyFont="1" applyFill="1" applyBorder="1" applyAlignment="1" applyProtection="1">
      <alignment horizontal="center" vertical="center" wrapText="1"/>
      <protection hidden="1"/>
    </xf>
    <xf numFmtId="0" fontId="109" fillId="0" borderId="100" xfId="1" applyFont="1" applyBorder="1" applyAlignment="1" applyProtection="1">
      <alignment horizontal="center" vertical="center"/>
      <protection hidden="1"/>
    </xf>
    <xf numFmtId="0" fontId="109" fillId="0" borderId="103" xfId="1" applyFont="1" applyBorder="1" applyAlignment="1" applyProtection="1">
      <alignment horizontal="center" vertical="center"/>
      <protection hidden="1"/>
    </xf>
    <xf numFmtId="0" fontId="109" fillId="0" borderId="104" xfId="1" applyFont="1" applyBorder="1" applyAlignment="1" applyProtection="1">
      <alignment horizontal="center" vertical="center"/>
      <protection hidden="1"/>
    </xf>
    <xf numFmtId="0" fontId="109" fillId="0" borderId="106" xfId="1" applyFont="1" applyBorder="1" applyAlignment="1" applyProtection="1">
      <alignment horizontal="center" vertical="center"/>
      <protection hidden="1"/>
    </xf>
    <xf numFmtId="0" fontId="35" fillId="0" borderId="100" xfId="1" applyFont="1" applyBorder="1" applyAlignment="1" applyProtection="1">
      <alignment vertical="center"/>
      <protection hidden="1"/>
    </xf>
    <xf numFmtId="0" fontId="35" fillId="0" borderId="101" xfId="1" applyFont="1" applyBorder="1" applyAlignment="1" applyProtection="1">
      <alignment vertical="center"/>
      <protection hidden="1"/>
    </xf>
    <xf numFmtId="0" fontId="35" fillId="0" borderId="106" xfId="1" applyFont="1" applyBorder="1" applyAlignment="1" applyProtection="1">
      <alignment vertical="center"/>
      <protection hidden="1"/>
    </xf>
    <xf numFmtId="0" fontId="90" fillId="0" borderId="55" xfId="1" applyFont="1" applyFill="1" applyBorder="1" applyAlignment="1" applyProtection="1">
      <alignment horizontal="center" vertical="center" shrinkToFit="1"/>
      <protection hidden="1"/>
    </xf>
    <xf numFmtId="0" fontId="90" fillId="0" borderId="1" xfId="1" applyFont="1" applyFill="1" applyBorder="1" applyAlignment="1" applyProtection="1">
      <alignment horizontal="center" vertical="center" shrinkToFit="1"/>
      <protection hidden="1"/>
    </xf>
    <xf numFmtId="0" fontId="90" fillId="0" borderId="125" xfId="1" applyFont="1" applyFill="1" applyBorder="1" applyAlignment="1" applyProtection="1">
      <alignment horizontal="center" vertical="center" shrinkToFit="1"/>
      <protection hidden="1"/>
    </xf>
    <xf numFmtId="0" fontId="90" fillId="0" borderId="115" xfId="1" applyFont="1" applyFill="1" applyBorder="1" applyAlignment="1" applyProtection="1">
      <alignment horizontal="center" vertical="center" shrinkToFit="1"/>
      <protection hidden="1"/>
    </xf>
    <xf numFmtId="0" fontId="90" fillId="0" borderId="0" xfId="1" applyFont="1" applyFill="1" applyBorder="1" applyAlignment="1" applyProtection="1">
      <alignment horizontal="center" vertical="center" shrinkToFit="1"/>
      <protection hidden="1"/>
    </xf>
    <xf numFmtId="0" fontId="90" fillId="0" borderId="128" xfId="1" applyFont="1" applyFill="1" applyBorder="1" applyAlignment="1" applyProtection="1">
      <alignment horizontal="center" vertical="center" shrinkToFit="1"/>
      <protection hidden="1"/>
    </xf>
    <xf numFmtId="0" fontId="23" fillId="0" borderId="124" xfId="1" applyFont="1" applyFill="1" applyBorder="1" applyAlignment="1" applyProtection="1">
      <alignment horizontal="center" vertical="center"/>
      <protection hidden="1"/>
    </xf>
    <xf numFmtId="0" fontId="41" fillId="4" borderId="2" xfId="1" applyFont="1" applyFill="1" applyBorder="1" applyAlignment="1" applyProtection="1">
      <alignment horizontal="center" vertical="center" wrapText="1"/>
      <protection hidden="1"/>
    </xf>
    <xf numFmtId="0" fontId="41" fillId="4" borderId="1" xfId="1" applyFont="1" applyFill="1" applyBorder="1" applyAlignment="1" applyProtection="1">
      <alignment horizontal="center" vertical="center" wrapText="1"/>
      <protection hidden="1"/>
    </xf>
    <xf numFmtId="0" fontId="41" fillId="4" borderId="3" xfId="1" applyFont="1" applyFill="1" applyBorder="1" applyAlignment="1" applyProtection="1">
      <alignment horizontal="center" vertical="center" wrapText="1"/>
      <protection hidden="1"/>
    </xf>
    <xf numFmtId="0" fontId="41" fillId="4" borderId="58" xfId="1" applyFont="1" applyFill="1" applyBorder="1" applyAlignment="1" applyProtection="1">
      <alignment horizontal="center" vertical="center" wrapText="1"/>
      <protection hidden="1"/>
    </xf>
    <xf numFmtId="0" fontId="41" fillId="4" borderId="52" xfId="1" applyFont="1" applyFill="1" applyBorder="1" applyAlignment="1" applyProtection="1">
      <alignment horizontal="center" vertical="center" wrapText="1"/>
      <protection hidden="1"/>
    </xf>
    <xf numFmtId="0" fontId="41" fillId="4" borderId="57" xfId="1" applyFont="1" applyFill="1" applyBorder="1" applyAlignment="1" applyProtection="1">
      <alignment horizontal="center" vertical="center" wrapText="1"/>
      <protection hidden="1"/>
    </xf>
    <xf numFmtId="0" fontId="41" fillId="4" borderId="35" xfId="1" applyFont="1" applyFill="1" applyBorder="1" applyAlignment="1" applyProtection="1">
      <alignment horizontal="center" vertical="center" wrapText="1"/>
      <protection hidden="1"/>
    </xf>
    <xf numFmtId="0" fontId="41" fillId="4" borderId="86" xfId="1" applyFont="1" applyFill="1" applyBorder="1" applyAlignment="1" applyProtection="1">
      <alignment horizontal="center" vertical="center" wrapText="1"/>
      <protection hidden="1"/>
    </xf>
    <xf numFmtId="0" fontId="109" fillId="0" borderId="48" xfId="1" applyFont="1" applyBorder="1" applyAlignment="1" applyProtection="1">
      <alignment horizontal="center" vertical="center"/>
      <protection hidden="1"/>
    </xf>
    <xf numFmtId="0" fontId="109" fillId="0" borderId="121" xfId="1" applyFont="1" applyBorder="1" applyAlignment="1" applyProtection="1">
      <alignment horizontal="center" vertical="center"/>
      <protection hidden="1"/>
    </xf>
    <xf numFmtId="0" fontId="109" fillId="0" borderId="51" xfId="1" applyFont="1" applyBorder="1" applyAlignment="1" applyProtection="1">
      <alignment horizontal="center" vertical="center"/>
      <protection hidden="1"/>
    </xf>
    <xf numFmtId="0" fontId="109" fillId="0" borderId="119" xfId="1" applyFont="1" applyBorder="1" applyAlignment="1" applyProtection="1">
      <alignment horizontal="center" vertical="center"/>
      <protection hidden="1"/>
    </xf>
    <xf numFmtId="49" fontId="52" fillId="2" borderId="87" xfId="1" applyNumberFormat="1" applyFont="1" applyFill="1" applyBorder="1" applyAlignment="1" applyProtection="1">
      <alignment horizontal="center" vertical="center"/>
      <protection hidden="1"/>
    </xf>
    <xf numFmtId="0" fontId="52" fillId="2" borderId="87" xfId="1" applyFont="1" applyFill="1" applyBorder="1" applyAlignment="1" applyProtection="1">
      <alignment horizontal="center" vertical="center" wrapText="1"/>
      <protection hidden="1"/>
    </xf>
    <xf numFmtId="0" fontId="51" fillId="0" borderId="86" xfId="1" applyFont="1" applyBorder="1" applyAlignment="1" applyProtection="1">
      <alignment horizontal="center" vertical="center"/>
      <protection hidden="1"/>
    </xf>
    <xf numFmtId="49" fontId="52" fillId="2" borderId="86" xfId="1" applyNumberFormat="1" applyFont="1" applyFill="1" applyBorder="1" applyAlignment="1" applyProtection="1">
      <alignment horizontal="center" vertical="center"/>
      <protection hidden="1"/>
    </xf>
    <xf numFmtId="0" fontId="52" fillId="2" borderId="86" xfId="1" applyFont="1" applyFill="1" applyBorder="1" applyAlignment="1" applyProtection="1">
      <alignment horizontal="center" vertical="center" wrapText="1"/>
      <protection hidden="1"/>
    </xf>
    <xf numFmtId="0" fontId="52" fillId="2" borderId="35" xfId="1" applyFont="1" applyFill="1" applyBorder="1" applyAlignment="1" applyProtection="1">
      <alignment horizontal="center" vertical="center"/>
      <protection hidden="1"/>
    </xf>
    <xf numFmtId="0" fontId="52" fillId="2" borderId="86" xfId="1" applyFont="1" applyFill="1" applyBorder="1" applyAlignment="1" applyProtection="1">
      <alignment horizontal="center" vertical="center"/>
      <protection hidden="1"/>
    </xf>
    <xf numFmtId="0" fontId="51" fillId="2" borderId="48" xfId="1" applyFont="1" applyFill="1" applyBorder="1" applyAlignment="1" applyProtection="1">
      <alignment horizontal="left" vertical="center" wrapText="1"/>
      <protection hidden="1"/>
    </xf>
    <xf numFmtId="0" fontId="51" fillId="2" borderId="122" xfId="1" applyFont="1" applyFill="1" applyBorder="1" applyAlignment="1" applyProtection="1">
      <alignment horizontal="left" vertical="center" wrapText="1"/>
      <protection hidden="1"/>
    </xf>
    <xf numFmtId="0" fontId="51" fillId="2" borderId="49" xfId="1" applyFont="1" applyFill="1" applyBorder="1" applyAlignment="1" applyProtection="1">
      <alignment horizontal="left" vertical="center" wrapText="1"/>
      <protection hidden="1"/>
    </xf>
    <xf numFmtId="0" fontId="51" fillId="2" borderId="115" xfId="1" applyFont="1" applyFill="1" applyBorder="1" applyAlignment="1" applyProtection="1">
      <alignment horizontal="left" vertical="center" wrapText="1"/>
      <protection hidden="1"/>
    </xf>
    <xf numFmtId="0" fontId="51" fillId="2" borderId="0" xfId="1" applyFont="1" applyFill="1" applyBorder="1" applyAlignment="1" applyProtection="1">
      <alignment horizontal="left" vertical="center" wrapText="1"/>
      <protection hidden="1"/>
    </xf>
    <xf numFmtId="0" fontId="51" fillId="2" borderId="50" xfId="1" applyFont="1" applyFill="1" applyBorder="1" applyAlignment="1" applyProtection="1">
      <alignment horizontal="left" vertical="center" wrapText="1"/>
      <protection hidden="1"/>
    </xf>
    <xf numFmtId="0" fontId="51" fillId="2" borderId="215" xfId="1" applyFont="1" applyFill="1" applyBorder="1" applyAlignment="1" applyProtection="1">
      <alignment horizontal="left" vertical="center" wrapText="1"/>
      <protection hidden="1"/>
    </xf>
    <xf numFmtId="0" fontId="51" fillId="2" borderId="95" xfId="1" applyFont="1" applyFill="1" applyBorder="1" applyAlignment="1" applyProtection="1">
      <alignment horizontal="left" vertical="center" wrapText="1"/>
      <protection hidden="1"/>
    </xf>
    <xf numFmtId="0" fontId="51" fillId="2" borderId="153" xfId="1" applyFont="1" applyFill="1" applyBorder="1" applyAlignment="1" applyProtection="1">
      <alignment horizontal="left" vertical="center" wrapText="1"/>
      <protection hidden="1"/>
    </xf>
    <xf numFmtId="0" fontId="33" fillId="0" borderId="207" xfId="1" applyNumberFormat="1" applyFont="1" applyFill="1" applyBorder="1" applyAlignment="1" applyProtection="1">
      <alignment horizontal="center" vertical="center"/>
      <protection hidden="1"/>
    </xf>
    <xf numFmtId="0" fontId="33" fillId="0" borderId="208" xfId="1" applyNumberFormat="1" applyFont="1" applyFill="1" applyBorder="1" applyAlignment="1" applyProtection="1">
      <alignment horizontal="center" vertical="center"/>
      <protection hidden="1"/>
    </xf>
    <xf numFmtId="0" fontId="33" fillId="0" borderId="210" xfId="1" applyNumberFormat="1" applyFont="1" applyFill="1" applyBorder="1" applyAlignment="1" applyProtection="1">
      <alignment horizontal="center" vertical="center"/>
      <protection hidden="1"/>
    </xf>
    <xf numFmtId="0" fontId="33" fillId="0" borderId="211" xfId="1" applyNumberFormat="1" applyFont="1" applyFill="1" applyBorder="1" applyAlignment="1" applyProtection="1">
      <alignment horizontal="center" vertical="center"/>
      <protection hidden="1"/>
    </xf>
    <xf numFmtId="0" fontId="33" fillId="0" borderId="213" xfId="1" applyNumberFormat="1" applyFont="1" applyFill="1" applyBorder="1" applyAlignment="1" applyProtection="1">
      <alignment horizontal="center" vertical="center"/>
      <protection hidden="1"/>
    </xf>
    <xf numFmtId="0" fontId="33" fillId="0" borderId="214" xfId="1" applyNumberFormat="1" applyFont="1" applyFill="1" applyBorder="1" applyAlignment="1" applyProtection="1">
      <alignment horizontal="center" vertical="center"/>
      <protection hidden="1"/>
    </xf>
    <xf numFmtId="0" fontId="35" fillId="0" borderId="48" xfId="1" applyFont="1" applyBorder="1" applyAlignment="1" applyProtection="1">
      <alignment horizontal="center" vertical="center"/>
      <protection hidden="1"/>
    </xf>
    <xf numFmtId="0" fontId="35" fillId="0" borderId="122" xfId="1" applyFont="1" applyBorder="1" applyAlignment="1" applyProtection="1">
      <alignment horizontal="center" vertical="center"/>
      <protection hidden="1"/>
    </xf>
    <xf numFmtId="0" fontId="35" fillId="0" borderId="49" xfId="1" applyFont="1" applyBorder="1" applyAlignment="1" applyProtection="1">
      <alignment horizontal="center" vertical="center"/>
      <protection hidden="1"/>
    </xf>
    <xf numFmtId="0" fontId="35" fillId="0" borderId="115" xfId="1" applyFont="1" applyBorder="1" applyAlignment="1" applyProtection="1">
      <alignment horizontal="center" vertical="center"/>
      <protection hidden="1"/>
    </xf>
    <xf numFmtId="0" fontId="35" fillId="0" borderId="0" xfId="1" applyFont="1" applyBorder="1" applyAlignment="1" applyProtection="1">
      <alignment horizontal="center" vertical="center"/>
      <protection hidden="1"/>
    </xf>
    <xf numFmtId="0" fontId="35" fillId="0" borderId="50" xfId="1" applyFont="1" applyBorder="1" applyAlignment="1" applyProtection="1">
      <alignment horizontal="center" vertical="center"/>
      <protection hidden="1"/>
    </xf>
    <xf numFmtId="0" fontId="35" fillId="0" borderId="51" xfId="1" applyFont="1" applyBorder="1" applyAlignment="1" applyProtection="1">
      <alignment horizontal="center" vertical="center"/>
      <protection hidden="1"/>
    </xf>
    <xf numFmtId="0" fontId="35" fillId="0" borderId="52" xfId="1" applyFont="1" applyBorder="1" applyAlignment="1" applyProtection="1">
      <alignment horizontal="center" vertical="center"/>
      <protection hidden="1"/>
    </xf>
    <xf numFmtId="0" fontId="35" fillId="0" borderId="53" xfId="1" applyFont="1" applyBorder="1" applyAlignment="1" applyProtection="1">
      <alignment horizontal="center" vertical="center"/>
      <protection hidden="1"/>
    </xf>
    <xf numFmtId="0" fontId="130" fillId="5" borderId="4" xfId="1" applyFont="1" applyFill="1" applyBorder="1" applyAlignment="1" applyProtection="1">
      <alignment vertical="center" shrinkToFit="1"/>
      <protection hidden="1"/>
    </xf>
    <xf numFmtId="0" fontId="130" fillId="5" borderId="5" xfId="1" applyFont="1" applyFill="1" applyBorder="1" applyAlignment="1" applyProtection="1">
      <alignment vertical="center" shrinkToFit="1"/>
      <protection hidden="1"/>
    </xf>
    <xf numFmtId="0" fontId="130" fillId="5" borderId="6" xfId="1" applyFont="1" applyFill="1" applyBorder="1" applyAlignment="1" applyProtection="1">
      <alignment vertical="center" shrinkToFit="1"/>
      <protection hidden="1"/>
    </xf>
    <xf numFmtId="0" fontId="130" fillId="5" borderId="25" xfId="1" applyFont="1" applyFill="1" applyBorder="1" applyAlignment="1" applyProtection="1">
      <alignment vertical="center" wrapText="1"/>
      <protection hidden="1"/>
    </xf>
    <xf numFmtId="0" fontId="130" fillId="5" borderId="0" xfId="1" applyFont="1" applyFill="1" applyBorder="1" applyAlignment="1" applyProtection="1">
      <alignment vertical="center" wrapText="1"/>
      <protection hidden="1"/>
    </xf>
    <xf numFmtId="0" fontId="130" fillId="5" borderId="46" xfId="1" applyFont="1" applyFill="1" applyBorder="1" applyAlignment="1" applyProtection="1">
      <alignment vertical="center" wrapText="1"/>
      <protection hidden="1"/>
    </xf>
    <xf numFmtId="0" fontId="26" fillId="2" borderId="45" xfId="1" applyFont="1" applyFill="1" applyBorder="1" applyAlignment="1" applyProtection="1">
      <alignment horizontal="left" vertical="center" wrapText="1"/>
      <protection hidden="1"/>
    </xf>
    <xf numFmtId="0" fontId="26" fillId="2" borderId="17" xfId="1" applyFont="1" applyFill="1" applyBorder="1" applyAlignment="1" applyProtection="1">
      <alignment horizontal="left" vertical="center" wrapText="1"/>
      <protection hidden="1"/>
    </xf>
    <xf numFmtId="0" fontId="26" fillId="2" borderId="18" xfId="1" applyFont="1" applyFill="1" applyBorder="1" applyAlignment="1" applyProtection="1">
      <alignment horizontal="left" vertical="center" wrapText="1"/>
      <protection hidden="1"/>
    </xf>
    <xf numFmtId="0" fontId="26" fillId="2" borderId="46" xfId="1" applyFont="1" applyFill="1" applyBorder="1" applyAlignment="1" applyProtection="1">
      <alignment horizontal="left" vertical="center" wrapText="1"/>
      <protection hidden="1"/>
    </xf>
    <xf numFmtId="0" fontId="60" fillId="5" borderId="47" xfId="1" applyFont="1" applyFill="1" applyBorder="1" applyAlignment="1" applyProtection="1">
      <alignment vertical="center" wrapText="1"/>
      <protection hidden="1"/>
    </xf>
    <xf numFmtId="0" fontId="60" fillId="5" borderId="0" xfId="1" applyFont="1" applyFill="1" applyBorder="1" applyAlignment="1" applyProtection="1">
      <alignment vertical="center" wrapText="1"/>
      <protection hidden="1"/>
    </xf>
    <xf numFmtId="0" fontId="31" fillId="5" borderId="0" xfId="1" applyFont="1" applyFill="1" applyBorder="1" applyAlignment="1" applyProtection="1">
      <alignment horizontal="left" vertical="center" shrinkToFit="1"/>
      <protection hidden="1"/>
    </xf>
    <xf numFmtId="0" fontId="41" fillId="4" borderId="3" xfId="1" applyFont="1" applyFill="1" applyBorder="1" applyAlignment="1" applyProtection="1">
      <alignment horizontal="center" vertical="center"/>
      <protection hidden="1"/>
    </xf>
    <xf numFmtId="0" fontId="41" fillId="4" borderId="86" xfId="1" applyFont="1" applyFill="1" applyBorder="1" applyAlignment="1" applyProtection="1">
      <alignment horizontal="center" vertical="center"/>
      <protection hidden="1"/>
    </xf>
    <xf numFmtId="0" fontId="41" fillId="4" borderId="57" xfId="1" applyFont="1" applyFill="1" applyBorder="1" applyAlignment="1" applyProtection="1">
      <alignment horizontal="center" vertical="center"/>
      <protection hidden="1"/>
    </xf>
    <xf numFmtId="0" fontId="41" fillId="4" borderId="111" xfId="1" applyFont="1" applyFill="1" applyBorder="1" applyAlignment="1" applyProtection="1">
      <alignment horizontal="center" vertical="center"/>
      <protection hidden="1"/>
    </xf>
    <xf numFmtId="0" fontId="105" fillId="2" borderId="2" xfId="1" applyFont="1" applyFill="1" applyBorder="1" applyAlignment="1" applyProtection="1">
      <alignment horizontal="left" vertical="center" wrapText="1" shrinkToFit="1"/>
      <protection hidden="1"/>
    </xf>
    <xf numFmtId="0" fontId="105" fillId="2" borderId="1" xfId="1" applyFont="1" applyFill="1" applyBorder="1" applyAlignment="1" applyProtection="1">
      <alignment horizontal="left" vertical="center" wrapText="1" shrinkToFit="1"/>
      <protection hidden="1"/>
    </xf>
    <xf numFmtId="0" fontId="105" fillId="2" borderId="47" xfId="1" applyFont="1" applyFill="1" applyBorder="1" applyAlignment="1" applyProtection="1">
      <alignment horizontal="left" vertical="center" wrapText="1" shrinkToFit="1"/>
      <protection hidden="1"/>
    </xf>
    <xf numFmtId="0" fontId="105" fillId="2" borderId="0" xfId="1" applyFont="1" applyFill="1" applyBorder="1" applyAlignment="1" applyProtection="1">
      <alignment horizontal="left" vertical="center" wrapText="1" shrinkToFit="1"/>
      <protection hidden="1"/>
    </xf>
    <xf numFmtId="0" fontId="105" fillId="2" borderId="4" xfId="1" applyFont="1" applyFill="1" applyBorder="1" applyAlignment="1" applyProtection="1">
      <alignment horizontal="left" vertical="center" wrapText="1" shrinkToFit="1"/>
      <protection hidden="1"/>
    </xf>
    <xf numFmtId="0" fontId="105" fillId="2" borderId="5" xfId="1" applyFont="1" applyFill="1" applyBorder="1" applyAlignment="1" applyProtection="1">
      <alignment horizontal="left" vertical="center" wrapText="1" shrinkToFit="1"/>
      <protection hidden="1"/>
    </xf>
    <xf numFmtId="0" fontId="26" fillId="0" borderId="107" xfId="1" applyNumberFormat="1" applyFont="1" applyBorder="1" applyAlignment="1" applyProtection="1">
      <alignment horizontal="left" vertical="top" wrapText="1" shrinkToFit="1"/>
      <protection hidden="1"/>
    </xf>
    <xf numFmtId="0" fontId="26" fillId="0" borderId="113" xfId="1" applyNumberFormat="1" applyFont="1" applyBorder="1" applyAlignment="1" applyProtection="1">
      <alignment horizontal="left" vertical="top" wrapText="1" shrinkToFit="1"/>
      <protection hidden="1"/>
    </xf>
    <xf numFmtId="0" fontId="26" fillId="0" borderId="114" xfId="1" applyNumberFormat="1" applyFont="1" applyBorder="1" applyAlignment="1" applyProtection="1">
      <alignment horizontal="left" vertical="top" wrapText="1" shrinkToFit="1"/>
      <protection hidden="1"/>
    </xf>
    <xf numFmtId="0" fontId="26" fillId="0" borderId="25" xfId="1" applyNumberFormat="1" applyFont="1" applyBorder="1" applyAlignment="1" applyProtection="1">
      <alignment horizontal="left" vertical="top" wrapText="1" shrinkToFit="1"/>
      <protection hidden="1"/>
    </xf>
    <xf numFmtId="0" fontId="26" fillId="0" borderId="0" xfId="1" applyNumberFormat="1" applyFont="1" applyBorder="1" applyAlignment="1" applyProtection="1">
      <alignment horizontal="left" vertical="top" wrapText="1" shrinkToFit="1"/>
      <protection hidden="1"/>
    </xf>
    <xf numFmtId="0" fontId="26" fillId="0" borderId="31" xfId="1" applyNumberFormat="1" applyFont="1" applyBorder="1" applyAlignment="1" applyProtection="1">
      <alignment horizontal="left" vertical="top" wrapText="1" shrinkToFit="1"/>
      <protection hidden="1"/>
    </xf>
    <xf numFmtId="0" fontId="26" fillId="0" borderId="10" xfId="1" applyNumberFormat="1" applyFont="1" applyBorder="1" applyAlignment="1" applyProtection="1">
      <alignment horizontal="left" vertical="top" wrapText="1" shrinkToFit="1"/>
      <protection hidden="1"/>
    </xf>
    <xf numFmtId="0" fontId="26" fillId="0" borderId="11" xfId="1" applyNumberFormat="1" applyFont="1" applyBorder="1" applyAlignment="1" applyProtection="1">
      <alignment horizontal="left" vertical="top" wrapText="1" shrinkToFit="1"/>
      <protection hidden="1"/>
    </xf>
    <xf numFmtId="0" fontId="26" fillId="0" borderId="12" xfId="1" applyNumberFormat="1" applyFont="1" applyBorder="1" applyAlignment="1" applyProtection="1">
      <alignment horizontal="left" vertical="top" wrapText="1" shrinkToFit="1"/>
      <protection hidden="1"/>
    </xf>
    <xf numFmtId="0" fontId="33" fillId="0" borderId="206" xfId="1" applyNumberFormat="1" applyFont="1" applyFill="1" applyBorder="1" applyAlignment="1" applyProtection="1">
      <alignment horizontal="center" vertical="center"/>
      <protection hidden="1"/>
    </xf>
    <xf numFmtId="0" fontId="33" fillId="0" borderId="209" xfId="1" applyNumberFormat="1" applyFont="1" applyFill="1" applyBorder="1" applyAlignment="1" applyProtection="1">
      <alignment horizontal="center" vertical="center"/>
      <protection hidden="1"/>
    </xf>
    <xf numFmtId="0" fontId="33" fillId="0" borderId="212" xfId="1" applyNumberFormat="1" applyFont="1" applyFill="1" applyBorder="1" applyAlignment="1" applyProtection="1">
      <alignment horizontal="center" vertical="center"/>
      <protection hidden="1"/>
    </xf>
    <xf numFmtId="0" fontId="45" fillId="0" borderId="201" xfId="1" applyFont="1" applyBorder="1" applyAlignment="1" applyProtection="1">
      <alignment horizontal="left" vertical="center" wrapText="1"/>
      <protection hidden="1"/>
    </xf>
    <xf numFmtId="0" fontId="45" fillId="0" borderId="91" xfId="1" applyFont="1" applyBorder="1" applyAlignment="1" applyProtection="1">
      <alignment horizontal="left" vertical="center" wrapText="1"/>
      <protection hidden="1"/>
    </xf>
    <xf numFmtId="0" fontId="45" fillId="0" borderId="202" xfId="1" applyFont="1" applyBorder="1" applyAlignment="1" applyProtection="1">
      <alignment horizontal="left" vertical="center" wrapText="1"/>
      <protection hidden="1"/>
    </xf>
    <xf numFmtId="0" fontId="45" fillId="0" borderId="203" xfId="1" applyFont="1" applyBorder="1" applyAlignment="1" applyProtection="1">
      <alignment horizontal="left" vertical="center" wrapText="1"/>
      <protection hidden="1"/>
    </xf>
    <xf numFmtId="0" fontId="45" fillId="0" borderId="204" xfId="1" applyFont="1" applyBorder="1" applyAlignment="1" applyProtection="1">
      <alignment horizontal="left" vertical="center" wrapText="1"/>
      <protection hidden="1"/>
    </xf>
    <xf numFmtId="0" fontId="45" fillId="0" borderId="205" xfId="1" applyFont="1" applyBorder="1" applyAlignment="1" applyProtection="1">
      <alignment horizontal="left" vertical="center" wrapText="1"/>
      <protection hidden="1"/>
    </xf>
    <xf numFmtId="0" fontId="30" fillId="6" borderId="58" xfId="1" applyFont="1" applyFill="1" applyBorder="1" applyAlignment="1" applyProtection="1">
      <alignment horizontal="center" vertical="center"/>
      <protection hidden="1"/>
    </xf>
    <xf numFmtId="0" fontId="30" fillId="6" borderId="52" xfId="1" applyFont="1" applyFill="1" applyBorder="1" applyAlignment="1" applyProtection="1">
      <alignment horizontal="center" vertical="center"/>
      <protection hidden="1"/>
    </xf>
    <xf numFmtId="0" fontId="30" fillId="6" borderId="57" xfId="1" applyFont="1" applyFill="1" applyBorder="1" applyAlignment="1" applyProtection="1">
      <alignment horizontal="center" vertical="center"/>
      <protection hidden="1"/>
    </xf>
    <xf numFmtId="0" fontId="26" fillId="0" borderId="4" xfId="1" applyFont="1" applyFill="1" applyBorder="1" applyAlignment="1" applyProtection="1">
      <alignment horizontal="center" vertical="center" wrapText="1"/>
      <protection hidden="1"/>
    </xf>
    <xf numFmtId="0" fontId="26" fillId="0" borderId="5" xfId="1" applyFont="1" applyFill="1" applyBorder="1" applyAlignment="1" applyProtection="1">
      <alignment horizontal="center" vertical="center" wrapText="1"/>
      <protection hidden="1"/>
    </xf>
    <xf numFmtId="0" fontId="26" fillId="0" borderId="6" xfId="1" applyFont="1" applyFill="1" applyBorder="1" applyAlignment="1" applyProtection="1">
      <alignment horizontal="center" vertical="center" wrapText="1"/>
      <protection hidden="1"/>
    </xf>
    <xf numFmtId="0" fontId="30" fillId="6" borderId="108" xfId="1" applyFont="1" applyFill="1" applyBorder="1" applyAlignment="1" applyProtection="1">
      <alignment horizontal="center" vertical="center"/>
      <protection hidden="1"/>
    </xf>
    <xf numFmtId="0" fontId="30" fillId="6" borderId="109" xfId="1" applyFont="1" applyFill="1" applyBorder="1" applyAlignment="1" applyProtection="1">
      <alignment horizontal="center" vertical="center"/>
      <protection hidden="1"/>
    </xf>
    <xf numFmtId="0" fontId="30" fillId="6" borderId="110" xfId="1" applyFont="1" applyFill="1" applyBorder="1" applyAlignment="1" applyProtection="1">
      <alignment horizontal="center" vertical="center"/>
      <protection hidden="1"/>
    </xf>
    <xf numFmtId="0" fontId="26" fillId="0" borderId="45" xfId="1" applyFont="1" applyFill="1" applyBorder="1" applyAlignment="1" applyProtection="1">
      <alignment horizontal="center" vertical="center" wrapText="1"/>
      <protection hidden="1"/>
    </xf>
    <xf numFmtId="0" fontId="26" fillId="0" borderId="17" xfId="1" applyFont="1" applyFill="1" applyBorder="1" applyAlignment="1" applyProtection="1">
      <alignment horizontal="center" vertical="center" wrapText="1"/>
      <protection hidden="1"/>
    </xf>
    <xf numFmtId="0" fontId="26" fillId="0" borderId="18" xfId="1" applyFont="1" applyFill="1" applyBorder="1" applyAlignment="1" applyProtection="1">
      <alignment horizontal="center" vertical="center" wrapText="1"/>
      <protection hidden="1"/>
    </xf>
    <xf numFmtId="0" fontId="109" fillId="0" borderId="100" xfId="1" applyFont="1" applyBorder="1" applyAlignment="1" applyProtection="1">
      <alignment horizontal="center" vertical="center" shrinkToFit="1"/>
      <protection hidden="1"/>
    </xf>
    <xf numFmtId="0" fontId="109" fillId="0" borderId="103" xfId="1" applyFont="1" applyBorder="1" applyAlignment="1" applyProtection="1">
      <alignment horizontal="center" vertical="center" shrinkToFit="1"/>
      <protection hidden="1"/>
    </xf>
    <xf numFmtId="0" fontId="109" fillId="0" borderId="104" xfId="1" applyFont="1" applyBorder="1" applyAlignment="1" applyProtection="1">
      <alignment horizontal="center" vertical="center" shrinkToFit="1"/>
      <protection hidden="1"/>
    </xf>
    <xf numFmtId="0" fontId="109" fillId="0" borderId="106" xfId="1" applyFont="1" applyBorder="1" applyAlignment="1" applyProtection="1">
      <alignment horizontal="center" vertical="center" shrinkToFit="1"/>
      <protection hidden="1"/>
    </xf>
    <xf numFmtId="0" fontId="46" fillId="0" borderId="133" xfId="1" applyFont="1" applyFill="1" applyBorder="1" applyAlignment="1" applyProtection="1">
      <alignment horizontal="left" vertical="center" shrinkToFit="1"/>
      <protection hidden="1"/>
    </xf>
    <xf numFmtId="0" fontId="46" fillId="0" borderId="17" xfId="1" applyFont="1" applyFill="1" applyBorder="1" applyAlignment="1" applyProtection="1">
      <alignment horizontal="left" vertical="center" shrinkToFit="1"/>
      <protection hidden="1"/>
    </xf>
    <xf numFmtId="0" fontId="46" fillId="0" borderId="18" xfId="1" applyFont="1" applyFill="1" applyBorder="1" applyAlignment="1" applyProtection="1">
      <alignment horizontal="left" vertical="center" shrinkToFit="1"/>
      <protection hidden="1"/>
    </xf>
    <xf numFmtId="0" fontId="38" fillId="2" borderId="108" xfId="1" applyFont="1" applyFill="1" applyBorder="1" applyAlignment="1" applyProtection="1">
      <alignment vertical="center" wrapText="1"/>
      <protection hidden="1"/>
    </xf>
    <xf numFmtId="0" fontId="38" fillId="2" borderId="109" xfId="1" applyFont="1" applyFill="1" applyBorder="1" applyAlignment="1" applyProtection="1">
      <alignment vertical="center" wrapText="1"/>
      <protection hidden="1"/>
    </xf>
    <xf numFmtId="0" fontId="38" fillId="2" borderId="110" xfId="1" applyFont="1" applyFill="1" applyBorder="1" applyAlignment="1" applyProtection="1">
      <alignment vertical="center" wrapText="1"/>
      <protection hidden="1"/>
    </xf>
    <xf numFmtId="0" fontId="38" fillId="2" borderId="108" xfId="1" applyFont="1" applyFill="1" applyBorder="1" applyAlignment="1" applyProtection="1">
      <alignment horizontal="left" vertical="center" wrapText="1"/>
      <protection hidden="1"/>
    </xf>
    <xf numFmtId="0" fontId="38" fillId="2" borderId="109" xfId="1" applyFont="1" applyFill="1" applyBorder="1" applyAlignment="1" applyProtection="1">
      <alignment horizontal="left" vertical="center" wrapText="1"/>
      <protection hidden="1"/>
    </xf>
    <xf numFmtId="0" fontId="38" fillId="2" borderId="110" xfId="1" applyFont="1" applyFill="1" applyBorder="1" applyAlignment="1" applyProtection="1">
      <alignment horizontal="left" vertical="center" wrapText="1"/>
      <protection hidden="1"/>
    </xf>
    <xf numFmtId="0" fontId="33" fillId="0" borderId="143" xfId="1" applyFont="1" applyBorder="1" applyAlignment="1" applyProtection="1">
      <alignment horizontal="center" vertical="center"/>
      <protection hidden="1"/>
    </xf>
    <xf numFmtId="0" fontId="33" fillId="0" borderId="139" xfId="1" applyFont="1" applyBorder="1" applyAlignment="1" applyProtection="1">
      <alignment horizontal="center" vertical="center"/>
      <protection hidden="1"/>
    </xf>
    <xf numFmtId="0" fontId="33" fillId="0" borderId="131" xfId="1" applyFont="1" applyBorder="1" applyAlignment="1" applyProtection="1">
      <alignment horizontal="center" vertical="center"/>
      <protection hidden="1"/>
    </xf>
    <xf numFmtId="0" fontId="33" fillId="0" borderId="130" xfId="1" applyFont="1" applyBorder="1" applyAlignment="1" applyProtection="1">
      <alignment horizontal="center" vertical="center"/>
      <protection hidden="1"/>
    </xf>
    <xf numFmtId="0" fontId="33" fillId="0" borderId="103" xfId="1" applyFont="1" applyBorder="1" applyAlignment="1" applyProtection="1">
      <alignment horizontal="center" vertical="center"/>
      <protection hidden="1"/>
    </xf>
    <xf numFmtId="0" fontId="33" fillId="0" borderId="100" xfId="1" applyFont="1" applyBorder="1" applyAlignment="1" applyProtection="1">
      <alignment horizontal="center" vertical="center" shrinkToFit="1"/>
      <protection hidden="1"/>
    </xf>
    <xf numFmtId="0" fontId="33" fillId="0" borderId="103" xfId="1" applyFont="1" applyBorder="1" applyAlignment="1" applyProtection="1">
      <alignment horizontal="center" vertical="center" shrinkToFit="1"/>
      <protection hidden="1"/>
    </xf>
    <xf numFmtId="0" fontId="33" fillId="0" borderId="104" xfId="1" applyFont="1" applyBorder="1" applyAlignment="1" applyProtection="1">
      <alignment horizontal="center" vertical="center" shrinkToFit="1"/>
      <protection hidden="1"/>
    </xf>
    <xf numFmtId="0" fontId="33" fillId="0" borderId="106" xfId="1" applyFont="1" applyBorder="1" applyAlignment="1" applyProtection="1">
      <alignment horizontal="center" vertical="center" shrinkToFit="1"/>
      <protection hidden="1"/>
    </xf>
    <xf numFmtId="0" fontId="130" fillId="0" borderId="0" xfId="1" applyFont="1" applyFill="1" applyBorder="1" applyAlignment="1" applyProtection="1">
      <alignment vertical="center" shrinkToFit="1"/>
      <protection hidden="1"/>
    </xf>
    <xf numFmtId="0" fontId="60" fillId="5" borderId="25" xfId="1" applyFont="1" applyFill="1" applyBorder="1" applyAlignment="1" applyProtection="1">
      <alignment vertical="center" wrapText="1"/>
      <protection hidden="1"/>
    </xf>
    <xf numFmtId="0" fontId="0" fillId="0" borderId="0" xfId="0" applyAlignment="1" applyProtection="1">
      <alignment vertical="center"/>
      <protection hidden="1"/>
    </xf>
    <xf numFmtId="0" fontId="0" fillId="0" borderId="25" xfId="0" applyBorder="1" applyAlignment="1" applyProtection="1">
      <alignment vertical="center"/>
      <protection hidden="1"/>
    </xf>
    <xf numFmtId="0" fontId="35" fillId="2" borderId="144" xfId="1" applyFont="1" applyFill="1" applyBorder="1" applyAlignment="1" applyProtection="1">
      <alignment horizontal="center" vertical="center"/>
      <protection hidden="1"/>
    </xf>
    <xf numFmtId="0" fontId="35" fillId="2" borderId="145" xfId="1" applyFont="1" applyFill="1" applyBorder="1" applyAlignment="1" applyProtection="1">
      <alignment horizontal="center" vertical="center"/>
      <protection hidden="1"/>
    </xf>
    <xf numFmtId="0" fontId="35" fillId="2" borderId="132" xfId="1" applyFont="1" applyFill="1" applyBorder="1" applyAlignment="1" applyProtection="1">
      <alignment horizontal="center" vertical="center"/>
      <protection hidden="1"/>
    </xf>
    <xf numFmtId="0" fontId="33" fillId="0" borderId="141" xfId="1" applyFont="1" applyBorder="1" applyAlignment="1" applyProtection="1">
      <alignment horizontal="center" vertical="center"/>
      <protection hidden="1"/>
    </xf>
    <xf numFmtId="0" fontId="33" fillId="0" borderId="142" xfId="1" applyFont="1" applyBorder="1" applyAlignment="1" applyProtection="1">
      <alignment horizontal="center" vertical="center"/>
      <protection hidden="1"/>
    </xf>
    <xf numFmtId="0" fontId="33" fillId="0" borderId="148" xfId="1" applyFont="1" applyBorder="1" applyAlignment="1" applyProtection="1">
      <alignment horizontal="center" vertical="center"/>
      <protection hidden="1"/>
    </xf>
    <xf numFmtId="0" fontId="33" fillId="0" borderId="29" xfId="1" applyFont="1" applyBorder="1" applyAlignment="1" applyProtection="1">
      <alignment horizontal="center" vertical="center"/>
      <protection hidden="1"/>
    </xf>
    <xf numFmtId="0" fontId="18" fillId="0" borderId="139" xfId="1" applyBorder="1" applyAlignment="1" applyProtection="1">
      <alignment horizontal="center" vertical="center"/>
      <protection hidden="1"/>
    </xf>
    <xf numFmtId="0" fontId="18" fillId="0" borderId="29" xfId="1" applyBorder="1" applyAlignment="1" applyProtection="1">
      <alignment horizontal="center" vertical="center"/>
      <protection hidden="1"/>
    </xf>
    <xf numFmtId="0" fontId="33" fillId="0" borderId="33" xfId="1" applyFont="1" applyBorder="1" applyAlignment="1" applyProtection="1">
      <alignment horizontal="center" vertical="center"/>
      <protection hidden="1"/>
    </xf>
    <xf numFmtId="0" fontId="33" fillId="0" borderId="34" xfId="1" applyFont="1" applyBorder="1" applyAlignment="1" applyProtection="1">
      <alignment horizontal="center" vertical="center"/>
      <protection hidden="1"/>
    </xf>
    <xf numFmtId="0" fontId="33" fillId="0" borderId="132" xfId="1" applyFont="1" applyBorder="1" applyAlignment="1" applyProtection="1">
      <alignment horizontal="center" vertical="center"/>
      <protection hidden="1"/>
    </xf>
    <xf numFmtId="0" fontId="33" fillId="0" borderId="134" xfId="1" applyFont="1" applyBorder="1" applyAlignment="1" applyProtection="1">
      <alignment horizontal="center" vertical="center"/>
      <protection hidden="1"/>
    </xf>
    <xf numFmtId="0" fontId="18" fillId="0" borderId="29" xfId="1" applyBorder="1" applyProtection="1">
      <protection hidden="1"/>
    </xf>
    <xf numFmtId="0" fontId="18" fillId="0" borderId="148" xfId="1" applyBorder="1" applyProtection="1">
      <protection hidden="1"/>
    </xf>
    <xf numFmtId="0" fontId="33" fillId="0" borderId="197" xfId="1" applyFont="1" applyBorder="1" applyAlignment="1" applyProtection="1">
      <alignment horizontal="center" vertical="center"/>
      <protection hidden="1"/>
    </xf>
    <xf numFmtId="0" fontId="33" fillId="0" borderId="198" xfId="1" applyFont="1" applyBorder="1" applyAlignment="1" applyProtection="1">
      <alignment horizontal="center" vertical="center"/>
      <protection hidden="1"/>
    </xf>
    <xf numFmtId="0" fontId="33" fillId="0" borderId="199" xfId="1" applyFont="1" applyBorder="1" applyAlignment="1" applyProtection="1">
      <alignment horizontal="center" vertical="center"/>
      <protection hidden="1"/>
    </xf>
    <xf numFmtId="0" fontId="33" fillId="0" borderId="200" xfId="1" applyFont="1" applyBorder="1" applyAlignment="1" applyProtection="1">
      <alignment horizontal="center" vertical="center"/>
      <protection hidden="1"/>
    </xf>
    <xf numFmtId="0" fontId="33" fillId="0" borderId="56" xfId="1" applyFont="1" applyBorder="1" applyAlignment="1" applyProtection="1">
      <alignment horizontal="center" vertical="center"/>
      <protection hidden="1"/>
    </xf>
    <xf numFmtId="0" fontId="33" fillId="0" borderId="123" xfId="1" applyFont="1" applyBorder="1" applyAlignment="1" applyProtection="1">
      <alignment horizontal="center" vertical="center"/>
      <protection hidden="1"/>
    </xf>
    <xf numFmtId="0" fontId="18" fillId="0" borderId="29" xfId="1" applyBorder="1" applyAlignment="1" applyProtection="1">
      <protection hidden="1"/>
    </xf>
    <xf numFmtId="0" fontId="33" fillId="0" borderId="120" xfId="1" applyFont="1" applyBorder="1" applyAlignment="1" applyProtection="1">
      <alignment horizontal="center" vertical="center"/>
      <protection hidden="1"/>
    </xf>
    <xf numFmtId="0" fontId="33" fillId="0" borderId="119" xfId="1" applyFont="1" applyBorder="1" applyAlignment="1" applyProtection="1">
      <alignment horizontal="center" vertical="center"/>
      <protection hidden="1"/>
    </xf>
    <xf numFmtId="0" fontId="33" fillId="0" borderId="150" xfId="1" applyFont="1" applyBorder="1" applyAlignment="1" applyProtection="1">
      <alignment horizontal="center" vertical="center"/>
      <protection hidden="1"/>
    </xf>
    <xf numFmtId="0" fontId="33" fillId="0" borderId="41" xfId="1" applyFont="1" applyBorder="1" applyAlignment="1" applyProtection="1">
      <alignment horizontal="center" vertical="center"/>
      <protection hidden="1"/>
    </xf>
    <xf numFmtId="0" fontId="33" fillId="0" borderId="53" xfId="1" applyFont="1" applyBorder="1" applyAlignment="1" applyProtection="1">
      <alignment horizontal="center" vertical="center"/>
      <protection hidden="1"/>
    </xf>
    <xf numFmtId="0" fontId="33" fillId="0" borderId="149" xfId="1" applyFont="1" applyBorder="1" applyAlignment="1" applyProtection="1">
      <alignment horizontal="center" vertical="center"/>
      <protection hidden="1"/>
    </xf>
    <xf numFmtId="0" fontId="33" fillId="0" borderId="147" xfId="1" applyFont="1" applyBorder="1" applyAlignment="1" applyProtection="1">
      <alignment horizontal="center" vertical="center"/>
      <protection hidden="1"/>
    </xf>
    <xf numFmtId="0" fontId="33" fillId="0" borderId="223" xfId="1" applyFont="1" applyBorder="1" applyAlignment="1" applyProtection="1">
      <alignment horizontal="center" vertical="center"/>
      <protection hidden="1"/>
    </xf>
    <xf numFmtId="0" fontId="33" fillId="0" borderId="224" xfId="1" applyFont="1" applyBorder="1" applyAlignment="1" applyProtection="1">
      <alignment horizontal="center" vertical="center"/>
      <protection hidden="1"/>
    </xf>
    <xf numFmtId="0" fontId="33" fillId="0" borderId="146" xfId="1" applyFont="1" applyBorder="1" applyAlignment="1" applyProtection="1">
      <alignment horizontal="center" vertical="center"/>
      <protection hidden="1"/>
    </xf>
    <xf numFmtId="0" fontId="18" fillId="0" borderId="147" xfId="1" applyBorder="1" applyAlignment="1" applyProtection="1">
      <alignment horizontal="center" vertical="center"/>
      <protection hidden="1"/>
    </xf>
    <xf numFmtId="0" fontId="18" fillId="0" borderId="146" xfId="1" applyBorder="1" applyAlignment="1" applyProtection="1">
      <alignment horizontal="center" vertical="center"/>
      <protection hidden="1"/>
    </xf>
    <xf numFmtId="0" fontId="18" fillId="0" borderId="151" xfId="1" applyBorder="1" applyAlignment="1" applyProtection="1">
      <alignment horizontal="center" vertical="center"/>
      <protection hidden="1"/>
    </xf>
    <xf numFmtId="0" fontId="18" fillId="0" borderId="225" xfId="1" applyBorder="1" applyAlignment="1" applyProtection="1">
      <alignment horizontal="center" vertical="center"/>
      <protection hidden="1"/>
    </xf>
    <xf numFmtId="0" fontId="61" fillId="0" borderId="0" xfId="1" applyFont="1" applyFill="1" applyBorder="1" applyAlignment="1" applyProtection="1">
      <alignment horizontal="left" vertical="center"/>
      <protection hidden="1"/>
    </xf>
    <xf numFmtId="0" fontId="46" fillId="0" borderId="0" xfId="1" applyFont="1" applyFill="1" applyBorder="1" applyAlignment="1" applyProtection="1">
      <alignment horizontal="center" vertical="top" wrapText="1"/>
      <protection hidden="1"/>
    </xf>
    <xf numFmtId="0" fontId="46" fillId="0" borderId="0" xfId="1" applyFont="1" applyFill="1" applyBorder="1" applyAlignment="1" applyProtection="1">
      <alignment vertical="center" wrapText="1"/>
      <protection hidden="1"/>
    </xf>
    <xf numFmtId="0" fontId="65" fillId="0" borderId="0" xfId="1" applyFont="1" applyFill="1" applyBorder="1" applyAlignment="1" applyProtection="1">
      <alignment horizontal="center" vertical="center" wrapText="1"/>
      <protection hidden="1"/>
    </xf>
    <xf numFmtId="0" fontId="25" fillId="0" borderId="0" xfId="1" applyFont="1" applyFill="1" applyBorder="1" applyAlignment="1" applyProtection="1">
      <alignment horizontal="center" vertical="center" wrapText="1"/>
      <protection hidden="1"/>
    </xf>
    <xf numFmtId="0" fontId="52" fillId="0" borderId="0" xfId="1" applyFont="1" applyFill="1" applyBorder="1" applyAlignment="1" applyProtection="1">
      <alignment horizontal="center" vertical="center" wrapText="1"/>
      <protection hidden="1"/>
    </xf>
    <xf numFmtId="0" fontId="46" fillId="0" borderId="0" xfId="1" applyFont="1" applyFill="1" applyBorder="1" applyAlignment="1" applyProtection="1">
      <alignment horizontal="center" vertical="center" wrapText="1"/>
      <protection hidden="1"/>
    </xf>
    <xf numFmtId="0" fontId="46" fillId="0" borderId="0" xfId="1" applyFont="1" applyFill="1" applyBorder="1" applyAlignment="1" applyProtection="1">
      <alignment horizontal="left" vertical="top" wrapText="1"/>
      <protection hidden="1"/>
    </xf>
    <xf numFmtId="0" fontId="33" fillId="0" borderId="0" xfId="1" applyFont="1" applyFill="1" applyBorder="1" applyAlignment="1" applyProtection="1">
      <alignment horizontal="center" vertical="center"/>
      <protection hidden="1"/>
    </xf>
    <xf numFmtId="0" fontId="46" fillId="0" borderId="0" xfId="1" applyFont="1" applyFill="1" applyBorder="1" applyAlignment="1" applyProtection="1">
      <alignment horizontal="left" vertical="top" wrapText="1" shrinkToFit="1"/>
      <protection hidden="1"/>
    </xf>
    <xf numFmtId="0" fontId="46" fillId="0" borderId="0" xfId="1" applyFont="1" applyFill="1" applyBorder="1" applyAlignment="1" applyProtection="1">
      <alignment horizontal="left" vertical="center" wrapText="1"/>
      <protection hidden="1"/>
    </xf>
    <xf numFmtId="0" fontId="46" fillId="0" borderId="0" xfId="1" applyFont="1" applyFill="1" applyBorder="1" applyAlignment="1" applyProtection="1">
      <alignment vertical="top" wrapText="1"/>
      <protection hidden="1"/>
    </xf>
    <xf numFmtId="0" fontId="87" fillId="0" borderId="0" xfId="3" applyFont="1" applyAlignment="1" applyProtection="1">
      <alignment horizontal="center" vertical="center"/>
    </xf>
    <xf numFmtId="0" fontId="133" fillId="0" borderId="0" xfId="1" applyFont="1" applyBorder="1" applyAlignment="1">
      <alignment horizontal="right" vertical="top"/>
    </xf>
    <xf numFmtId="0" fontId="4" fillId="0" borderId="92" xfId="3" applyFont="1" applyBorder="1" applyAlignment="1" applyProtection="1">
      <alignment horizontal="distributed" vertical="center"/>
    </xf>
    <xf numFmtId="0" fontId="4" fillId="0" borderId="91" xfId="3" applyFont="1" applyBorder="1" applyAlignment="1" applyProtection="1">
      <alignment horizontal="distributed" vertical="center"/>
    </xf>
    <xf numFmtId="0" fontId="4" fillId="0" borderId="93" xfId="3" applyFont="1" applyBorder="1" applyAlignment="1" applyProtection="1">
      <alignment horizontal="distributed" vertical="center"/>
    </xf>
    <xf numFmtId="0" fontId="4" fillId="0" borderId="40" xfId="3" applyFont="1" applyBorder="1" applyAlignment="1" applyProtection="1">
      <alignment horizontal="distributed" vertical="center"/>
    </xf>
    <xf numFmtId="0" fontId="4" fillId="0" borderId="11" xfId="3" applyFont="1" applyBorder="1" applyAlignment="1" applyProtection="1">
      <alignment horizontal="distributed" vertical="center"/>
    </xf>
    <xf numFmtId="0" fontId="4" fillId="0" borderId="38" xfId="3" applyFont="1" applyBorder="1" applyAlignment="1" applyProtection="1">
      <alignment horizontal="distributed" vertical="center"/>
    </xf>
    <xf numFmtId="0" fontId="111" fillId="0" borderId="88" xfId="0" applyFont="1" applyBorder="1" applyAlignment="1" applyProtection="1">
      <alignment horizontal="left" vertical="center" wrapText="1"/>
      <protection locked="0"/>
    </xf>
    <xf numFmtId="0" fontId="111" fillId="0" borderId="39" xfId="0" applyFont="1" applyBorder="1" applyAlignment="1" applyProtection="1">
      <alignment horizontal="left" vertical="center" wrapText="1"/>
      <protection locked="0"/>
    </xf>
    <xf numFmtId="0" fontId="111" fillId="0" borderId="97" xfId="0" applyFont="1" applyBorder="1" applyAlignment="1" applyProtection="1">
      <alignment horizontal="left" vertical="center" wrapText="1"/>
      <protection locked="0"/>
    </xf>
    <xf numFmtId="0" fontId="4" fillId="0" borderId="88" xfId="3" applyFont="1" applyBorder="1" applyAlignment="1" applyProtection="1">
      <alignment horizontal="center" vertical="center"/>
    </xf>
    <xf numFmtId="0" fontId="4" fillId="0" borderId="39" xfId="3" applyFont="1" applyBorder="1" applyAlignment="1" applyProtection="1">
      <alignment horizontal="center" vertical="center"/>
    </xf>
    <xf numFmtId="0" fontId="4" fillId="0" borderId="97" xfId="3" applyFont="1" applyBorder="1" applyAlignment="1" applyProtection="1">
      <alignment horizontal="center" vertical="center"/>
    </xf>
    <xf numFmtId="0" fontId="111" fillId="0" borderId="32" xfId="0" applyFont="1" applyBorder="1" applyAlignment="1" applyProtection="1">
      <alignment horizontal="left" vertical="center" wrapText="1"/>
      <protection locked="0"/>
    </xf>
    <xf numFmtId="0" fontId="111" fillId="0" borderId="113" xfId="0" applyFont="1" applyBorder="1" applyAlignment="1" applyProtection="1">
      <alignment horizontal="left" vertical="center" wrapText="1"/>
      <protection locked="0"/>
    </xf>
    <xf numFmtId="0" fontId="111" fillId="0" borderId="114" xfId="0" applyFont="1" applyBorder="1" applyAlignment="1" applyProtection="1">
      <alignment horizontal="left" vertical="center" wrapText="1"/>
      <protection locked="0"/>
    </xf>
    <xf numFmtId="0" fontId="111" fillId="0" borderId="47" xfId="0" applyFont="1" applyBorder="1" applyAlignment="1" applyProtection="1">
      <alignment horizontal="left" vertical="center" wrapText="1"/>
      <protection locked="0"/>
    </xf>
    <xf numFmtId="0" fontId="111" fillId="0" borderId="0" xfId="0" applyFont="1" applyBorder="1" applyAlignment="1" applyProtection="1">
      <alignment horizontal="left" vertical="center" wrapText="1"/>
      <protection locked="0"/>
    </xf>
    <xf numFmtId="0" fontId="111" fillId="0" borderId="31" xfId="0" applyFont="1" applyBorder="1" applyAlignment="1" applyProtection="1">
      <alignment horizontal="left" vertical="center" wrapText="1"/>
      <protection locked="0"/>
    </xf>
    <xf numFmtId="0" fontId="111" fillId="0" borderId="96" xfId="0" applyFont="1" applyBorder="1" applyAlignment="1" applyProtection="1">
      <alignment horizontal="left" vertical="center" wrapText="1"/>
      <protection locked="0"/>
    </xf>
    <xf numFmtId="0" fontId="111" fillId="0" borderId="95" xfId="0" applyFont="1" applyBorder="1" applyAlignment="1" applyProtection="1">
      <alignment horizontal="left" vertical="center" wrapText="1"/>
      <protection locked="0"/>
    </xf>
    <xf numFmtId="0" fontId="111" fillId="0" borderId="94" xfId="0" applyFont="1" applyBorder="1" applyAlignment="1" applyProtection="1">
      <alignment horizontal="left" vertical="center" wrapText="1"/>
      <protection locked="0"/>
    </xf>
    <xf numFmtId="38" fontId="111" fillId="0" borderId="112" xfId="6" applyFont="1" applyBorder="1" applyAlignment="1" applyProtection="1">
      <alignment horizontal="center" vertical="center"/>
      <protection locked="0"/>
    </xf>
    <xf numFmtId="38" fontId="111" fillId="0" borderId="152" xfId="6" applyFont="1" applyBorder="1" applyAlignment="1" applyProtection="1">
      <alignment horizontal="center" vertical="center"/>
      <protection locked="0"/>
    </xf>
    <xf numFmtId="38" fontId="111" fillId="0" borderId="35" xfId="6" applyFont="1" applyBorder="1" applyAlignment="1" applyProtection="1">
      <alignment horizontal="center" vertical="center"/>
      <protection locked="0"/>
    </xf>
    <xf numFmtId="38" fontId="111" fillId="0" borderId="45" xfId="6" applyFont="1" applyBorder="1" applyAlignment="1" applyProtection="1">
      <alignment horizontal="center" vertical="center"/>
      <protection locked="0"/>
    </xf>
    <xf numFmtId="38" fontId="111" fillId="0" borderId="79" xfId="6" applyFont="1" applyBorder="1" applyAlignment="1" applyProtection="1">
      <alignment horizontal="center" vertical="center"/>
      <protection locked="0"/>
    </xf>
    <xf numFmtId="38" fontId="111" fillId="0" borderId="59" xfId="6" applyFont="1" applyBorder="1" applyAlignment="1" applyProtection="1">
      <alignment horizontal="center" vertical="center"/>
      <protection locked="0"/>
    </xf>
    <xf numFmtId="0" fontId="4" fillId="0" borderId="6" xfId="3" applyFont="1" applyBorder="1" applyAlignment="1" applyProtection="1">
      <alignment horizontal="center" vertical="center"/>
    </xf>
    <xf numFmtId="0" fontId="4" fillId="0" borderId="18" xfId="3" applyFont="1" applyBorder="1" applyAlignment="1" applyProtection="1">
      <alignment horizontal="center" vertical="center"/>
    </xf>
    <xf numFmtId="0" fontId="4" fillId="0" borderId="19" xfId="3" applyFont="1" applyBorder="1" applyAlignment="1" applyProtection="1">
      <alignment horizontal="center" vertical="center"/>
    </xf>
    <xf numFmtId="0" fontId="4" fillId="0" borderId="92" xfId="3" applyFont="1" applyBorder="1" applyAlignment="1" applyProtection="1">
      <alignment horizontal="center" vertical="center"/>
      <protection locked="0"/>
    </xf>
    <xf numFmtId="0" fontId="4" fillId="0" borderId="91" xfId="3" applyFont="1" applyBorder="1" applyAlignment="1" applyProtection="1">
      <alignment horizontal="center" vertical="center"/>
      <protection locked="0"/>
    </xf>
    <xf numFmtId="0" fontId="4" fillId="0" borderId="216" xfId="3" applyFont="1" applyBorder="1" applyAlignment="1" applyProtection="1">
      <alignment horizontal="center" vertical="center"/>
      <protection locked="0"/>
    </xf>
    <xf numFmtId="0" fontId="4" fillId="0" borderId="217" xfId="3" applyFont="1" applyBorder="1" applyAlignment="1" applyProtection="1">
      <alignment horizontal="center" vertical="center"/>
      <protection locked="0"/>
    </xf>
    <xf numFmtId="0" fontId="84" fillId="0" borderId="7" xfId="3" applyFont="1" applyBorder="1" applyAlignment="1" applyProtection="1">
      <alignment horizontal="center" vertical="center" wrapText="1"/>
    </xf>
    <xf numFmtId="0" fontId="84" fillId="0" borderId="8" xfId="3" applyFont="1" applyBorder="1" applyAlignment="1" applyProtection="1">
      <alignment horizontal="center" vertical="center" wrapText="1"/>
    </xf>
    <xf numFmtId="0" fontId="84" fillId="0" borderId="42" xfId="3" applyFont="1" applyBorder="1" applyAlignment="1" applyProtection="1">
      <alignment horizontal="center" vertical="center" wrapText="1"/>
    </xf>
    <xf numFmtId="0" fontId="84" fillId="0" borderId="25" xfId="3" applyFont="1" applyBorder="1" applyAlignment="1" applyProtection="1">
      <alignment horizontal="center" vertical="center" wrapText="1"/>
    </xf>
    <xf numFmtId="0" fontId="84" fillId="0" borderId="0" xfId="3" applyFont="1" applyBorder="1" applyAlignment="1" applyProtection="1">
      <alignment horizontal="center" vertical="center" wrapText="1"/>
    </xf>
    <xf numFmtId="0" fontId="84" fillId="0" borderId="46" xfId="3" applyFont="1" applyBorder="1" applyAlignment="1" applyProtection="1">
      <alignment horizontal="center" vertical="center" wrapText="1"/>
    </xf>
    <xf numFmtId="0" fontId="84" fillId="0" borderId="10" xfId="3" applyFont="1" applyBorder="1" applyAlignment="1" applyProtection="1">
      <alignment horizontal="center" vertical="center" wrapText="1"/>
    </xf>
    <xf numFmtId="0" fontId="84" fillId="0" borderId="11" xfId="3" applyFont="1" applyBorder="1" applyAlignment="1" applyProtection="1">
      <alignment horizontal="center" vertical="center" wrapText="1"/>
    </xf>
    <xf numFmtId="0" fontId="84" fillId="0" borderId="38" xfId="3" applyFont="1" applyBorder="1" applyAlignment="1" applyProtection="1">
      <alignment horizontal="center" vertical="center" wrapText="1"/>
    </xf>
    <xf numFmtId="49" fontId="85" fillId="0" borderId="32" xfId="0" applyNumberFormat="1" applyFont="1" applyBorder="1" applyAlignment="1" applyProtection="1">
      <alignment horizontal="center" vertical="center" wrapText="1"/>
      <protection locked="0"/>
    </xf>
    <xf numFmtId="49" fontId="85" fillId="0" borderId="113" xfId="0" applyNumberFormat="1" applyFont="1" applyBorder="1" applyAlignment="1" applyProtection="1">
      <alignment horizontal="center" vertical="center" wrapText="1"/>
      <protection locked="0"/>
    </xf>
    <xf numFmtId="49" fontId="85" fillId="0" borderId="114" xfId="0" applyNumberFormat="1" applyFont="1" applyBorder="1" applyAlignment="1" applyProtection="1">
      <alignment horizontal="center" vertical="center" wrapText="1"/>
      <protection locked="0"/>
    </xf>
    <xf numFmtId="49" fontId="85" fillId="0" borderId="47" xfId="0" applyNumberFormat="1" applyFont="1" applyBorder="1" applyAlignment="1" applyProtection="1">
      <alignment horizontal="center" vertical="center" wrapText="1"/>
      <protection locked="0"/>
    </xf>
    <xf numFmtId="49" fontId="85" fillId="0" borderId="0" xfId="0" applyNumberFormat="1" applyFont="1" applyBorder="1" applyAlignment="1" applyProtection="1">
      <alignment horizontal="center" vertical="center" wrapText="1"/>
      <protection locked="0"/>
    </xf>
    <xf numFmtId="49" fontId="85" fillId="0" borderId="31" xfId="0" applyNumberFormat="1" applyFont="1" applyBorder="1" applyAlignment="1" applyProtection="1">
      <alignment horizontal="center" vertical="center" wrapText="1"/>
      <protection locked="0"/>
    </xf>
    <xf numFmtId="49" fontId="85" fillId="0" borderId="40" xfId="0" applyNumberFormat="1" applyFont="1" applyBorder="1" applyAlignment="1" applyProtection="1">
      <alignment horizontal="center" vertical="center" wrapText="1"/>
      <protection locked="0"/>
    </xf>
    <xf numFmtId="49" fontId="85" fillId="0" borderId="11" xfId="0" applyNumberFormat="1" applyFont="1" applyBorder="1" applyAlignment="1" applyProtection="1">
      <alignment horizontal="center" vertical="center" wrapText="1"/>
      <protection locked="0"/>
    </xf>
    <xf numFmtId="49" fontId="85" fillId="0" borderId="12" xfId="0" applyNumberFormat="1" applyFont="1" applyBorder="1" applyAlignment="1" applyProtection="1">
      <alignment horizontal="center" vertical="center" wrapText="1"/>
      <protection locked="0"/>
    </xf>
    <xf numFmtId="0" fontId="10" fillId="0" borderId="89" xfId="3" applyFont="1" applyBorder="1" applyAlignment="1" applyProtection="1">
      <alignment horizontal="center" vertical="center" wrapText="1"/>
    </xf>
    <xf numFmtId="0" fontId="10" fillId="0" borderId="85" xfId="3" applyFont="1" applyBorder="1" applyAlignment="1" applyProtection="1">
      <alignment horizontal="center" vertical="center" wrapText="1"/>
    </xf>
    <xf numFmtId="0" fontId="10" fillId="0" borderId="43" xfId="3" applyFont="1" applyBorder="1" applyAlignment="1" applyProtection="1">
      <alignment horizontal="center" vertical="center" wrapText="1"/>
    </xf>
    <xf numFmtId="0" fontId="10" fillId="0" borderId="32" xfId="3" applyFont="1" applyBorder="1" applyAlignment="1" applyProtection="1">
      <alignment horizontal="center" vertical="center" wrapText="1"/>
    </xf>
    <xf numFmtId="0" fontId="10" fillId="0" borderId="42" xfId="3" applyFont="1" applyBorder="1" applyAlignment="1" applyProtection="1">
      <alignment horizontal="center" vertical="center" wrapText="1"/>
    </xf>
    <xf numFmtId="0" fontId="10" fillId="0" borderId="47" xfId="3" applyFont="1" applyBorder="1" applyAlignment="1" applyProtection="1">
      <alignment horizontal="center" vertical="center" wrapText="1"/>
    </xf>
    <xf numFmtId="0" fontId="10" fillId="0" borderId="46" xfId="3" applyFont="1" applyBorder="1" applyAlignment="1" applyProtection="1">
      <alignment horizontal="center" vertical="center" wrapText="1"/>
    </xf>
    <xf numFmtId="0" fontId="10" fillId="0" borderId="96" xfId="3" applyFont="1" applyBorder="1" applyAlignment="1" applyProtection="1">
      <alignment horizontal="center" vertical="center" wrapText="1"/>
    </xf>
    <xf numFmtId="0" fontId="10" fillId="0" borderId="98" xfId="3" applyFont="1" applyBorder="1" applyAlignment="1" applyProtection="1">
      <alignment horizontal="center" vertical="center" wrapText="1"/>
    </xf>
    <xf numFmtId="49" fontId="111" fillId="0" borderId="88" xfId="0" applyNumberFormat="1" applyFont="1" applyBorder="1" applyAlignment="1" applyProtection="1">
      <alignment horizontal="left" vertical="center" wrapText="1"/>
      <protection locked="0"/>
    </xf>
    <xf numFmtId="49" fontId="111" fillId="0" borderId="39" xfId="0" applyNumberFormat="1" applyFont="1" applyBorder="1" applyAlignment="1" applyProtection="1">
      <alignment horizontal="left" vertical="center" wrapText="1"/>
      <protection locked="0"/>
    </xf>
    <xf numFmtId="49" fontId="111" fillId="0" borderId="97" xfId="0" applyNumberFormat="1" applyFont="1" applyBorder="1" applyAlignment="1" applyProtection="1">
      <alignment horizontal="left" vertical="center" wrapText="1"/>
      <protection locked="0"/>
    </xf>
    <xf numFmtId="0" fontId="4" fillId="0" borderId="47" xfId="3" applyFont="1" applyBorder="1" applyAlignment="1" applyProtection="1">
      <alignment horizontal="center" vertical="center" wrapText="1"/>
    </xf>
    <xf numFmtId="0" fontId="4" fillId="0" borderId="46" xfId="3" applyFont="1" applyBorder="1" applyAlignment="1" applyProtection="1">
      <alignment horizontal="center" vertical="center" wrapText="1"/>
    </xf>
    <xf numFmtId="0" fontId="4" fillId="0" borderId="40" xfId="3" applyFont="1" applyBorder="1" applyAlignment="1" applyProtection="1">
      <alignment horizontal="center" vertical="center" wrapText="1"/>
    </xf>
    <xf numFmtId="0" fontId="4" fillId="0" borderId="38" xfId="3" applyFont="1" applyBorder="1" applyAlignment="1" applyProtection="1">
      <alignment horizontal="center" vertical="center" wrapText="1"/>
    </xf>
    <xf numFmtId="0" fontId="4" fillId="0" borderId="39" xfId="3" applyFont="1" applyBorder="1" applyAlignment="1" applyProtection="1">
      <alignment horizontal="center" vertical="center" wrapText="1"/>
    </xf>
    <xf numFmtId="0" fontId="4" fillId="0" borderId="80" xfId="3" applyFont="1" applyBorder="1" applyAlignment="1" applyProtection="1">
      <alignment horizontal="center" vertical="center" wrapText="1"/>
    </xf>
    <xf numFmtId="0" fontId="111" fillId="0" borderId="87" xfId="0" applyFont="1" applyBorder="1" applyAlignment="1" applyProtection="1">
      <alignment horizontal="left" vertical="center" wrapText="1"/>
      <protection locked="0"/>
    </xf>
    <xf numFmtId="38" fontId="111" fillId="0" borderId="87" xfId="6" applyFont="1" applyBorder="1" applyAlignment="1" applyProtection="1">
      <alignment horizontal="center" vertical="center"/>
      <protection locked="0"/>
    </xf>
    <xf numFmtId="38" fontId="111" fillId="0" borderId="4" xfId="6" applyFont="1" applyBorder="1" applyAlignment="1" applyProtection="1">
      <alignment horizontal="center" vertical="center"/>
      <protection locked="0"/>
    </xf>
    <xf numFmtId="49" fontId="4" fillId="0" borderId="88" xfId="3" applyNumberFormat="1" applyFont="1" applyBorder="1" applyAlignment="1" applyProtection="1">
      <alignment horizontal="left" vertical="center" wrapText="1"/>
      <protection locked="0"/>
    </xf>
    <xf numFmtId="49" fontId="4" fillId="0" borderId="39" xfId="3" applyNumberFormat="1" applyFont="1" applyBorder="1" applyAlignment="1" applyProtection="1">
      <alignment horizontal="left" vertical="center" wrapText="1"/>
      <protection locked="0"/>
    </xf>
    <xf numFmtId="49" fontId="4" fillId="0" borderId="97" xfId="3" applyNumberFormat="1" applyFont="1" applyBorder="1" applyAlignment="1" applyProtection="1">
      <alignment horizontal="left" vertical="center" wrapText="1"/>
      <protection locked="0"/>
    </xf>
    <xf numFmtId="0" fontId="4" fillId="0" borderId="88" xfId="3" applyFont="1" applyBorder="1" applyAlignment="1" applyProtection="1">
      <alignment horizontal="left" vertical="center" wrapText="1"/>
      <protection locked="0"/>
    </xf>
    <xf numFmtId="0" fontId="4" fillId="0" borderId="39" xfId="3" applyFont="1" applyBorder="1" applyAlignment="1" applyProtection="1">
      <alignment horizontal="left" vertical="center" wrapText="1"/>
      <protection locked="0"/>
    </xf>
    <xf numFmtId="0" fontId="4" fillId="0" borderId="97" xfId="3" applyFont="1" applyBorder="1" applyAlignment="1" applyProtection="1">
      <alignment horizontal="left" vertical="center" wrapText="1"/>
      <protection locked="0"/>
    </xf>
    <xf numFmtId="0" fontId="4" fillId="0" borderId="32" xfId="3" applyFont="1" applyBorder="1" applyAlignment="1" applyProtection="1">
      <alignment horizontal="left" vertical="center" wrapText="1"/>
      <protection locked="0"/>
    </xf>
    <xf numFmtId="0" fontId="4" fillId="0" borderId="113" xfId="3" applyFont="1" applyBorder="1" applyAlignment="1" applyProtection="1">
      <alignment horizontal="left" vertical="center" wrapText="1"/>
      <protection locked="0"/>
    </xf>
    <xf numFmtId="0" fontId="4" fillId="0" borderId="114" xfId="3" applyFont="1" applyBorder="1" applyAlignment="1" applyProtection="1">
      <alignment horizontal="left" vertical="center" wrapText="1"/>
      <protection locked="0"/>
    </xf>
    <xf numFmtId="0" fontId="4" fillId="0" borderId="47" xfId="3" applyFont="1" applyBorder="1" applyAlignment="1" applyProtection="1">
      <alignment horizontal="left" vertical="center" wrapText="1"/>
      <protection locked="0"/>
    </xf>
    <xf numFmtId="0" fontId="4" fillId="0" borderId="0" xfId="3" applyFont="1" applyBorder="1" applyAlignment="1" applyProtection="1">
      <alignment horizontal="left" vertical="center" wrapText="1"/>
      <protection locked="0"/>
    </xf>
    <xf numFmtId="0" fontId="4" fillId="0" borderId="31" xfId="3" applyFont="1" applyBorder="1" applyAlignment="1" applyProtection="1">
      <alignment horizontal="left" vertical="center" wrapText="1"/>
      <protection locked="0"/>
    </xf>
    <xf numFmtId="0" fontId="4" fillId="0" borderId="96" xfId="3" applyFont="1" applyBorder="1" applyAlignment="1" applyProtection="1">
      <alignment horizontal="left" vertical="center" wrapText="1"/>
      <protection locked="0"/>
    </xf>
    <xf numFmtId="0" fontId="4" fillId="0" borderId="95" xfId="3" applyFont="1" applyBorder="1" applyAlignment="1" applyProtection="1">
      <alignment horizontal="left" vertical="center" wrapText="1"/>
      <protection locked="0"/>
    </xf>
    <xf numFmtId="0" fontId="4" fillId="0" borderId="94" xfId="3" applyFont="1" applyBorder="1" applyAlignment="1" applyProtection="1">
      <alignment horizontal="left" vertical="center" wrapText="1"/>
      <protection locked="0"/>
    </xf>
    <xf numFmtId="0" fontId="4" fillId="0" borderId="0" xfId="3" applyFont="1" applyBorder="1" applyAlignment="1" applyProtection="1">
      <alignment horizontal="center" vertical="center" wrapText="1"/>
    </xf>
    <xf numFmtId="0" fontId="4" fillId="0" borderId="11" xfId="3" applyFont="1" applyBorder="1" applyAlignment="1" applyProtection="1">
      <alignment horizontal="center" vertical="center" wrapText="1"/>
    </xf>
    <xf numFmtId="0" fontId="4" fillId="0" borderId="80" xfId="3" applyFont="1" applyBorder="1" applyAlignment="1" applyProtection="1">
      <alignment horizontal="left" vertical="center" wrapText="1"/>
      <protection locked="0"/>
    </xf>
    <xf numFmtId="38" fontId="4" fillId="0" borderId="87" xfId="6" applyFont="1" applyBorder="1" applyAlignment="1" applyProtection="1">
      <alignment horizontal="center" vertical="center" wrapText="1"/>
      <protection locked="0"/>
    </xf>
    <xf numFmtId="38" fontId="4" fillId="0" borderId="4" xfId="6" applyFont="1" applyBorder="1" applyAlignment="1" applyProtection="1">
      <alignment horizontal="center" vertical="center" wrapText="1"/>
      <protection locked="0"/>
    </xf>
    <xf numFmtId="38" fontId="4" fillId="0" borderId="35" xfId="6" applyFont="1" applyBorder="1" applyAlignment="1" applyProtection="1">
      <alignment horizontal="center" vertical="center" wrapText="1"/>
      <protection locked="0"/>
    </xf>
    <xf numFmtId="38" fontId="4" fillId="0" borderId="45" xfId="6" applyFont="1" applyBorder="1" applyAlignment="1" applyProtection="1">
      <alignment horizontal="center" vertical="center" wrapText="1"/>
      <protection locked="0"/>
    </xf>
    <xf numFmtId="38" fontId="4" fillId="0" borderId="79" xfId="6" applyFont="1" applyBorder="1" applyAlignment="1" applyProtection="1">
      <alignment horizontal="center" vertical="center" wrapText="1"/>
      <protection locked="0"/>
    </xf>
    <xf numFmtId="38" fontId="4" fillId="0" borderId="59" xfId="6" applyFont="1" applyBorder="1" applyAlignment="1" applyProtection="1">
      <alignment horizontal="center" vertical="center" wrapText="1"/>
      <protection locked="0"/>
    </xf>
    <xf numFmtId="0" fontId="4" fillId="0" borderId="194" xfId="3" applyFont="1" applyBorder="1" applyAlignment="1" applyProtection="1">
      <alignment horizontal="distributed" vertical="center"/>
    </xf>
    <xf numFmtId="0" fontId="4" fillId="0" borderId="165" xfId="3" applyFont="1" applyBorder="1" applyAlignment="1" applyProtection="1">
      <alignment horizontal="distributed" vertical="center"/>
    </xf>
    <xf numFmtId="0" fontId="4" fillId="0" borderId="195" xfId="3" applyFont="1" applyBorder="1" applyAlignment="1" applyProtection="1">
      <alignment horizontal="distributed" vertical="center"/>
    </xf>
    <xf numFmtId="0" fontId="4" fillId="0" borderId="84" xfId="3" applyFont="1" applyBorder="1" applyAlignment="1" applyProtection="1">
      <alignment horizontal="distributed" vertical="center"/>
    </xf>
    <xf numFmtId="0" fontId="4" fillId="0" borderId="82" xfId="3" applyFont="1" applyBorder="1" applyAlignment="1" applyProtection="1">
      <alignment horizontal="distributed" vertical="center"/>
    </xf>
    <xf numFmtId="0" fontId="4" fillId="0" borderId="83" xfId="3" applyFont="1" applyBorder="1" applyAlignment="1" applyProtection="1">
      <alignment horizontal="distributed" vertical="center"/>
    </xf>
    <xf numFmtId="0" fontId="4" fillId="0" borderId="77" xfId="3" applyFont="1" applyBorder="1" applyAlignment="1" applyProtection="1">
      <alignment horizontal="distributed" vertical="center"/>
    </xf>
    <xf numFmtId="0" fontId="4" fillId="0" borderId="76" xfId="3" applyFont="1" applyBorder="1" applyAlignment="1" applyProtection="1">
      <alignment horizontal="distributed" vertical="center"/>
    </xf>
    <xf numFmtId="0" fontId="4" fillId="0" borderId="78" xfId="3" applyFont="1" applyBorder="1" applyAlignment="1" applyProtection="1">
      <alignment horizontal="distributed" vertical="center"/>
    </xf>
  </cellXfs>
  <cellStyles count="8">
    <cellStyle name="ハイパーリンク" xfId="7" builtinId="8"/>
    <cellStyle name="桁区切り" xfId="6" builtinId="6"/>
    <cellStyle name="桁区切り 2" xfId="2"/>
    <cellStyle name="標準" xfId="0" builtinId="0"/>
    <cellStyle name="標準 2" xfId="1"/>
    <cellStyle name="標準 3" xfId="3"/>
    <cellStyle name="標準 4" xfId="4"/>
    <cellStyle name="標準 4 2" xfId="5"/>
  </cellStyles>
  <dxfs count="61">
    <dxf>
      <font>
        <color theme="0"/>
      </font>
    </dxf>
    <dxf>
      <font>
        <color theme="0"/>
      </font>
    </dxf>
    <dxf>
      <font>
        <color theme="0"/>
      </font>
    </dxf>
    <dxf>
      <font>
        <color theme="0"/>
      </font>
    </dxf>
    <dxf>
      <font>
        <color theme="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FF0000"/>
      </font>
    </dxf>
    <dxf>
      <font>
        <color rgb="FFFF0000"/>
      </font>
    </dxf>
    <dxf>
      <font>
        <color rgb="FFFF000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24994659260841701"/>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0070C0"/>
      </font>
    </dxf>
    <dxf>
      <font>
        <color rgb="FFFF0000"/>
      </font>
    </dxf>
    <dxf>
      <font>
        <color rgb="FFFF0000"/>
      </font>
    </dxf>
    <dxf>
      <font>
        <color rgb="FFFF0000"/>
      </font>
    </dxf>
    <dxf>
      <font>
        <color rgb="FFFF0000"/>
      </font>
    </dxf>
    <dxf>
      <font>
        <color rgb="FFFF0000"/>
      </font>
    </dxf>
    <dxf>
      <font>
        <color rgb="FF0070C0"/>
      </font>
    </dxf>
    <dxf>
      <font>
        <color rgb="FFFF0000"/>
      </font>
    </dxf>
    <dxf>
      <font>
        <color rgb="FFFF0000"/>
      </font>
    </dxf>
    <dxf>
      <font>
        <color rgb="FFFF0000"/>
      </font>
    </dxf>
    <dxf>
      <font>
        <color rgb="FFFF000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Medium9"/>
  <colors>
    <mruColors>
      <color rgb="FFCCFFFF"/>
      <color rgb="FFFFFF66"/>
      <color rgb="FFCCFFCC"/>
      <color rgb="FFFFFFCC"/>
      <color rgb="FFFF7C80"/>
      <color rgb="FFFFCC00"/>
      <color rgb="FFF8A15A"/>
      <color rgb="FFFFCC99"/>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224118</xdr:colOff>
      <xdr:row>11</xdr:row>
      <xdr:rowOff>235319</xdr:rowOff>
    </xdr:from>
    <xdr:to>
      <xdr:col>25</xdr:col>
      <xdr:colOff>47745</xdr:colOff>
      <xdr:row>12</xdr:row>
      <xdr:rowOff>336172</xdr:rowOff>
    </xdr:to>
    <xdr:pic>
      <xdr:nvPicPr>
        <xdr:cNvPr id="12" name="図 11"/>
        <xdr:cNvPicPr>
          <a:picLocks noChangeAspect="1"/>
        </xdr:cNvPicPr>
      </xdr:nvPicPr>
      <xdr:blipFill>
        <a:blip xmlns:r="http://schemas.openxmlformats.org/officeDocument/2006/relationships" r:embed="rId1"/>
        <a:stretch>
          <a:fillRect/>
        </a:stretch>
      </xdr:blipFill>
      <xdr:spPr>
        <a:xfrm>
          <a:off x="1131794" y="2319613"/>
          <a:ext cx="6479922" cy="448235"/>
        </a:xfrm>
        <a:prstGeom prst="rect">
          <a:avLst/>
        </a:prstGeom>
      </xdr:spPr>
    </xdr:pic>
    <xdr:clientData/>
  </xdr:twoCellAnchor>
  <xdr:twoCellAnchor>
    <xdr:from>
      <xdr:col>2</xdr:col>
      <xdr:colOff>95249</xdr:colOff>
      <xdr:row>7</xdr:row>
      <xdr:rowOff>228600</xdr:rowOff>
    </xdr:from>
    <xdr:to>
      <xdr:col>10</xdr:col>
      <xdr:colOff>47624</xdr:colOff>
      <xdr:row>10</xdr:row>
      <xdr:rowOff>323850</xdr:rowOff>
    </xdr:to>
    <xdr:sp macro="" textlink="">
      <xdr:nvSpPr>
        <xdr:cNvPr id="3" name="角丸四角形 2"/>
        <xdr:cNvSpPr/>
      </xdr:nvSpPr>
      <xdr:spPr>
        <a:xfrm>
          <a:off x="704849" y="933450"/>
          <a:ext cx="2390775" cy="1152525"/>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今は</a:t>
          </a:r>
          <a:endParaRPr kumimoji="1" lang="en-US" altLang="ja-JP" sz="1400">
            <a:solidFill>
              <a:sysClr val="windowText" lastClr="000000"/>
            </a:solidFill>
          </a:endParaRPr>
        </a:p>
        <a:p>
          <a:pPr algn="l"/>
          <a:r>
            <a:rPr kumimoji="1" lang="ja-JP" altLang="en-US" sz="1400">
              <a:solidFill>
                <a:sysClr val="windowText" lastClr="000000"/>
              </a:solidFill>
            </a:rPr>
            <a:t>このシート（はじめに）が</a:t>
          </a:r>
          <a:endParaRPr kumimoji="1" lang="en-US" altLang="ja-JP" sz="1400">
            <a:solidFill>
              <a:sysClr val="windowText" lastClr="000000"/>
            </a:solidFill>
          </a:endParaRPr>
        </a:p>
        <a:p>
          <a:pPr algn="l"/>
          <a:r>
            <a:rPr kumimoji="1" lang="ja-JP" altLang="en-US" sz="1400">
              <a:solidFill>
                <a:sysClr val="windowText" lastClr="000000"/>
              </a:solidFill>
            </a:rPr>
            <a:t>選択されています。</a:t>
          </a:r>
        </a:p>
      </xdr:txBody>
    </xdr:sp>
    <xdr:clientData/>
  </xdr:twoCellAnchor>
  <xdr:twoCellAnchor>
    <xdr:from>
      <xdr:col>3</xdr:col>
      <xdr:colOff>276225</xdr:colOff>
      <xdr:row>11</xdr:row>
      <xdr:rowOff>323850</xdr:rowOff>
    </xdr:from>
    <xdr:to>
      <xdr:col>6</xdr:col>
      <xdr:colOff>104775</xdr:colOff>
      <xdr:row>12</xdr:row>
      <xdr:rowOff>295275</xdr:rowOff>
    </xdr:to>
    <xdr:sp macro="" textlink="">
      <xdr:nvSpPr>
        <xdr:cNvPr id="4" name="正方形/長方形 3"/>
        <xdr:cNvSpPr/>
      </xdr:nvSpPr>
      <xdr:spPr>
        <a:xfrm>
          <a:off x="1190625" y="2438400"/>
          <a:ext cx="742950"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38100</xdr:colOff>
      <xdr:row>10</xdr:row>
      <xdr:rowOff>323850</xdr:rowOff>
    </xdr:from>
    <xdr:to>
      <xdr:col>6</xdr:col>
      <xdr:colOff>71437</xdr:colOff>
      <xdr:row>11</xdr:row>
      <xdr:rowOff>323850</xdr:rowOff>
    </xdr:to>
    <xdr:cxnSp macro="">
      <xdr:nvCxnSpPr>
        <xdr:cNvPr id="5" name="直線矢印コネクタ 4"/>
        <xdr:cNvCxnSpPr>
          <a:stCxn id="3" idx="2"/>
          <a:endCxn id="4" idx="0"/>
        </xdr:cNvCxnSpPr>
      </xdr:nvCxnSpPr>
      <xdr:spPr>
        <a:xfrm flipH="1">
          <a:off x="1562100" y="2085975"/>
          <a:ext cx="338137" cy="352425"/>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57150</xdr:colOff>
      <xdr:row>11</xdr:row>
      <xdr:rowOff>304801</xdr:rowOff>
    </xdr:from>
    <xdr:to>
      <xdr:col>8</xdr:col>
      <xdr:colOff>257175</xdr:colOff>
      <xdr:row>12</xdr:row>
      <xdr:rowOff>295276</xdr:rowOff>
    </xdr:to>
    <xdr:sp macro="" textlink="">
      <xdr:nvSpPr>
        <xdr:cNvPr id="6" name="正方形/長方形 5"/>
        <xdr:cNvSpPr/>
      </xdr:nvSpPr>
      <xdr:spPr>
        <a:xfrm>
          <a:off x="1885950" y="2419351"/>
          <a:ext cx="809625"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257174</xdr:colOff>
      <xdr:row>13</xdr:row>
      <xdr:rowOff>323850</xdr:rowOff>
    </xdr:from>
    <xdr:to>
      <xdr:col>10</xdr:col>
      <xdr:colOff>142875</xdr:colOff>
      <xdr:row>19</xdr:row>
      <xdr:rowOff>123825</xdr:rowOff>
    </xdr:to>
    <xdr:sp macro="" textlink="">
      <xdr:nvSpPr>
        <xdr:cNvPr id="7" name="角丸四角形 6"/>
        <xdr:cNvSpPr/>
      </xdr:nvSpPr>
      <xdr:spPr>
        <a:xfrm>
          <a:off x="866774" y="3143250"/>
          <a:ext cx="2324101" cy="1914525"/>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①「入力シート</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rPr>
            <a:t>を選択し、</a:t>
          </a:r>
          <a:endParaRPr kumimoji="1" lang="en-US" altLang="ja-JP" sz="1400">
            <a:solidFill>
              <a:sysClr val="windowText" lastClr="000000"/>
            </a:solidFill>
          </a:endParaRPr>
        </a:p>
        <a:p>
          <a:pPr algn="l"/>
          <a:r>
            <a:rPr kumimoji="1" lang="ja-JP" altLang="en-US" sz="1400">
              <a:solidFill>
                <a:sysClr val="windowText" lastClr="000000"/>
              </a:solidFill>
            </a:rPr>
            <a:t>必要項目を</a:t>
          </a:r>
          <a:endParaRPr kumimoji="1" lang="en-US" altLang="ja-JP" sz="1400">
            <a:solidFill>
              <a:sysClr val="windowText" lastClr="000000"/>
            </a:solidFill>
          </a:endParaRPr>
        </a:p>
        <a:p>
          <a:pPr algn="l"/>
          <a:r>
            <a:rPr kumimoji="1" lang="ja-JP" altLang="en-US" sz="1400">
              <a:solidFill>
                <a:sysClr val="windowText" lastClr="000000"/>
              </a:solidFill>
            </a:rPr>
            <a:t>入力してください。</a:t>
          </a:r>
          <a:endParaRPr kumimoji="1" lang="en-US" altLang="ja-JP" sz="1400">
            <a:solidFill>
              <a:sysClr val="windowText" lastClr="000000"/>
            </a:solidFill>
          </a:endParaRPr>
        </a:p>
        <a:p>
          <a:pPr algn="l"/>
          <a:endParaRPr kumimoji="1" lang="en-US" altLang="ja-JP" sz="700">
            <a:solidFill>
              <a:sysClr val="windowText" lastClr="000000"/>
            </a:solidFill>
          </a:endParaRPr>
        </a:p>
        <a:p>
          <a:pPr algn="l"/>
          <a:r>
            <a:rPr kumimoji="1" lang="ja-JP" altLang="en-US" sz="1400">
              <a:solidFill>
                <a:srgbClr val="FF0000"/>
              </a:solidFill>
            </a:rPr>
            <a:t>「入力シート」の入力内容が各様式に反映します。</a:t>
          </a:r>
          <a:endParaRPr kumimoji="1" lang="ja-JP" altLang="en-US" sz="1600">
            <a:solidFill>
              <a:srgbClr val="FF0000"/>
            </a:solidFill>
          </a:endParaRPr>
        </a:p>
      </xdr:txBody>
    </xdr:sp>
    <xdr:clientData/>
  </xdr:twoCellAnchor>
  <xdr:twoCellAnchor>
    <xdr:from>
      <xdr:col>6</xdr:col>
      <xdr:colOff>200025</xdr:colOff>
      <xdr:row>12</xdr:row>
      <xdr:rowOff>295276</xdr:rowOff>
    </xdr:from>
    <xdr:to>
      <xdr:col>7</xdr:col>
      <xdr:colOff>157163</xdr:colOff>
      <xdr:row>13</xdr:row>
      <xdr:rowOff>323850</xdr:rowOff>
    </xdr:to>
    <xdr:cxnSp macro="">
      <xdr:nvCxnSpPr>
        <xdr:cNvPr id="8" name="直線矢印コネクタ 7"/>
        <xdr:cNvCxnSpPr>
          <a:stCxn id="7" idx="0"/>
          <a:endCxn id="6" idx="2"/>
        </xdr:cNvCxnSpPr>
      </xdr:nvCxnSpPr>
      <xdr:spPr>
        <a:xfrm flipV="1">
          <a:off x="2028825" y="2762251"/>
          <a:ext cx="261938" cy="380999"/>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295273</xdr:colOff>
      <xdr:row>12</xdr:row>
      <xdr:rowOff>304804</xdr:rowOff>
    </xdr:from>
    <xdr:to>
      <xdr:col>23</xdr:col>
      <xdr:colOff>285749</xdr:colOff>
      <xdr:row>13</xdr:row>
      <xdr:rowOff>342904</xdr:rowOff>
    </xdr:to>
    <xdr:sp macro="" textlink="">
      <xdr:nvSpPr>
        <xdr:cNvPr id="9" name="右中かっこ 8"/>
        <xdr:cNvSpPr/>
      </xdr:nvSpPr>
      <xdr:spPr>
        <a:xfrm rot="5400000">
          <a:off x="4819648" y="685804"/>
          <a:ext cx="390525" cy="4562476"/>
        </a:xfrm>
        <a:prstGeom prst="rightBrace">
          <a:avLst>
            <a:gd name="adj1" fmla="val 99445"/>
            <a:gd name="adj2" fmla="val 50000"/>
          </a:avLst>
        </a:prstGeom>
        <a:noFill/>
        <a:ln w="317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209550</xdr:colOff>
      <xdr:row>14</xdr:row>
      <xdr:rowOff>28575</xdr:rowOff>
    </xdr:from>
    <xdr:to>
      <xdr:col>20</xdr:col>
      <xdr:colOff>95250</xdr:colOff>
      <xdr:row>19</xdr:row>
      <xdr:rowOff>114300</xdr:rowOff>
    </xdr:to>
    <xdr:sp macro="" textlink="">
      <xdr:nvSpPr>
        <xdr:cNvPr id="10" name="角丸四角形 9"/>
        <xdr:cNvSpPr/>
      </xdr:nvSpPr>
      <xdr:spPr>
        <a:xfrm>
          <a:off x="3867150" y="3200400"/>
          <a:ext cx="2324100" cy="1847850"/>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②入力が終わりましたら</a:t>
          </a:r>
          <a:endParaRPr kumimoji="1" lang="en-US" altLang="ja-JP" sz="1400">
            <a:solidFill>
              <a:sysClr val="windowText" lastClr="000000"/>
            </a:solidFill>
          </a:endParaRPr>
        </a:p>
        <a:p>
          <a:pPr algn="l"/>
          <a:r>
            <a:rPr kumimoji="1" lang="ja-JP" altLang="en-US" sz="1400">
              <a:solidFill>
                <a:sysClr val="windowText" lastClr="000000"/>
              </a:solidFill>
            </a:rPr>
            <a:t>必要なシートを選択し、</a:t>
          </a:r>
          <a:endParaRPr kumimoji="1" lang="en-US" altLang="ja-JP" sz="1400">
            <a:solidFill>
              <a:sysClr val="windowText" lastClr="000000"/>
            </a:solidFill>
          </a:endParaRPr>
        </a:p>
        <a:p>
          <a:pPr algn="l"/>
          <a:r>
            <a:rPr kumimoji="1" lang="ja-JP" altLang="en-US" sz="1400">
              <a:solidFill>
                <a:sysClr val="windowText" lastClr="000000"/>
              </a:solidFill>
            </a:rPr>
            <a:t>印刷してください。</a:t>
          </a:r>
          <a:endParaRPr kumimoji="1" lang="en-US" altLang="ja-JP" sz="1400">
            <a:solidFill>
              <a:sysClr val="windowText" lastClr="000000"/>
            </a:solidFill>
          </a:endParaRPr>
        </a:p>
        <a:p>
          <a:pPr algn="l"/>
          <a:endParaRPr kumimoji="1" lang="en-US" altLang="ja-JP" sz="700">
            <a:solidFill>
              <a:sysClr val="windowText" lastClr="000000"/>
            </a:solidFill>
          </a:endParaRPr>
        </a:p>
        <a:p>
          <a:pPr algn="l"/>
          <a:r>
            <a:rPr kumimoji="1" lang="ja-JP" altLang="en-US" sz="1400">
              <a:solidFill>
                <a:srgbClr val="FF0000"/>
              </a:solidFill>
            </a:rPr>
            <a:t>各様式は保護されていて、直接入力はできません。</a:t>
          </a:r>
        </a:p>
      </xdr:txBody>
    </xdr:sp>
    <xdr:clientData/>
  </xdr:twoCellAnchor>
  <xdr:twoCellAnchor>
    <xdr:from>
      <xdr:col>21</xdr:col>
      <xdr:colOff>114300</xdr:colOff>
      <xdr:row>16</xdr:row>
      <xdr:rowOff>85724</xdr:rowOff>
    </xdr:from>
    <xdr:to>
      <xdr:col>29</xdr:col>
      <xdr:colOff>95250</xdr:colOff>
      <xdr:row>19</xdr:row>
      <xdr:rowOff>28574</xdr:rowOff>
    </xdr:to>
    <xdr:sp macro="" textlink="">
      <xdr:nvSpPr>
        <xdr:cNvPr id="11" name="角丸四角形吹き出し 10"/>
        <xdr:cNvSpPr/>
      </xdr:nvSpPr>
      <xdr:spPr>
        <a:xfrm>
          <a:off x="6515100" y="3962399"/>
          <a:ext cx="2419350" cy="1000125"/>
        </a:xfrm>
        <a:prstGeom prst="wedgeRoundRectCallout">
          <a:avLst>
            <a:gd name="adj1" fmla="val -67290"/>
            <a:gd name="adj2" fmla="val -31786"/>
            <a:gd name="adj3" fmla="val 16667"/>
          </a:avLst>
        </a:prstGeom>
        <a:solidFill>
          <a:schemeClr val="bg1"/>
        </a:solidFill>
        <a:ln w="222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ただし、様式７については</a:t>
          </a:r>
          <a:endParaRPr kumimoji="1" lang="en-US" altLang="ja-JP" sz="1200">
            <a:solidFill>
              <a:sysClr val="windowText" lastClr="000000"/>
            </a:solidFill>
          </a:endParaRPr>
        </a:p>
        <a:p>
          <a:pPr algn="l"/>
          <a:r>
            <a:rPr kumimoji="1" lang="ja-JP" altLang="en-US" sz="1200">
              <a:solidFill>
                <a:sysClr val="windowText" lastClr="000000"/>
              </a:solidFill>
            </a:rPr>
            <a:t>様式に直接入力し</a:t>
          </a:r>
          <a:endParaRPr kumimoji="1" lang="en-US" altLang="ja-JP" sz="1200">
            <a:solidFill>
              <a:sysClr val="windowText" lastClr="000000"/>
            </a:solidFill>
          </a:endParaRPr>
        </a:p>
        <a:p>
          <a:pPr algn="l"/>
          <a:r>
            <a:rPr kumimoji="1" lang="ja-JP" altLang="en-US" sz="1200">
              <a:solidFill>
                <a:sysClr val="windowText" lastClr="000000"/>
              </a:solidFill>
            </a:rPr>
            <a:t>作成してください。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85721</xdr:colOff>
      <xdr:row>3</xdr:row>
      <xdr:rowOff>152398</xdr:rowOff>
    </xdr:from>
    <xdr:to>
      <xdr:col>21</xdr:col>
      <xdr:colOff>285750</xdr:colOff>
      <xdr:row>33</xdr:row>
      <xdr:rowOff>52917</xdr:rowOff>
    </xdr:to>
    <xdr:sp macro="" textlink="">
      <xdr:nvSpPr>
        <xdr:cNvPr id="2" name="AutoShape 1"/>
        <xdr:cNvSpPr>
          <a:spLocks noChangeArrowheads="1"/>
        </xdr:cNvSpPr>
      </xdr:nvSpPr>
      <xdr:spPr bwMode="auto">
        <a:xfrm>
          <a:off x="85721" y="1108362"/>
          <a:ext cx="12752247" cy="4888155"/>
        </a:xfrm>
        <a:prstGeom prst="roundRect">
          <a:avLst>
            <a:gd name="adj" fmla="val 6667"/>
          </a:avLst>
        </a:prstGeom>
        <a:solidFill>
          <a:srgbClr val="FFFFFF"/>
        </a:solidFill>
        <a:ln w="19050">
          <a:solidFill>
            <a:srgbClr val="000000"/>
          </a:solidFill>
          <a:round/>
          <a:headEnd/>
          <a:tailEnd/>
        </a:ln>
      </xdr:spPr>
      <xdr:txBody>
        <a:bodyPr vertOverflow="clip" wrap="square" lIns="74295" tIns="8890" rIns="74295" bIns="8890" spcCol="180000" anchor="t" upright="1"/>
        <a:lstStyle/>
        <a:p>
          <a:pPr algn="l" rtl="0">
            <a:lnSpc>
              <a:spcPts val="1100"/>
            </a:lnSpc>
            <a:defRPr sz="1000"/>
          </a:pPr>
          <a:endParaRPr lang="en-US" altLang="ja-JP" sz="1750" b="0" i="0" u="none" strike="noStrike" baseline="0">
            <a:solidFill>
              <a:srgbClr val="000000"/>
            </a:solidFill>
            <a:latin typeface="ＭＳ 明朝"/>
            <a:ea typeface="ＭＳ 明朝"/>
          </a:endParaRPr>
        </a:p>
        <a:p>
          <a:pPr algn="l" rtl="0">
            <a:lnSpc>
              <a:spcPts val="1100"/>
            </a:lnSpc>
            <a:defRPr sz="1000"/>
          </a:pPr>
          <a:r>
            <a:rPr lang="ja-JP" altLang="en-US" sz="1750" b="0" i="0" u="none" strike="noStrike" baseline="0">
              <a:solidFill>
                <a:srgbClr val="000000"/>
              </a:solidFill>
              <a:latin typeface="ＭＳ 明朝"/>
              <a:ea typeface="ＭＳ 明朝"/>
            </a:rPr>
            <a:t>◆申請する業務（大項目）ごとに、契約実績書の作成を行ってください。</a:t>
          </a:r>
          <a:endParaRPr lang="ja-JP" altLang="en-US" sz="1750" b="0" i="0" u="none" strike="noStrike" baseline="0">
            <a:solidFill>
              <a:srgbClr val="000000"/>
            </a:solidFill>
            <a:latin typeface="Times New Roman"/>
            <a:ea typeface="ＭＳ 明朝"/>
            <a:cs typeface="Times New Roman"/>
          </a:endParaRPr>
        </a:p>
        <a:p>
          <a:pPr algn="l" rtl="0">
            <a:lnSpc>
              <a:spcPct val="150000"/>
            </a:lnSpc>
            <a:defRPr sz="1000"/>
          </a:pPr>
          <a:r>
            <a:rPr lang="ja-JP" altLang="en-US" sz="1750" b="0" i="0" u="none" strike="noStrike" baseline="0">
              <a:solidFill>
                <a:srgbClr val="000000"/>
              </a:solidFill>
              <a:latin typeface="ＭＳ 明朝"/>
              <a:ea typeface="ＭＳ 明朝"/>
            </a:rPr>
            <a:t>◆業務名（大項目）及び受注希望業務（小項目）については、申請の手引３１～３４ページの業務分類表を参照して</a:t>
          </a:r>
          <a:r>
            <a:rPr lang="ja-JP" altLang="en-US" sz="1750" b="0" i="0" u="none" strike="noStrike" baseline="0">
              <a:solidFill>
                <a:srgbClr val="000000"/>
              </a:solidFill>
              <a:latin typeface="ＭＳ 明朝" panose="02020609040205080304" pitchFamily="17" charset="-128"/>
              <a:ea typeface="ＭＳ 明朝" panose="02020609040205080304" pitchFamily="17" charset="-128"/>
            </a:rPr>
            <a:t>ください</a:t>
          </a:r>
          <a:r>
            <a:rPr lang="ja-JP" altLang="en-US" sz="1750" b="0" i="0" u="none" strike="noStrike" baseline="0">
              <a:solidFill>
                <a:srgbClr val="000000"/>
              </a:solidFill>
              <a:latin typeface="ＭＳ 明朝"/>
              <a:ea typeface="ＭＳ 明朝"/>
            </a:rPr>
            <a:t>。</a:t>
          </a:r>
          <a:endParaRPr lang="ja-JP" altLang="en-US" sz="1750" b="0" i="0" u="none" strike="noStrike" baseline="0">
            <a:solidFill>
              <a:srgbClr val="000000"/>
            </a:solidFill>
            <a:latin typeface="Times New Roman"/>
            <a:ea typeface="ＭＳ 明朝"/>
            <a:cs typeface="Times New Roman"/>
          </a:endParaRPr>
        </a:p>
        <a:p>
          <a:pPr algn="l" rtl="0">
            <a:lnSpc>
              <a:spcPct val="150000"/>
            </a:lnSpc>
            <a:defRPr sz="1000"/>
          </a:pPr>
          <a:r>
            <a:rPr lang="ja-JP" altLang="en-US" sz="1750" b="0" i="0" u="none" strike="noStrike" baseline="0">
              <a:solidFill>
                <a:srgbClr val="000000"/>
              </a:solidFill>
              <a:latin typeface="ＭＳ 明朝"/>
              <a:ea typeface="ＭＳ 明朝"/>
            </a:rPr>
            <a:t>◆契約日が申請日直前２年分程度の契約実績を、国又は地方公共団体発注のものを優先して記入してください。</a:t>
          </a:r>
          <a:endParaRPr lang="en-US" altLang="ja-JP" sz="1750" b="0" i="0" u="none" strike="noStrike" baseline="0">
            <a:solidFill>
              <a:srgbClr val="000000"/>
            </a:solidFill>
            <a:latin typeface="ＭＳ 明朝"/>
            <a:ea typeface="ＭＳ 明朝"/>
          </a:endParaRPr>
        </a:p>
        <a:p>
          <a:pPr algn="l" rtl="0">
            <a:lnSpc>
              <a:spcPct val="150000"/>
            </a:lnSpc>
            <a:defRPr sz="1000"/>
          </a:pPr>
          <a:r>
            <a:rPr lang="ja-JP" altLang="en-US" sz="1750" b="0" i="0" u="none" strike="noStrike" baseline="0">
              <a:solidFill>
                <a:srgbClr val="000000"/>
              </a:solidFill>
              <a:latin typeface="ＭＳ 明朝"/>
              <a:ea typeface="ＭＳ 明朝"/>
            </a:rPr>
            <a:t>　なお、さいたま市の契約実績に限りません。</a:t>
          </a:r>
          <a:endParaRPr lang="ja-JP" altLang="en-US" sz="1750" b="0" i="0" u="none" strike="noStrike" baseline="0">
            <a:solidFill>
              <a:srgbClr val="000000"/>
            </a:solidFill>
            <a:latin typeface="Times New Roman"/>
            <a:ea typeface="ＭＳ 明朝"/>
            <a:cs typeface="Times New Roman"/>
          </a:endParaRPr>
        </a:p>
        <a:p>
          <a:pPr algn="l" rtl="0">
            <a:lnSpc>
              <a:spcPct val="150000"/>
            </a:lnSpc>
            <a:defRPr sz="1000"/>
          </a:pPr>
          <a:r>
            <a:rPr lang="ja-JP" altLang="en-US" sz="1750" b="0" i="0" u="none" strike="noStrike" baseline="0">
              <a:solidFill>
                <a:srgbClr val="000000"/>
              </a:solidFill>
              <a:latin typeface="ＭＳ 明朝"/>
              <a:ea typeface="ＭＳ 明朝"/>
            </a:rPr>
            <a:t>◆記入欄が足りない場合は、この実績書をコピーして使用してください。</a:t>
          </a:r>
          <a:endParaRPr lang="ja-JP" altLang="en-US" sz="1750" b="0" i="0" u="none" strike="noStrike" baseline="0">
            <a:solidFill>
              <a:srgbClr val="000000"/>
            </a:solidFill>
            <a:latin typeface="Times New Roman"/>
            <a:ea typeface="ＭＳ 明朝"/>
            <a:cs typeface="Times New Roman"/>
          </a:endParaRPr>
        </a:p>
        <a:p>
          <a:pPr algn="l" rtl="0">
            <a:lnSpc>
              <a:spcPct val="150000"/>
            </a:lnSpc>
            <a:defRPr sz="1000"/>
          </a:pPr>
          <a:r>
            <a:rPr lang="ja-JP" altLang="en-US" sz="1750" b="0" i="0" u="none" strike="noStrike" baseline="0">
              <a:solidFill>
                <a:srgbClr val="000000"/>
              </a:solidFill>
              <a:latin typeface="ＭＳ 明朝"/>
              <a:ea typeface="ＭＳ 明朝"/>
            </a:rPr>
            <a:t>◆契約実績が無い場合は、提出不要です。</a:t>
          </a:r>
          <a:endParaRPr lang="ja-JP" altLang="en-US" sz="1750" b="0" i="0" u="none" strike="noStrike" baseline="0">
            <a:solidFill>
              <a:srgbClr val="000000"/>
            </a:solidFill>
            <a:latin typeface="Times New Roman"/>
            <a:ea typeface="ＭＳ 明朝"/>
            <a:cs typeface="Times New Roman"/>
          </a:endParaRPr>
        </a:p>
        <a:p>
          <a:pPr algn="l" rtl="0">
            <a:lnSpc>
              <a:spcPct val="150000"/>
            </a:lnSpc>
            <a:defRPr sz="1000"/>
          </a:pPr>
          <a:r>
            <a:rPr lang="ja-JP" altLang="en-US" sz="1750" b="0" i="0" u="none" strike="noStrike" baseline="0">
              <a:solidFill>
                <a:srgbClr val="000000"/>
              </a:solidFill>
              <a:latin typeface="Times New Roman"/>
              <a:ea typeface="ＭＳ 明朝"/>
              <a:cs typeface="Times New Roman"/>
            </a:rPr>
            <a:t>◆修正液、修正テープは使用しないでください。</a:t>
          </a:r>
          <a:endParaRPr lang="en-US" altLang="ja-JP" sz="1750" b="0" i="0" u="none" strike="noStrike" baseline="0">
            <a:solidFill>
              <a:srgbClr val="000000"/>
            </a:solidFill>
            <a:latin typeface="Times New Roman"/>
            <a:ea typeface="ＭＳ 明朝"/>
            <a:cs typeface="Times New Roman"/>
          </a:endParaRPr>
        </a:p>
        <a:p>
          <a:pPr algn="l" rtl="0">
            <a:lnSpc>
              <a:spcPct val="150000"/>
            </a:lnSpc>
            <a:defRPr sz="1000"/>
          </a:pPr>
          <a:r>
            <a:rPr lang="ja-JP" altLang="en-US" sz="1750" b="0" i="0" u="none" strike="noStrike" baseline="0">
              <a:solidFill>
                <a:srgbClr val="000000"/>
              </a:solidFill>
              <a:latin typeface="Times New Roman"/>
              <a:ea typeface="ＭＳ 明朝"/>
              <a:cs typeface="Times New Roman"/>
            </a:rPr>
            <a:t>◆合併や会社分割等の組織再編があった場合で、申請会社とは別の組織再編前の会社（被承継会社）の実績を記入する</a:t>
          </a:r>
          <a:endParaRPr lang="en-US" altLang="ja-JP" sz="1750" b="0" i="0" u="none" strike="noStrike" baseline="0">
            <a:solidFill>
              <a:srgbClr val="000000"/>
            </a:solidFill>
            <a:latin typeface="Times New Roman"/>
            <a:ea typeface="ＭＳ 明朝"/>
            <a:cs typeface="Times New Roman"/>
          </a:endParaRPr>
        </a:p>
        <a:p>
          <a:pPr algn="l" rtl="0">
            <a:lnSpc>
              <a:spcPct val="150000"/>
            </a:lnSpc>
            <a:defRPr sz="1000"/>
          </a:pPr>
          <a:r>
            <a:rPr lang="ja-JP" altLang="en-US" sz="1750" b="0" i="0" u="none" strike="noStrike" baseline="0">
              <a:solidFill>
                <a:srgbClr val="000000"/>
              </a:solidFill>
              <a:latin typeface="Times New Roman"/>
              <a:ea typeface="ＭＳ 明朝"/>
              <a:cs typeface="Times New Roman"/>
            </a:rPr>
            <a:t>　場合は、余白にその旨がわかるように記入してください。（例：合併前の株式会社○○の実績）</a:t>
          </a:r>
          <a:endParaRPr lang="en-US" altLang="ja-JP" sz="1750" b="0" i="0" u="none" strike="noStrike" baseline="0">
            <a:solidFill>
              <a:srgbClr val="000000"/>
            </a:solidFill>
            <a:latin typeface="Times New Roman"/>
            <a:ea typeface="ＭＳ 明朝"/>
            <a:cs typeface="Times New Roman"/>
          </a:endParaRPr>
        </a:p>
        <a:p>
          <a:pPr algn="l" rtl="0">
            <a:lnSpc>
              <a:spcPct val="150000"/>
            </a:lnSpc>
            <a:defRPr sz="1000"/>
          </a:pPr>
          <a:endParaRPr lang="ja-JP" altLang="en-US" sz="1750" b="0" i="0" u="none" strike="noStrike" baseline="0">
            <a:solidFill>
              <a:srgbClr val="000000"/>
            </a:solidFill>
            <a:latin typeface="Times New Roman"/>
            <a:ea typeface="ＭＳ 明朝"/>
            <a:cs typeface="Times New Roman"/>
          </a:endParaRPr>
        </a:p>
        <a:p>
          <a:pPr algn="l" rtl="0">
            <a:lnSpc>
              <a:spcPct val="150000"/>
            </a:lnSpc>
            <a:defRPr sz="1000"/>
          </a:pPr>
          <a:endParaRPr lang="ja-JP" altLang="en-US" sz="1750" b="0" i="0" u="none" strike="noStrike" baseline="0">
            <a:solidFill>
              <a:srgbClr val="000000"/>
            </a:solidFill>
            <a:latin typeface="Times New Roman"/>
            <a:ea typeface="ＭＳ 明朝"/>
            <a:cs typeface="Times New Roman"/>
          </a:endParaRPr>
        </a:p>
        <a:p>
          <a:pPr algn="l" rtl="0">
            <a:lnSpc>
              <a:spcPts val="1000"/>
            </a:lnSpc>
            <a:defRPr sz="1000"/>
          </a:pPr>
          <a:endParaRPr lang="ja-JP" altLang="en-US" sz="1750" b="0" i="0" u="none" strike="noStrike" baseline="0">
            <a:solidFill>
              <a:srgbClr val="000000"/>
            </a:solidFill>
            <a:latin typeface="Times New Roman"/>
            <a:ea typeface="ＭＳ 明朝"/>
            <a:cs typeface="Times New Roman"/>
          </a:endParaRPr>
        </a:p>
        <a:p>
          <a:pPr algn="l" rtl="0">
            <a:lnSpc>
              <a:spcPts val="1000"/>
            </a:lnSpc>
            <a:defRPr sz="1000"/>
          </a:pPr>
          <a:endParaRPr lang="ja-JP" altLang="en-US" sz="175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60960</xdr:colOff>
          <xdr:row>441</xdr:row>
          <xdr:rowOff>0</xdr:rowOff>
        </xdr:from>
        <xdr:to>
          <xdr:col>34</xdr:col>
          <xdr:colOff>137160</xdr:colOff>
          <xdr:row>492</xdr:row>
          <xdr:rowOff>137160</xdr:rowOff>
        </xdr:to>
        <xdr:sp macro="" textlink="">
          <xdr:nvSpPr>
            <xdr:cNvPr id="17409" name="Group Box 1" hidden="1">
              <a:extLst>
                <a:ext uri="{63B3BB69-23CF-44E3-9099-C40C66FF867C}">
                  <a14:compatExt spid="_x0000_s174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210</xdr:row>
          <xdr:rowOff>0</xdr:rowOff>
        </xdr:from>
        <xdr:to>
          <xdr:col>34</xdr:col>
          <xdr:colOff>137160</xdr:colOff>
          <xdr:row>212</xdr:row>
          <xdr:rowOff>152400</xdr:rowOff>
        </xdr:to>
        <xdr:sp macro="" textlink="">
          <xdr:nvSpPr>
            <xdr:cNvPr id="17410" name="Group Box 2" hidden="1">
              <a:extLst>
                <a:ext uri="{63B3BB69-23CF-44E3-9099-C40C66FF867C}">
                  <a14:compatExt spid="_x0000_s174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205</xdr:row>
          <xdr:rowOff>0</xdr:rowOff>
        </xdr:from>
        <xdr:to>
          <xdr:col>34</xdr:col>
          <xdr:colOff>137160</xdr:colOff>
          <xdr:row>207</xdr:row>
          <xdr:rowOff>137160</xdr:rowOff>
        </xdr:to>
        <xdr:sp macro="" textlink="">
          <xdr:nvSpPr>
            <xdr:cNvPr id="17411" name="Group Box 3" hidden="1">
              <a:extLst>
                <a:ext uri="{63B3BB69-23CF-44E3-9099-C40C66FF867C}">
                  <a14:compatExt spid="_x0000_s174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192</xdr:row>
          <xdr:rowOff>0</xdr:rowOff>
        </xdr:from>
        <xdr:to>
          <xdr:col>34</xdr:col>
          <xdr:colOff>137160</xdr:colOff>
          <xdr:row>194</xdr:row>
          <xdr:rowOff>137160</xdr:rowOff>
        </xdr:to>
        <xdr:sp macro="" textlink="">
          <xdr:nvSpPr>
            <xdr:cNvPr id="17412" name="Group Box 4" hidden="1">
              <a:extLst>
                <a:ext uri="{63B3BB69-23CF-44E3-9099-C40C66FF867C}">
                  <a14:compatExt spid="_x0000_s174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199</xdr:row>
          <xdr:rowOff>0</xdr:rowOff>
        </xdr:from>
        <xdr:to>
          <xdr:col>34</xdr:col>
          <xdr:colOff>137160</xdr:colOff>
          <xdr:row>201</xdr:row>
          <xdr:rowOff>137160</xdr:rowOff>
        </xdr:to>
        <xdr:sp macro="" textlink="">
          <xdr:nvSpPr>
            <xdr:cNvPr id="17415" name="Group Box 7" hidden="1">
              <a:extLst>
                <a:ext uri="{63B3BB69-23CF-44E3-9099-C40C66FF867C}">
                  <a14:compatExt spid="_x0000_s174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199</xdr:row>
          <xdr:rowOff>0</xdr:rowOff>
        </xdr:from>
        <xdr:to>
          <xdr:col>34</xdr:col>
          <xdr:colOff>137160</xdr:colOff>
          <xdr:row>201</xdr:row>
          <xdr:rowOff>137160</xdr:rowOff>
        </xdr:to>
        <xdr:sp macro="" textlink="">
          <xdr:nvSpPr>
            <xdr:cNvPr id="17416" name="Group Box 8" hidden="1">
              <a:extLst>
                <a:ext uri="{63B3BB69-23CF-44E3-9099-C40C66FF867C}">
                  <a14:compatExt spid="_x0000_s174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207</xdr:row>
          <xdr:rowOff>0</xdr:rowOff>
        </xdr:from>
        <xdr:to>
          <xdr:col>34</xdr:col>
          <xdr:colOff>137160</xdr:colOff>
          <xdr:row>209</xdr:row>
          <xdr:rowOff>137160</xdr:rowOff>
        </xdr:to>
        <xdr:sp macro="" textlink="">
          <xdr:nvSpPr>
            <xdr:cNvPr id="17418" name="Group Box 10" hidden="1">
              <a:extLst>
                <a:ext uri="{63B3BB69-23CF-44E3-9099-C40C66FF867C}">
                  <a14:compatExt spid="_x0000_s174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369</xdr:row>
          <xdr:rowOff>0</xdr:rowOff>
        </xdr:from>
        <xdr:to>
          <xdr:col>34</xdr:col>
          <xdr:colOff>137160</xdr:colOff>
          <xdr:row>371</xdr:row>
          <xdr:rowOff>137160</xdr:rowOff>
        </xdr:to>
        <xdr:sp macro="" textlink="">
          <xdr:nvSpPr>
            <xdr:cNvPr id="17419" name="Group Box 11" hidden="1">
              <a:extLst>
                <a:ext uri="{63B3BB69-23CF-44E3-9099-C40C66FF867C}">
                  <a14:compatExt spid="_x0000_s174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373</xdr:row>
          <xdr:rowOff>0</xdr:rowOff>
        </xdr:from>
        <xdr:to>
          <xdr:col>34</xdr:col>
          <xdr:colOff>137160</xdr:colOff>
          <xdr:row>375</xdr:row>
          <xdr:rowOff>137160</xdr:rowOff>
        </xdr:to>
        <xdr:sp macro="" textlink="">
          <xdr:nvSpPr>
            <xdr:cNvPr id="17420" name="Group Box 12" hidden="1">
              <a:extLst>
                <a:ext uri="{63B3BB69-23CF-44E3-9099-C40C66FF867C}">
                  <a14:compatExt spid="_x0000_s174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373</xdr:row>
          <xdr:rowOff>0</xdr:rowOff>
        </xdr:from>
        <xdr:to>
          <xdr:col>34</xdr:col>
          <xdr:colOff>137160</xdr:colOff>
          <xdr:row>375</xdr:row>
          <xdr:rowOff>137160</xdr:rowOff>
        </xdr:to>
        <xdr:sp macro="" textlink="">
          <xdr:nvSpPr>
            <xdr:cNvPr id="17421" name="Group Box 13" hidden="1">
              <a:extLst>
                <a:ext uri="{63B3BB69-23CF-44E3-9099-C40C66FF867C}">
                  <a14:compatExt spid="_x0000_s174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373</xdr:row>
          <xdr:rowOff>0</xdr:rowOff>
        </xdr:from>
        <xdr:to>
          <xdr:col>34</xdr:col>
          <xdr:colOff>137160</xdr:colOff>
          <xdr:row>375</xdr:row>
          <xdr:rowOff>137160</xdr:rowOff>
        </xdr:to>
        <xdr:sp macro="" textlink="">
          <xdr:nvSpPr>
            <xdr:cNvPr id="17422" name="Group Box 14" hidden="1">
              <a:extLst>
                <a:ext uri="{63B3BB69-23CF-44E3-9099-C40C66FF867C}">
                  <a14:compatExt spid="_x0000_s174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373</xdr:row>
          <xdr:rowOff>0</xdr:rowOff>
        </xdr:from>
        <xdr:to>
          <xdr:col>34</xdr:col>
          <xdr:colOff>137160</xdr:colOff>
          <xdr:row>375</xdr:row>
          <xdr:rowOff>137160</xdr:rowOff>
        </xdr:to>
        <xdr:sp macro="" textlink="">
          <xdr:nvSpPr>
            <xdr:cNvPr id="17423" name="Group Box 15" hidden="1">
              <a:extLst>
                <a:ext uri="{63B3BB69-23CF-44E3-9099-C40C66FF867C}">
                  <a14:compatExt spid="_x0000_s174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58</xdr:row>
          <xdr:rowOff>0</xdr:rowOff>
        </xdr:from>
        <xdr:to>
          <xdr:col>34</xdr:col>
          <xdr:colOff>137160</xdr:colOff>
          <xdr:row>60</xdr:row>
          <xdr:rowOff>137160</xdr:rowOff>
        </xdr:to>
        <xdr:sp macro="" textlink="">
          <xdr:nvSpPr>
            <xdr:cNvPr id="17436" name="Group Box 28" hidden="1">
              <a:extLst>
                <a:ext uri="{63B3BB69-23CF-44E3-9099-C40C66FF867C}">
                  <a14:compatExt spid="_x0000_s174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421</xdr:row>
          <xdr:rowOff>0</xdr:rowOff>
        </xdr:from>
        <xdr:to>
          <xdr:col>34</xdr:col>
          <xdr:colOff>137160</xdr:colOff>
          <xdr:row>423</xdr:row>
          <xdr:rowOff>137160</xdr:rowOff>
        </xdr:to>
        <xdr:sp macro="" textlink="">
          <xdr:nvSpPr>
            <xdr:cNvPr id="17438" name="Group Box 30" hidden="1">
              <a:extLst>
                <a:ext uri="{63B3BB69-23CF-44E3-9099-C40C66FF867C}">
                  <a14:compatExt spid="_x0000_s174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373</xdr:row>
          <xdr:rowOff>0</xdr:rowOff>
        </xdr:from>
        <xdr:to>
          <xdr:col>34</xdr:col>
          <xdr:colOff>137160</xdr:colOff>
          <xdr:row>375</xdr:row>
          <xdr:rowOff>137160</xdr:rowOff>
        </xdr:to>
        <xdr:sp macro="" textlink="">
          <xdr:nvSpPr>
            <xdr:cNvPr id="17441" name="Group Box 33" hidden="1">
              <a:extLst>
                <a:ext uri="{63B3BB69-23CF-44E3-9099-C40C66FF867C}">
                  <a14:compatExt spid="_x0000_s174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373</xdr:row>
          <xdr:rowOff>0</xdr:rowOff>
        </xdr:from>
        <xdr:to>
          <xdr:col>34</xdr:col>
          <xdr:colOff>137160</xdr:colOff>
          <xdr:row>375</xdr:row>
          <xdr:rowOff>137160</xdr:rowOff>
        </xdr:to>
        <xdr:sp macro="" textlink="">
          <xdr:nvSpPr>
            <xdr:cNvPr id="17442" name="Group Box 34" hidden="1">
              <a:extLst>
                <a:ext uri="{63B3BB69-23CF-44E3-9099-C40C66FF867C}">
                  <a14:compatExt spid="_x0000_s174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373</xdr:row>
          <xdr:rowOff>0</xdr:rowOff>
        </xdr:from>
        <xdr:to>
          <xdr:col>34</xdr:col>
          <xdr:colOff>137160</xdr:colOff>
          <xdr:row>375</xdr:row>
          <xdr:rowOff>137160</xdr:rowOff>
        </xdr:to>
        <xdr:sp macro="" textlink="">
          <xdr:nvSpPr>
            <xdr:cNvPr id="17445" name="Group Box 37" hidden="1">
              <a:extLst>
                <a:ext uri="{63B3BB69-23CF-44E3-9099-C40C66FF867C}">
                  <a14:compatExt spid="_x0000_s174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373</xdr:row>
          <xdr:rowOff>0</xdr:rowOff>
        </xdr:from>
        <xdr:to>
          <xdr:col>34</xdr:col>
          <xdr:colOff>137160</xdr:colOff>
          <xdr:row>375</xdr:row>
          <xdr:rowOff>137160</xdr:rowOff>
        </xdr:to>
        <xdr:sp macro="" textlink="">
          <xdr:nvSpPr>
            <xdr:cNvPr id="17446" name="Group Box 38" hidden="1">
              <a:extLst>
                <a:ext uri="{63B3BB69-23CF-44E3-9099-C40C66FF867C}">
                  <a14:compatExt spid="_x0000_s174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373</xdr:row>
          <xdr:rowOff>0</xdr:rowOff>
        </xdr:from>
        <xdr:to>
          <xdr:col>34</xdr:col>
          <xdr:colOff>137160</xdr:colOff>
          <xdr:row>375</xdr:row>
          <xdr:rowOff>137160</xdr:rowOff>
        </xdr:to>
        <xdr:sp macro="" textlink="">
          <xdr:nvSpPr>
            <xdr:cNvPr id="17447" name="Group Box 39" hidden="1">
              <a:extLst>
                <a:ext uri="{63B3BB69-23CF-44E3-9099-C40C66FF867C}">
                  <a14:compatExt spid="_x0000_s174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373</xdr:row>
          <xdr:rowOff>0</xdr:rowOff>
        </xdr:from>
        <xdr:to>
          <xdr:col>34</xdr:col>
          <xdr:colOff>137160</xdr:colOff>
          <xdr:row>375</xdr:row>
          <xdr:rowOff>137160</xdr:rowOff>
        </xdr:to>
        <xdr:sp macro="" textlink="">
          <xdr:nvSpPr>
            <xdr:cNvPr id="17448" name="Group Box 40" hidden="1">
              <a:extLst>
                <a:ext uri="{63B3BB69-23CF-44E3-9099-C40C66FF867C}">
                  <a14:compatExt spid="_x0000_s174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329046</xdr:colOff>
      <xdr:row>10</xdr:row>
      <xdr:rowOff>17320</xdr:rowOff>
    </xdr:from>
    <xdr:to>
      <xdr:col>10</xdr:col>
      <xdr:colOff>372342</xdr:colOff>
      <xdr:row>18</xdr:row>
      <xdr:rowOff>34636</xdr:rowOff>
    </xdr:to>
    <xdr:sp macro="" textlink="">
      <xdr:nvSpPr>
        <xdr:cNvPr id="2" name="正方形/長方形 1"/>
        <xdr:cNvSpPr/>
      </xdr:nvSpPr>
      <xdr:spPr>
        <a:xfrm>
          <a:off x="4443846" y="1931845"/>
          <a:ext cx="2100696" cy="184611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さいたま市使用欄</a:t>
          </a:r>
        </a:p>
      </xdr:txBody>
    </xdr:sp>
    <xdr:clientData/>
  </xdr:twoCellAnchor>
  <xdr:twoCellAnchor>
    <xdr:from>
      <xdr:col>7</xdr:col>
      <xdr:colOff>329046</xdr:colOff>
      <xdr:row>34</xdr:row>
      <xdr:rowOff>17320</xdr:rowOff>
    </xdr:from>
    <xdr:to>
      <xdr:col>10</xdr:col>
      <xdr:colOff>372342</xdr:colOff>
      <xdr:row>42</xdr:row>
      <xdr:rowOff>34636</xdr:rowOff>
    </xdr:to>
    <xdr:sp macro="" textlink="">
      <xdr:nvSpPr>
        <xdr:cNvPr id="4" name="正方形/長方形 3"/>
        <xdr:cNvSpPr/>
      </xdr:nvSpPr>
      <xdr:spPr>
        <a:xfrm>
          <a:off x="4443846" y="7427770"/>
          <a:ext cx="2100696" cy="184611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さいたま市使用欄</a:t>
          </a:r>
        </a:p>
      </xdr:txBody>
    </xdr:sp>
    <xdr:clientData/>
  </xdr:twoCellAnchor>
  <xdr:twoCellAnchor>
    <xdr:from>
      <xdr:col>3</xdr:col>
      <xdr:colOff>623454</xdr:colOff>
      <xdr:row>22</xdr:row>
      <xdr:rowOff>251114</xdr:rowOff>
    </xdr:from>
    <xdr:to>
      <xdr:col>7</xdr:col>
      <xdr:colOff>268432</xdr:colOff>
      <xdr:row>23</xdr:row>
      <xdr:rowOff>103909</xdr:rowOff>
    </xdr:to>
    <xdr:sp macro="" textlink="">
      <xdr:nvSpPr>
        <xdr:cNvPr id="6" name="テキスト ボックス 5"/>
        <xdr:cNvSpPr txBox="1"/>
      </xdr:nvSpPr>
      <xdr:spPr>
        <a:xfrm>
          <a:off x="2680854" y="4985039"/>
          <a:ext cx="1702378" cy="2337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切り取らないでください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102395</xdr:colOff>
      <xdr:row>28</xdr:row>
      <xdr:rowOff>13609</xdr:rowOff>
    </xdr:from>
    <xdr:to>
      <xdr:col>35</xdr:col>
      <xdr:colOff>106137</xdr:colOff>
      <xdr:row>33</xdr:row>
      <xdr:rowOff>57151</xdr:rowOff>
    </xdr:to>
    <xdr:sp macro="" textlink="">
      <xdr:nvSpPr>
        <xdr:cNvPr id="2" name="円/楕円 7"/>
        <xdr:cNvSpPr/>
      </xdr:nvSpPr>
      <xdr:spPr>
        <a:xfrm>
          <a:off x="5836445" y="3575959"/>
          <a:ext cx="689542" cy="66266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50">
              <a:solidFill>
                <a:sysClr val="windowText" lastClr="000000"/>
              </a:solidFill>
            </a:rPr>
            <a:t>職</a:t>
          </a:r>
          <a:endParaRPr kumimoji="1" lang="en-US" altLang="ja-JP" sz="950">
            <a:solidFill>
              <a:sysClr val="windowText" lastClr="000000"/>
            </a:solidFill>
          </a:endParaRPr>
        </a:p>
        <a:p>
          <a:pPr algn="ctr"/>
          <a:r>
            <a:rPr kumimoji="1" lang="ja-JP" altLang="en-US" sz="950">
              <a:solidFill>
                <a:sysClr val="windowText" lastClr="000000"/>
              </a:solidFill>
            </a:rPr>
            <a:t>印</a:t>
          </a:r>
        </a:p>
      </xdr:txBody>
    </xdr:sp>
    <xdr:clientData/>
  </xdr:twoCellAnchor>
  <xdr:twoCellAnchor>
    <xdr:from>
      <xdr:col>5</xdr:col>
      <xdr:colOff>0</xdr:colOff>
      <xdr:row>134</xdr:row>
      <xdr:rowOff>0</xdr:rowOff>
    </xdr:from>
    <xdr:to>
      <xdr:col>15</xdr:col>
      <xdr:colOff>49609</xdr:colOff>
      <xdr:row>137</xdr:row>
      <xdr:rowOff>19393</xdr:rowOff>
    </xdr:to>
    <xdr:sp macro="" textlink="">
      <xdr:nvSpPr>
        <xdr:cNvPr id="7" name="テキスト ボックス 6"/>
        <xdr:cNvSpPr txBox="1"/>
      </xdr:nvSpPr>
      <xdr:spPr bwMode="auto">
        <a:xfrm>
          <a:off x="1276350" y="16792575"/>
          <a:ext cx="1764109" cy="390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６特定調達</a:t>
          </a:r>
          <a:endParaRPr kumimoji="1" lang="en-US" altLang="ja-JP" sz="14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28</xdr:col>
      <xdr:colOff>123825</xdr:colOff>
      <xdr:row>37</xdr:row>
      <xdr:rowOff>179112</xdr:rowOff>
    </xdr:from>
    <xdr:to>
      <xdr:col>33</xdr:col>
      <xdr:colOff>63823</xdr:colOff>
      <xdr:row>40</xdr:row>
      <xdr:rowOff>38100</xdr:rowOff>
    </xdr:to>
    <xdr:sp macro="" textlink="">
      <xdr:nvSpPr>
        <xdr:cNvPr id="2" name="Text Box 21"/>
        <xdr:cNvSpPr txBox="1">
          <a:spLocks noChangeArrowheads="1"/>
        </xdr:cNvSpPr>
      </xdr:nvSpPr>
      <xdr:spPr bwMode="auto">
        <a:xfrm>
          <a:off x="7839075" y="7656237"/>
          <a:ext cx="1044898" cy="392388"/>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Times New Roman"/>
              <a:cs typeface="Times New Roman"/>
            </a:rPr>
            <a:t>　　　</a:t>
          </a:r>
          <a:r>
            <a:rPr lang="ja-JP" altLang="en-US" sz="900" b="0" i="0" u="none" strike="noStrike" baseline="0">
              <a:solidFill>
                <a:srgbClr val="000000"/>
              </a:solidFill>
              <a:latin typeface="ＭＳ 明朝" panose="02020609040205080304" pitchFamily="17" charset="-128"/>
              <a:ea typeface="ＭＳ 明朝" panose="02020609040205080304" pitchFamily="17" charset="-128"/>
              <a:cs typeface="Times New Roman"/>
            </a:rPr>
            <a:t>実印</a:t>
          </a:r>
        </a:p>
        <a:p>
          <a:pPr algn="l" rtl="0">
            <a:defRPr sz="1000"/>
          </a:pPr>
          <a:r>
            <a:rPr lang="ja-JP" altLang="en-US" sz="900" b="0" i="0" u="none" strike="noStrike" baseline="0">
              <a:solidFill>
                <a:srgbClr val="000000"/>
              </a:solidFill>
              <a:latin typeface="ＭＳ 明朝" panose="02020609040205080304" pitchFamily="17" charset="-128"/>
              <a:ea typeface="ＭＳ 明朝" panose="02020609040205080304" pitchFamily="17" charset="-128"/>
              <a:cs typeface="Times New Roman"/>
            </a:rPr>
            <a:t>（代表者印）</a:t>
          </a:r>
        </a:p>
      </xdr:txBody>
    </xdr:sp>
    <xdr:clientData/>
  </xdr:twoCellAnchor>
  <xdr:twoCellAnchor>
    <xdr:from>
      <xdr:col>24</xdr:col>
      <xdr:colOff>270623</xdr:colOff>
      <xdr:row>30</xdr:row>
      <xdr:rowOff>65293</xdr:rowOff>
    </xdr:from>
    <xdr:to>
      <xdr:col>29</xdr:col>
      <xdr:colOff>76200</xdr:colOff>
      <xdr:row>39</xdr:row>
      <xdr:rowOff>57151</xdr:rowOff>
    </xdr:to>
    <xdr:sp macro="" textlink="">
      <xdr:nvSpPr>
        <xdr:cNvPr id="3" name="Oval 20"/>
        <xdr:cNvSpPr>
          <a:spLocks noChangeAspect="1" noChangeArrowheads="1"/>
        </xdr:cNvSpPr>
      </xdr:nvSpPr>
      <xdr:spPr bwMode="auto">
        <a:xfrm>
          <a:off x="6576173" y="6437518"/>
          <a:ext cx="1567702" cy="1534908"/>
        </a:xfrm>
        <a:prstGeom prst="ellipse">
          <a:avLst/>
        </a:prstGeom>
        <a:noFill/>
        <a:ln w="31750" cap="rnd">
          <a:solidFill>
            <a:srgbClr val="000000"/>
          </a:solidFill>
          <a:prstDash val="sysDot"/>
          <a:round/>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Century"/>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13607</xdr:colOff>
      <xdr:row>7</xdr:row>
      <xdr:rowOff>65027</xdr:rowOff>
    </xdr:from>
    <xdr:to>
      <xdr:col>34</xdr:col>
      <xdr:colOff>0</xdr:colOff>
      <xdr:row>7</xdr:row>
      <xdr:rowOff>440871</xdr:rowOff>
    </xdr:to>
    <xdr:sp macro="" textlink="">
      <xdr:nvSpPr>
        <xdr:cNvPr id="6" name="右矢印 5"/>
        <xdr:cNvSpPr/>
      </xdr:nvSpPr>
      <xdr:spPr>
        <a:xfrm>
          <a:off x="3279321" y="2862656"/>
          <a:ext cx="3687536" cy="375844"/>
        </a:xfrm>
        <a:prstGeom prst="rightArrow">
          <a:avLst>
            <a:gd name="adj1" fmla="val 37546"/>
            <a:gd name="adj2" fmla="val 131878"/>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13855</xdr:colOff>
      <xdr:row>46</xdr:row>
      <xdr:rowOff>471054</xdr:rowOff>
    </xdr:from>
    <xdr:to>
      <xdr:col>63</xdr:col>
      <xdr:colOff>196718</xdr:colOff>
      <xdr:row>48</xdr:row>
      <xdr:rowOff>238212</xdr:rowOff>
    </xdr:to>
    <xdr:sp macro="" textlink="">
      <xdr:nvSpPr>
        <xdr:cNvPr id="7" name="テキスト ボックス 6"/>
        <xdr:cNvSpPr txBox="1"/>
      </xdr:nvSpPr>
      <xdr:spPr bwMode="auto">
        <a:xfrm>
          <a:off x="11291455" y="20878799"/>
          <a:ext cx="2427299" cy="764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６特定調達</a:t>
          </a:r>
          <a:endParaRPr kumimoji="1" lang="en-US" altLang="ja-JP" sz="24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73</xdr:col>
      <xdr:colOff>66675</xdr:colOff>
      <xdr:row>43</xdr:row>
      <xdr:rowOff>0</xdr:rowOff>
    </xdr:from>
    <xdr:to>
      <xdr:col>74</xdr:col>
      <xdr:colOff>9523</xdr:colOff>
      <xdr:row>43</xdr:row>
      <xdr:rowOff>0</xdr:rowOff>
    </xdr:to>
    <xdr:sp macro="" textlink="">
      <xdr:nvSpPr>
        <xdr:cNvPr id="2" name="Text Box 5"/>
        <xdr:cNvSpPr txBox="1">
          <a:spLocks noChangeArrowheads="1"/>
        </xdr:cNvSpPr>
      </xdr:nvSpPr>
      <xdr:spPr bwMode="auto">
        <a:xfrm>
          <a:off x="15588615" y="21351240"/>
          <a:ext cx="17144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193963</xdr:colOff>
      <xdr:row>40</xdr:row>
      <xdr:rowOff>41563</xdr:rowOff>
    </xdr:from>
    <xdr:to>
      <xdr:col>63</xdr:col>
      <xdr:colOff>11859</xdr:colOff>
      <xdr:row>41</xdr:row>
      <xdr:rowOff>109364</xdr:rowOff>
    </xdr:to>
    <xdr:sp macro="" textlink="">
      <xdr:nvSpPr>
        <xdr:cNvPr id="7" name="テキスト ボックス 6"/>
        <xdr:cNvSpPr txBox="1"/>
      </xdr:nvSpPr>
      <xdr:spPr bwMode="auto">
        <a:xfrm>
          <a:off x="11055927" y="18080181"/>
          <a:ext cx="2477968" cy="566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６特定調達</a:t>
          </a:r>
          <a:endParaRPr kumimoji="1" lang="en-US" altLang="ja-JP" sz="24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33</xdr:col>
      <xdr:colOff>161925</xdr:colOff>
      <xdr:row>3</xdr:row>
      <xdr:rowOff>0</xdr:rowOff>
    </xdr:from>
    <xdr:to>
      <xdr:col>34</xdr:col>
      <xdr:colOff>104774</xdr:colOff>
      <xdr:row>3</xdr:row>
      <xdr:rowOff>0</xdr:rowOff>
    </xdr:to>
    <xdr:sp macro="" textlink="">
      <xdr:nvSpPr>
        <xdr:cNvPr id="2" name="Text Box 1"/>
        <xdr:cNvSpPr txBox="1">
          <a:spLocks noChangeArrowheads="1"/>
        </xdr:cNvSpPr>
      </xdr:nvSpPr>
      <xdr:spPr bwMode="auto">
        <a:xfrm>
          <a:off x="7620000" y="6667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61</xdr:col>
      <xdr:colOff>83128</xdr:colOff>
      <xdr:row>51</xdr:row>
      <xdr:rowOff>318655</xdr:rowOff>
    </xdr:from>
    <xdr:to>
      <xdr:col>70</xdr:col>
      <xdr:colOff>49213</xdr:colOff>
      <xdr:row>53</xdr:row>
      <xdr:rowOff>40828</xdr:rowOff>
    </xdr:to>
    <xdr:sp macro="" textlink="">
      <xdr:nvSpPr>
        <xdr:cNvPr id="8" name="テキスト ボックス 7"/>
        <xdr:cNvSpPr txBox="1"/>
      </xdr:nvSpPr>
      <xdr:spPr bwMode="auto">
        <a:xfrm>
          <a:off x="13979237" y="24273164"/>
          <a:ext cx="2085831" cy="664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６特定調達</a:t>
          </a:r>
          <a:endParaRPr kumimoji="1" lang="en-US" altLang="ja-JP" sz="24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54428</xdr:colOff>
      <xdr:row>49</xdr:row>
      <xdr:rowOff>163285</xdr:rowOff>
    </xdr:from>
    <xdr:to>
      <xdr:col>8</xdr:col>
      <xdr:colOff>217714</xdr:colOff>
      <xdr:row>49</xdr:row>
      <xdr:rowOff>462642</xdr:rowOff>
    </xdr:to>
    <xdr:sp macro="" textlink="">
      <xdr:nvSpPr>
        <xdr:cNvPr id="2" name="下矢印 1"/>
        <xdr:cNvSpPr/>
      </xdr:nvSpPr>
      <xdr:spPr>
        <a:xfrm>
          <a:off x="763088" y="17475925"/>
          <a:ext cx="849086" cy="27649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108857</xdr:colOff>
      <xdr:row>49</xdr:row>
      <xdr:rowOff>122465</xdr:rowOff>
    </xdr:from>
    <xdr:to>
      <xdr:col>33</xdr:col>
      <xdr:colOff>13607</xdr:colOff>
      <xdr:row>49</xdr:row>
      <xdr:rowOff>421822</xdr:rowOff>
    </xdr:to>
    <xdr:sp macro="" textlink="">
      <xdr:nvSpPr>
        <xdr:cNvPr id="3" name="下矢印 2"/>
        <xdr:cNvSpPr/>
      </xdr:nvSpPr>
      <xdr:spPr>
        <a:xfrm>
          <a:off x="6319157" y="17435105"/>
          <a:ext cx="819150" cy="2993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167640</xdr:colOff>
      <xdr:row>66</xdr:row>
      <xdr:rowOff>76200</xdr:rowOff>
    </xdr:from>
    <xdr:to>
      <xdr:col>61</xdr:col>
      <xdr:colOff>889</xdr:colOff>
      <xdr:row>68</xdr:row>
      <xdr:rowOff>192131</xdr:rowOff>
    </xdr:to>
    <xdr:sp macro="" textlink="">
      <xdr:nvSpPr>
        <xdr:cNvPr id="4" name="テキスト ボックス 3"/>
        <xdr:cNvSpPr txBox="1"/>
      </xdr:nvSpPr>
      <xdr:spPr bwMode="auto">
        <a:xfrm>
          <a:off x="12321540" y="23096220"/>
          <a:ext cx="1204849" cy="618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６特定調達</a:t>
          </a:r>
          <a:endParaRPr kumimoji="1" lang="en-US" altLang="ja-JP" sz="15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9"/>
  <sheetViews>
    <sheetView tabSelected="1" zoomScale="85" zoomScaleNormal="85" workbookViewId="0">
      <selection activeCell="P21" sqref="P21"/>
    </sheetView>
  </sheetViews>
  <sheetFormatPr defaultRowHeight="13.2"/>
  <cols>
    <col min="1" max="88" width="4" customWidth="1"/>
  </cols>
  <sheetData>
    <row r="1" spans="1:52" ht="28.35" customHeight="1">
      <c r="A1" s="634" t="s">
        <v>1169</v>
      </c>
      <c r="B1" s="634"/>
      <c r="C1" s="634"/>
      <c r="D1" s="634"/>
      <c r="E1" s="634"/>
      <c r="F1" s="634"/>
      <c r="G1" s="634"/>
      <c r="H1" s="634"/>
      <c r="I1" s="634"/>
      <c r="J1" s="634"/>
      <c r="K1" s="634"/>
      <c r="L1" s="634"/>
      <c r="M1" s="634"/>
      <c r="N1" s="634"/>
      <c r="O1" s="634"/>
      <c r="P1" s="634"/>
      <c r="Q1" s="634"/>
      <c r="R1" s="634"/>
      <c r="S1" s="634"/>
      <c r="T1" s="634"/>
      <c r="U1" s="634"/>
      <c r="V1" s="634"/>
      <c r="W1" s="634"/>
      <c r="X1" s="634"/>
      <c r="Y1" s="634"/>
      <c r="Z1" s="634"/>
      <c r="AA1" s="634"/>
      <c r="AB1" s="634"/>
      <c r="AC1" s="634"/>
      <c r="AD1" s="634"/>
      <c r="AE1" s="634"/>
      <c r="AF1" s="634"/>
      <c r="AG1" s="634"/>
      <c r="AH1" s="634"/>
      <c r="AI1" s="634"/>
      <c r="AJ1" s="634"/>
      <c r="AK1" s="634"/>
      <c r="AL1" s="634"/>
      <c r="AM1" s="634"/>
      <c r="AN1" s="634"/>
      <c r="AO1" s="634"/>
      <c r="AP1" s="470"/>
      <c r="AQ1" s="470"/>
      <c r="AR1" s="470"/>
      <c r="AS1" s="470"/>
      <c r="AT1" s="470"/>
      <c r="AU1" s="470"/>
      <c r="AV1" s="470"/>
      <c r="AW1" s="470"/>
      <c r="AX1" s="470"/>
      <c r="AY1" s="470"/>
      <c r="AZ1" s="470"/>
    </row>
    <row r="2" spans="1:52" ht="28.35" customHeight="1">
      <c r="A2" s="634"/>
      <c r="B2" s="634"/>
      <c r="C2" s="634"/>
      <c r="D2" s="634"/>
      <c r="E2" s="634"/>
      <c r="F2" s="634"/>
      <c r="G2" s="634"/>
      <c r="H2" s="634"/>
      <c r="I2" s="634"/>
      <c r="J2" s="634"/>
      <c r="K2" s="634"/>
      <c r="L2" s="634"/>
      <c r="M2" s="634"/>
      <c r="N2" s="634"/>
      <c r="O2" s="634"/>
      <c r="P2" s="634"/>
      <c r="Q2" s="634"/>
      <c r="R2" s="634"/>
      <c r="S2" s="634"/>
      <c r="T2" s="634"/>
      <c r="U2" s="634"/>
      <c r="V2" s="634"/>
      <c r="W2" s="634"/>
      <c r="X2" s="634"/>
      <c r="Y2" s="634"/>
      <c r="Z2" s="634"/>
      <c r="AA2" s="634"/>
      <c r="AB2" s="634"/>
      <c r="AC2" s="634"/>
      <c r="AD2" s="634"/>
      <c r="AE2" s="634"/>
      <c r="AF2" s="634"/>
      <c r="AG2" s="634"/>
      <c r="AH2" s="634"/>
      <c r="AI2" s="634"/>
      <c r="AJ2" s="634"/>
      <c r="AK2" s="634"/>
      <c r="AL2" s="634"/>
      <c r="AM2" s="634"/>
      <c r="AN2" s="634"/>
      <c r="AO2" s="634"/>
      <c r="AP2" s="470"/>
      <c r="AQ2" s="470"/>
      <c r="AR2" s="470"/>
      <c r="AS2" s="470"/>
      <c r="AT2" s="470"/>
      <c r="AU2" s="470"/>
      <c r="AV2" s="470"/>
      <c r="AW2" s="470"/>
      <c r="AX2" s="470"/>
      <c r="AY2" s="470"/>
      <c r="AZ2" s="470"/>
    </row>
    <row r="3" spans="1:52" ht="28.35" hidden="1" customHeight="1">
      <c r="A3" s="471"/>
      <c r="B3" s="633" t="s">
        <v>1170</v>
      </c>
      <c r="C3" s="633"/>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c r="AF3" s="633"/>
      <c r="AG3" s="633"/>
      <c r="AH3" s="633"/>
      <c r="AI3" s="633"/>
      <c r="AJ3" s="633"/>
      <c r="AK3" s="633"/>
      <c r="AL3" s="633"/>
      <c r="AM3" s="633"/>
      <c r="AN3" s="633"/>
      <c r="AO3" s="471"/>
      <c r="AP3" s="470"/>
      <c r="AQ3" s="470"/>
      <c r="AR3" s="470"/>
      <c r="AS3" s="470"/>
      <c r="AT3" s="470"/>
      <c r="AU3" s="470"/>
      <c r="AV3" s="470"/>
      <c r="AW3" s="470"/>
      <c r="AX3" s="470"/>
      <c r="AY3" s="470"/>
      <c r="AZ3" s="470"/>
    </row>
    <row r="4" spans="1:52" ht="28.35" hidden="1" customHeight="1">
      <c r="A4" s="471"/>
      <c r="B4" s="633" t="s">
        <v>1171</v>
      </c>
      <c r="C4" s="633"/>
      <c r="D4" s="633"/>
      <c r="E4" s="633"/>
      <c r="F4" s="633"/>
      <c r="G4" s="633"/>
      <c r="H4" s="633"/>
      <c r="I4" s="633"/>
      <c r="J4" s="633"/>
      <c r="K4" s="633"/>
      <c r="L4" s="633"/>
      <c r="M4" s="633"/>
      <c r="N4" s="633"/>
      <c r="O4" s="633"/>
      <c r="P4" s="633"/>
      <c r="Q4" s="633"/>
      <c r="R4" s="633"/>
      <c r="S4" s="633"/>
      <c r="T4" s="633"/>
      <c r="U4" s="633"/>
      <c r="V4" s="633"/>
      <c r="W4" s="633"/>
      <c r="X4" s="633"/>
      <c r="Y4" s="633"/>
      <c r="Z4" s="633"/>
      <c r="AA4" s="633"/>
      <c r="AB4" s="633"/>
      <c r="AC4" s="633"/>
      <c r="AD4" s="633"/>
      <c r="AE4" s="633"/>
      <c r="AF4" s="633"/>
      <c r="AG4" s="633"/>
      <c r="AH4" s="633"/>
      <c r="AI4" s="633"/>
      <c r="AJ4" s="633"/>
      <c r="AK4" s="633"/>
      <c r="AL4" s="633"/>
      <c r="AM4" s="633"/>
      <c r="AN4" s="633"/>
      <c r="AO4" s="471"/>
      <c r="AP4" s="470"/>
      <c r="AQ4" s="470"/>
      <c r="AR4" s="470"/>
      <c r="AS4" s="470"/>
      <c r="AT4" s="470"/>
      <c r="AU4" s="470"/>
      <c r="AV4" s="470"/>
      <c r="AW4" s="470"/>
      <c r="AX4" s="470"/>
      <c r="AY4" s="470"/>
      <c r="AZ4" s="470"/>
    </row>
    <row r="5" spans="1:52" ht="28.35" hidden="1" customHeight="1">
      <c r="A5" s="471"/>
      <c r="B5" s="633" t="s">
        <v>1172</v>
      </c>
      <c r="C5" s="633"/>
      <c r="D5" s="633"/>
      <c r="E5" s="633"/>
      <c r="F5" s="633"/>
      <c r="G5" s="633"/>
      <c r="H5" s="633"/>
      <c r="I5" s="633"/>
      <c r="J5" s="633"/>
      <c r="K5" s="633"/>
      <c r="L5" s="633"/>
      <c r="M5" s="633"/>
      <c r="N5" s="633"/>
      <c r="O5" s="633"/>
      <c r="P5" s="633"/>
      <c r="Q5" s="633"/>
      <c r="R5" s="633"/>
      <c r="S5" s="633"/>
      <c r="T5" s="633"/>
      <c r="U5" s="633"/>
      <c r="V5" s="633"/>
      <c r="W5" s="633"/>
      <c r="X5" s="633"/>
      <c r="Y5" s="633"/>
      <c r="Z5" s="633"/>
      <c r="AA5" s="633"/>
      <c r="AB5" s="633"/>
      <c r="AC5" s="633"/>
      <c r="AD5" s="633"/>
      <c r="AE5" s="633"/>
      <c r="AF5" s="633"/>
      <c r="AG5" s="633"/>
      <c r="AH5" s="633"/>
      <c r="AI5" s="633"/>
      <c r="AJ5" s="633"/>
      <c r="AK5" s="633"/>
      <c r="AL5" s="633"/>
      <c r="AM5" s="633"/>
      <c r="AN5" s="633"/>
      <c r="AO5" s="471"/>
      <c r="AP5" s="470"/>
      <c r="AQ5" s="470"/>
      <c r="AR5" s="470"/>
      <c r="AS5" s="470"/>
      <c r="AT5" s="470"/>
      <c r="AU5" s="470"/>
      <c r="AV5" s="470"/>
      <c r="AW5" s="470"/>
      <c r="AX5" s="470"/>
      <c r="AY5" s="470"/>
      <c r="AZ5" s="470"/>
    </row>
    <row r="6" spans="1:52" ht="28.35" hidden="1" customHeight="1">
      <c r="A6" s="470"/>
      <c r="B6" s="633" t="s">
        <v>1173</v>
      </c>
      <c r="C6" s="633"/>
      <c r="D6" s="633"/>
      <c r="E6" s="633"/>
      <c r="F6" s="633"/>
      <c r="G6" s="633"/>
      <c r="H6" s="633"/>
      <c r="I6" s="633"/>
      <c r="J6" s="633"/>
      <c r="K6" s="633"/>
      <c r="L6" s="633"/>
      <c r="M6" s="633"/>
      <c r="N6" s="633"/>
      <c r="O6" s="633"/>
      <c r="P6" s="633"/>
      <c r="Q6" s="633"/>
      <c r="R6" s="633"/>
      <c r="S6" s="633"/>
      <c r="T6" s="633"/>
      <c r="U6" s="633"/>
      <c r="V6" s="633"/>
      <c r="W6" s="633"/>
      <c r="X6" s="633"/>
      <c r="Y6" s="633"/>
      <c r="Z6" s="633"/>
      <c r="AA6" s="633"/>
      <c r="AB6" s="633"/>
      <c r="AC6" s="633"/>
      <c r="AD6" s="633"/>
      <c r="AE6" s="633"/>
      <c r="AF6" s="633"/>
      <c r="AG6" s="633"/>
      <c r="AH6" s="633"/>
      <c r="AI6" s="633"/>
      <c r="AJ6" s="633"/>
      <c r="AK6" s="633"/>
      <c r="AL6" s="633"/>
      <c r="AM6" s="633"/>
      <c r="AN6" s="633"/>
      <c r="AO6" s="470"/>
      <c r="AP6" s="470"/>
      <c r="AQ6" s="470"/>
      <c r="AR6" s="470"/>
      <c r="AS6" s="470"/>
      <c r="AT6" s="470"/>
      <c r="AU6" s="470"/>
      <c r="AV6" s="470"/>
      <c r="AW6" s="470"/>
      <c r="AX6" s="470"/>
      <c r="AY6" s="470"/>
      <c r="AZ6" s="470"/>
    </row>
    <row r="7" spans="1:52" ht="28.35" hidden="1" customHeight="1">
      <c r="A7" s="471"/>
      <c r="B7" s="633" t="s">
        <v>1174</v>
      </c>
      <c r="C7" s="633"/>
      <c r="D7" s="633"/>
      <c r="E7" s="633"/>
      <c r="F7" s="633"/>
      <c r="G7" s="633"/>
      <c r="H7" s="633"/>
      <c r="I7" s="633"/>
      <c r="J7" s="633"/>
      <c r="K7" s="633"/>
      <c r="L7" s="633"/>
      <c r="M7" s="633"/>
      <c r="N7" s="633"/>
      <c r="O7" s="633"/>
      <c r="P7" s="633"/>
      <c r="Q7" s="633"/>
      <c r="R7" s="633"/>
      <c r="S7" s="633"/>
      <c r="T7" s="633"/>
      <c r="U7" s="633"/>
      <c r="V7" s="633"/>
      <c r="W7" s="633"/>
      <c r="X7" s="633"/>
      <c r="Y7" s="633"/>
      <c r="Z7" s="633"/>
      <c r="AA7" s="633"/>
      <c r="AB7" s="633"/>
      <c r="AC7" s="633"/>
      <c r="AD7" s="633"/>
      <c r="AE7" s="633"/>
      <c r="AF7" s="633"/>
      <c r="AG7" s="633"/>
      <c r="AH7" s="633"/>
      <c r="AI7" s="633"/>
      <c r="AJ7" s="633"/>
      <c r="AK7" s="633"/>
      <c r="AL7" s="633"/>
      <c r="AM7" s="633"/>
      <c r="AN7" s="633"/>
      <c r="AO7" s="471"/>
      <c r="AP7" s="470"/>
      <c r="AQ7" s="470"/>
      <c r="AR7" s="470"/>
      <c r="AS7" s="470"/>
      <c r="AT7" s="470"/>
      <c r="AU7" s="470"/>
      <c r="AV7" s="470"/>
      <c r="AW7" s="470"/>
      <c r="AX7" s="470"/>
      <c r="AY7" s="470"/>
      <c r="AZ7" s="470"/>
    </row>
    <row r="8" spans="1:52" ht="28.35" customHeight="1">
      <c r="A8" s="471"/>
      <c r="B8" s="472"/>
      <c r="C8" s="472"/>
      <c r="D8" s="472"/>
      <c r="E8" s="472"/>
      <c r="F8" s="472"/>
      <c r="G8" s="472"/>
      <c r="H8" s="472"/>
      <c r="I8" s="472"/>
      <c r="J8" s="472"/>
      <c r="K8" s="472"/>
      <c r="L8" s="472"/>
      <c r="M8" s="472"/>
      <c r="N8" s="472"/>
      <c r="O8" s="472"/>
      <c r="P8" s="472"/>
      <c r="Q8" s="472"/>
      <c r="R8" s="472"/>
      <c r="S8" s="472"/>
      <c r="T8" s="472"/>
      <c r="U8" s="472"/>
      <c r="V8" s="472"/>
      <c r="W8" s="472"/>
      <c r="X8" s="472"/>
      <c r="Y8" s="472"/>
      <c r="Z8" s="472"/>
      <c r="AA8" s="472"/>
      <c r="AB8" s="472"/>
      <c r="AC8" s="472"/>
      <c r="AD8" s="472"/>
      <c r="AE8" s="472"/>
      <c r="AF8" s="472"/>
      <c r="AG8" s="472"/>
      <c r="AH8" s="472"/>
      <c r="AI8" s="472"/>
      <c r="AJ8" s="472"/>
      <c r="AK8" s="472"/>
      <c r="AL8" s="472"/>
      <c r="AM8" s="472"/>
      <c r="AN8" s="472"/>
      <c r="AO8" s="471"/>
      <c r="AP8" s="470"/>
      <c r="AQ8" s="470"/>
      <c r="AR8" s="470"/>
      <c r="AS8" s="470"/>
      <c r="AT8" s="470"/>
      <c r="AU8" s="470"/>
      <c r="AV8" s="470"/>
      <c r="AW8" s="470"/>
      <c r="AX8" s="470"/>
      <c r="AY8" s="470"/>
      <c r="AZ8" s="470"/>
    </row>
    <row r="9" spans="1:52" ht="28.35" customHeight="1">
      <c r="A9" s="470"/>
      <c r="B9" s="470"/>
      <c r="C9" s="470"/>
      <c r="D9" s="470"/>
      <c r="E9" s="470"/>
      <c r="F9" s="470"/>
      <c r="G9" s="470"/>
      <c r="H9" s="470"/>
      <c r="I9" s="470"/>
      <c r="J9" s="470"/>
      <c r="K9" s="470"/>
      <c r="L9" s="470"/>
      <c r="M9" s="470"/>
      <c r="N9" s="470"/>
      <c r="O9" s="470"/>
      <c r="P9" s="470"/>
      <c r="Q9" s="470"/>
      <c r="R9" s="470"/>
      <c r="S9" s="470"/>
      <c r="T9" s="470"/>
      <c r="U9" s="470"/>
      <c r="V9" s="470"/>
      <c r="W9" s="470"/>
      <c r="X9" s="470"/>
      <c r="Y9" s="470"/>
      <c r="Z9" s="470"/>
      <c r="AA9" s="470"/>
      <c r="AB9" s="470"/>
      <c r="AC9" s="470"/>
      <c r="AD9" s="470"/>
      <c r="AE9" s="470"/>
      <c r="AF9" s="470"/>
      <c r="AG9" s="470"/>
      <c r="AH9" s="470"/>
      <c r="AI9" s="470"/>
      <c r="AJ9" s="470"/>
      <c r="AK9" s="470"/>
      <c r="AL9" s="470"/>
      <c r="AM9" s="470"/>
      <c r="AN9" s="470"/>
      <c r="AO9" s="470"/>
      <c r="AP9" s="470"/>
      <c r="AQ9" s="470"/>
      <c r="AR9" s="470"/>
      <c r="AS9" s="470"/>
      <c r="AT9" s="470"/>
      <c r="AU9" s="470"/>
      <c r="AV9" s="470"/>
      <c r="AW9" s="470"/>
      <c r="AX9" s="470"/>
      <c r="AY9" s="470"/>
      <c r="AZ9" s="470"/>
    </row>
    <row r="10" spans="1:52" ht="28.35" customHeight="1">
      <c r="A10" s="470"/>
      <c r="B10" s="470"/>
      <c r="C10" s="470"/>
      <c r="D10" s="470"/>
      <c r="E10" s="470"/>
      <c r="F10" s="470"/>
      <c r="G10" s="470"/>
      <c r="H10" s="470"/>
      <c r="I10" s="470"/>
      <c r="J10" s="470"/>
      <c r="K10" s="470"/>
      <c r="L10" s="470"/>
      <c r="M10" s="470"/>
      <c r="N10" s="470"/>
      <c r="O10" s="470"/>
      <c r="P10" s="470"/>
      <c r="Q10" s="470"/>
      <c r="R10" s="470"/>
      <c r="S10" s="470"/>
      <c r="T10" s="470"/>
      <c r="U10" s="470"/>
      <c r="V10" s="470"/>
      <c r="W10" s="470"/>
      <c r="X10" s="470"/>
      <c r="Y10" s="470"/>
      <c r="Z10" s="470"/>
      <c r="AA10" s="470"/>
      <c r="AB10" s="470"/>
      <c r="AC10" s="470"/>
      <c r="AD10" s="470"/>
      <c r="AE10" s="470"/>
      <c r="AF10" s="470"/>
      <c r="AG10" s="470"/>
      <c r="AH10" s="470"/>
      <c r="AI10" s="470"/>
      <c r="AJ10" s="470"/>
      <c r="AK10" s="470"/>
      <c r="AL10" s="470"/>
      <c r="AM10" s="470"/>
      <c r="AN10" s="470"/>
      <c r="AO10" s="470"/>
      <c r="AP10" s="470"/>
      <c r="AQ10" s="470"/>
      <c r="AR10" s="470"/>
      <c r="AS10" s="470"/>
      <c r="AT10" s="470"/>
      <c r="AU10" s="470"/>
      <c r="AV10" s="470"/>
      <c r="AW10" s="470"/>
      <c r="AX10" s="470"/>
      <c r="AY10" s="470"/>
      <c r="AZ10" s="470"/>
    </row>
    <row r="11" spans="1:52" ht="28.35" customHeight="1">
      <c r="A11" s="470"/>
      <c r="B11" s="470"/>
      <c r="C11" s="470"/>
      <c r="D11" s="470"/>
      <c r="E11" s="470"/>
      <c r="F11" s="470"/>
      <c r="G11" s="470"/>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c r="AH11" s="470"/>
      <c r="AI11" s="470"/>
      <c r="AJ11" s="470"/>
      <c r="AK11" s="470"/>
      <c r="AL11" s="470"/>
      <c r="AM11" s="470"/>
      <c r="AN11" s="470"/>
      <c r="AO11" s="470"/>
      <c r="AP11" s="470"/>
      <c r="AQ11" s="470"/>
      <c r="AR11" s="470"/>
      <c r="AS11" s="470"/>
      <c r="AT11" s="470"/>
      <c r="AU11" s="470"/>
      <c r="AV11" s="470"/>
      <c r="AW11" s="470"/>
      <c r="AX11" s="470"/>
      <c r="AY11" s="470"/>
      <c r="AZ11" s="470"/>
    </row>
    <row r="12" spans="1:52" ht="28.35" customHeight="1">
      <c r="A12" s="470"/>
      <c r="B12" s="470"/>
      <c r="C12" s="470"/>
      <c r="D12" s="470"/>
      <c r="E12" s="470"/>
      <c r="F12" s="470"/>
      <c r="G12" s="470"/>
      <c r="H12" s="470"/>
      <c r="I12" s="470"/>
      <c r="J12" s="470"/>
      <c r="K12" s="470"/>
      <c r="L12" s="470"/>
      <c r="M12" s="470"/>
      <c r="N12" s="470"/>
      <c r="O12" s="470"/>
      <c r="P12" s="470"/>
      <c r="Q12" s="470"/>
      <c r="R12" s="470"/>
      <c r="S12" s="470"/>
      <c r="T12" s="470"/>
      <c r="U12" s="470"/>
      <c r="V12" s="470"/>
      <c r="W12" s="470"/>
      <c r="X12" s="470"/>
      <c r="Y12" s="470"/>
      <c r="Z12" s="470"/>
      <c r="AA12" s="470"/>
      <c r="AB12" s="470"/>
      <c r="AC12" s="470"/>
      <c r="AD12" s="470"/>
      <c r="AE12" s="470"/>
      <c r="AF12" s="470"/>
      <c r="AG12" s="470"/>
      <c r="AH12" s="470"/>
      <c r="AI12" s="470"/>
      <c r="AJ12" s="470"/>
      <c r="AK12" s="470"/>
      <c r="AL12" s="470"/>
      <c r="AM12" s="470"/>
      <c r="AN12" s="470"/>
      <c r="AO12" s="470"/>
      <c r="AP12" s="470"/>
      <c r="AQ12" s="470"/>
      <c r="AR12" s="470"/>
      <c r="AS12" s="470"/>
      <c r="AT12" s="470"/>
      <c r="AU12" s="470"/>
      <c r="AV12" s="470"/>
      <c r="AW12" s="470"/>
      <c r="AX12" s="470"/>
      <c r="AY12" s="470"/>
      <c r="AZ12" s="470"/>
    </row>
    <row r="13" spans="1:52" ht="28.35" customHeight="1">
      <c r="A13" s="470"/>
      <c r="B13" s="470"/>
      <c r="C13" s="470"/>
      <c r="D13" s="470"/>
      <c r="E13" s="470"/>
      <c r="F13" s="470"/>
      <c r="G13" s="470"/>
      <c r="H13" s="470"/>
      <c r="I13" s="470"/>
      <c r="J13" s="470"/>
      <c r="K13" s="470"/>
      <c r="L13" s="470"/>
      <c r="M13" s="470"/>
      <c r="N13" s="470"/>
      <c r="O13" s="470"/>
      <c r="P13" s="470"/>
      <c r="Q13" s="470"/>
      <c r="R13" s="470"/>
      <c r="S13" s="470"/>
      <c r="T13" s="470"/>
      <c r="U13" s="470"/>
      <c r="V13" s="470"/>
      <c r="W13" s="470"/>
      <c r="X13" s="470"/>
      <c r="Y13" s="470"/>
      <c r="Z13" s="470"/>
      <c r="AA13" s="470"/>
      <c r="AB13" s="470"/>
      <c r="AC13" s="470"/>
      <c r="AD13" s="470"/>
      <c r="AE13" s="470"/>
      <c r="AF13" s="470"/>
      <c r="AG13" s="470"/>
      <c r="AH13" s="470"/>
      <c r="AI13" s="470"/>
      <c r="AJ13" s="470"/>
      <c r="AK13" s="470"/>
      <c r="AL13" s="470"/>
      <c r="AM13" s="470"/>
      <c r="AN13" s="470"/>
      <c r="AO13" s="470"/>
      <c r="AP13" s="470"/>
      <c r="AQ13" s="470"/>
      <c r="AR13" s="470"/>
      <c r="AS13" s="470"/>
      <c r="AT13" s="470"/>
      <c r="AU13" s="470"/>
      <c r="AV13" s="470"/>
      <c r="AW13" s="470"/>
      <c r="AX13" s="470"/>
      <c r="AY13" s="470"/>
      <c r="AZ13" s="470"/>
    </row>
    <row r="14" spans="1:52" ht="28.35" customHeight="1">
      <c r="A14" s="470"/>
      <c r="B14" s="470"/>
      <c r="C14" s="470"/>
      <c r="D14" s="470"/>
      <c r="E14" s="470"/>
      <c r="F14" s="470"/>
      <c r="G14" s="470"/>
      <c r="H14" s="470"/>
      <c r="I14" s="470"/>
      <c r="J14" s="470"/>
      <c r="K14" s="470"/>
      <c r="L14" s="470"/>
      <c r="M14" s="470"/>
      <c r="N14" s="470"/>
      <c r="O14" s="470"/>
      <c r="P14" s="470"/>
      <c r="Q14" s="470"/>
      <c r="R14" s="470"/>
      <c r="S14" s="470"/>
      <c r="T14" s="470"/>
      <c r="U14" s="470"/>
      <c r="V14" s="470"/>
      <c r="W14" s="470"/>
      <c r="X14" s="470"/>
      <c r="Y14" s="470"/>
      <c r="Z14" s="470"/>
      <c r="AA14" s="470"/>
      <c r="AB14" s="470"/>
      <c r="AC14" s="470"/>
      <c r="AD14" s="470"/>
      <c r="AE14" s="470"/>
      <c r="AF14" s="470"/>
      <c r="AG14" s="470"/>
      <c r="AH14" s="470"/>
      <c r="AI14" s="470"/>
      <c r="AJ14" s="470"/>
      <c r="AK14" s="470"/>
      <c r="AL14" s="470"/>
      <c r="AM14" s="470"/>
      <c r="AN14" s="470"/>
      <c r="AO14" s="470"/>
      <c r="AP14" s="470"/>
      <c r="AQ14" s="470"/>
      <c r="AR14" s="470"/>
      <c r="AS14" s="470"/>
      <c r="AT14" s="470"/>
      <c r="AU14" s="470"/>
      <c r="AV14" s="470"/>
      <c r="AW14" s="470"/>
      <c r="AX14" s="470"/>
      <c r="AY14" s="470"/>
      <c r="AZ14" s="470"/>
    </row>
    <row r="15" spans="1:52" ht="28.35" customHeight="1">
      <c r="A15" s="470"/>
      <c r="B15" s="470"/>
      <c r="C15" s="470"/>
      <c r="D15" s="470"/>
      <c r="E15" s="470"/>
      <c r="F15" s="470"/>
      <c r="G15" s="470"/>
      <c r="H15" s="470"/>
      <c r="I15" s="470"/>
      <c r="J15" s="470"/>
      <c r="K15" s="470"/>
      <c r="L15" s="470"/>
      <c r="M15" s="470"/>
      <c r="N15" s="470"/>
      <c r="O15" s="470"/>
      <c r="P15" s="470"/>
      <c r="Q15" s="470"/>
      <c r="R15" s="470"/>
      <c r="S15" s="470"/>
      <c r="T15" s="470"/>
      <c r="U15" s="470"/>
      <c r="V15" s="470"/>
      <c r="W15" s="470"/>
      <c r="X15" s="470"/>
      <c r="Y15" s="470"/>
      <c r="Z15" s="470"/>
      <c r="AA15" s="470"/>
      <c r="AB15" s="470"/>
      <c r="AC15" s="470"/>
      <c r="AD15" s="470"/>
      <c r="AE15" s="470"/>
      <c r="AF15" s="470"/>
      <c r="AG15" s="470"/>
      <c r="AH15" s="470"/>
      <c r="AI15" s="470"/>
      <c r="AJ15" s="470"/>
      <c r="AK15" s="470"/>
      <c r="AL15" s="470"/>
      <c r="AM15" s="470"/>
      <c r="AN15" s="470"/>
      <c r="AO15" s="470"/>
      <c r="AP15" s="470"/>
      <c r="AQ15" s="470"/>
      <c r="AR15" s="470"/>
      <c r="AS15" s="470"/>
      <c r="AT15" s="470"/>
      <c r="AU15" s="470"/>
      <c r="AV15" s="470"/>
      <c r="AW15" s="470"/>
      <c r="AX15" s="470"/>
      <c r="AY15" s="470"/>
      <c r="AZ15" s="470"/>
    </row>
    <row r="16" spans="1:52" ht="28.35" customHeight="1">
      <c r="A16" s="470"/>
      <c r="B16" s="470"/>
      <c r="C16" s="470"/>
      <c r="D16" s="470"/>
      <c r="E16" s="470"/>
      <c r="F16" s="470"/>
      <c r="G16" s="470"/>
      <c r="H16" s="470"/>
      <c r="I16" s="470"/>
      <c r="J16" s="470"/>
      <c r="K16" s="470"/>
      <c r="L16" s="470"/>
      <c r="M16" s="470"/>
      <c r="N16" s="470"/>
      <c r="O16" s="470"/>
      <c r="P16" s="470"/>
      <c r="Q16" s="470"/>
      <c r="R16" s="470"/>
      <c r="S16" s="470"/>
      <c r="T16" s="470"/>
      <c r="U16" s="470"/>
      <c r="V16" s="470"/>
      <c r="W16" s="470"/>
      <c r="X16" s="470"/>
      <c r="Y16" s="470"/>
      <c r="Z16" s="470"/>
      <c r="AA16" s="470"/>
      <c r="AB16" s="470"/>
      <c r="AC16" s="470"/>
      <c r="AD16" s="470"/>
      <c r="AE16" s="470"/>
      <c r="AF16" s="470"/>
      <c r="AG16" s="470"/>
      <c r="AH16" s="470"/>
      <c r="AI16" s="470"/>
      <c r="AJ16" s="470"/>
      <c r="AK16" s="470"/>
      <c r="AL16" s="470"/>
      <c r="AM16" s="470"/>
      <c r="AN16" s="470"/>
      <c r="AO16" s="470"/>
      <c r="AP16" s="470"/>
      <c r="AQ16" s="470"/>
      <c r="AR16" s="470"/>
      <c r="AS16" s="470"/>
      <c r="AT16" s="470"/>
      <c r="AU16" s="470"/>
      <c r="AV16" s="470"/>
      <c r="AW16" s="470"/>
      <c r="AX16" s="470"/>
      <c r="AY16" s="470"/>
      <c r="AZ16" s="470"/>
    </row>
    <row r="17" spans="1:52" ht="28.35" customHeight="1">
      <c r="A17" s="470"/>
      <c r="B17" s="470"/>
      <c r="C17" s="470"/>
      <c r="D17" s="470"/>
      <c r="E17" s="470"/>
      <c r="F17" s="470"/>
      <c r="G17" s="470"/>
      <c r="H17" s="470"/>
      <c r="I17" s="470"/>
      <c r="J17" s="470"/>
      <c r="K17" s="470"/>
      <c r="L17" s="470"/>
      <c r="M17" s="470"/>
      <c r="N17" s="470"/>
      <c r="O17" s="470"/>
      <c r="P17" s="470"/>
      <c r="Q17" s="470"/>
      <c r="R17" s="470"/>
      <c r="S17" s="470"/>
      <c r="T17" s="470"/>
      <c r="U17" s="470"/>
      <c r="V17" s="470"/>
      <c r="W17" s="470"/>
      <c r="X17" s="470"/>
      <c r="Y17" s="470"/>
      <c r="Z17" s="470"/>
      <c r="AA17" s="470"/>
      <c r="AB17" s="470"/>
      <c r="AC17" s="470"/>
      <c r="AD17" s="470"/>
      <c r="AE17" s="470"/>
      <c r="AF17" s="470"/>
      <c r="AG17" s="470"/>
      <c r="AH17" s="470"/>
      <c r="AI17" s="470"/>
      <c r="AJ17" s="470"/>
      <c r="AK17" s="470"/>
      <c r="AL17" s="470"/>
      <c r="AM17" s="470"/>
      <c r="AN17" s="470"/>
      <c r="AO17" s="470"/>
      <c r="AP17" s="470"/>
      <c r="AQ17" s="470"/>
      <c r="AR17" s="470"/>
      <c r="AS17" s="470"/>
      <c r="AT17" s="470"/>
      <c r="AU17" s="470"/>
      <c r="AV17" s="470"/>
      <c r="AW17" s="470"/>
      <c r="AX17" s="470"/>
      <c r="AY17" s="470"/>
      <c r="AZ17" s="470"/>
    </row>
    <row r="18" spans="1:52" ht="28.35" customHeight="1">
      <c r="A18" s="470"/>
      <c r="B18" s="470"/>
      <c r="C18" s="470"/>
      <c r="D18" s="470"/>
      <c r="E18" s="470"/>
      <c r="F18" s="470"/>
      <c r="G18" s="470"/>
      <c r="H18" s="470"/>
      <c r="I18" s="470"/>
      <c r="J18" s="470"/>
      <c r="K18" s="470"/>
      <c r="L18" s="470"/>
      <c r="M18" s="470"/>
      <c r="N18" s="470"/>
      <c r="O18" s="470"/>
      <c r="P18" s="470"/>
      <c r="Q18" s="470"/>
      <c r="R18" s="470"/>
      <c r="S18" s="470"/>
      <c r="T18" s="470"/>
      <c r="U18" s="470"/>
      <c r="V18" s="470"/>
      <c r="W18" s="470"/>
      <c r="X18" s="470"/>
      <c r="Y18" s="470"/>
      <c r="Z18" s="470"/>
      <c r="AA18" s="470"/>
      <c r="AB18" s="470"/>
      <c r="AC18" s="470"/>
      <c r="AD18" s="470"/>
      <c r="AE18" s="470"/>
      <c r="AF18" s="470"/>
      <c r="AG18" s="470"/>
      <c r="AH18" s="470"/>
      <c r="AI18" s="470"/>
      <c r="AJ18" s="470"/>
      <c r="AK18" s="470"/>
      <c r="AL18" s="470"/>
      <c r="AM18" s="470"/>
      <c r="AN18" s="470"/>
      <c r="AO18" s="470"/>
      <c r="AP18" s="470"/>
      <c r="AQ18" s="470"/>
      <c r="AR18" s="470"/>
      <c r="AS18" s="470"/>
      <c r="AT18" s="470"/>
      <c r="AU18" s="470"/>
      <c r="AV18" s="470"/>
      <c r="AW18" s="470"/>
      <c r="AX18" s="470"/>
      <c r="AY18" s="470"/>
      <c r="AZ18" s="470"/>
    </row>
    <row r="19" spans="1:52" ht="28.35" customHeight="1">
      <c r="A19" s="470"/>
      <c r="B19" s="470"/>
      <c r="C19" s="470"/>
      <c r="D19" s="470"/>
      <c r="E19" s="470"/>
      <c r="F19" s="470"/>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0"/>
      <c r="AL19" s="470"/>
      <c r="AM19" s="470"/>
      <c r="AN19" s="470"/>
      <c r="AO19" s="470"/>
      <c r="AP19" s="470"/>
      <c r="AQ19" s="470"/>
      <c r="AR19" s="470"/>
      <c r="AS19" s="470"/>
      <c r="AT19" s="470"/>
      <c r="AU19" s="470"/>
      <c r="AV19" s="470"/>
      <c r="AW19" s="470"/>
      <c r="AX19" s="470"/>
      <c r="AY19" s="470"/>
      <c r="AZ19" s="470"/>
    </row>
    <row r="20" spans="1:52" ht="28.35" customHeight="1">
      <c r="A20" s="470"/>
      <c r="B20" s="470"/>
      <c r="C20" s="470"/>
      <c r="D20" s="470"/>
      <c r="E20" s="470"/>
      <c r="F20" s="470"/>
      <c r="G20" s="470"/>
      <c r="H20" s="470"/>
      <c r="I20" s="470"/>
      <c r="J20" s="470"/>
      <c r="K20" s="470"/>
      <c r="L20" s="470"/>
      <c r="M20" s="470"/>
      <c r="N20" s="470"/>
      <c r="O20" s="470"/>
      <c r="P20" s="470"/>
      <c r="Q20" s="470"/>
      <c r="R20" s="470"/>
      <c r="S20" s="470"/>
      <c r="T20" s="470"/>
      <c r="U20" s="470"/>
      <c r="V20" s="470"/>
      <c r="W20" s="470"/>
      <c r="X20" s="470"/>
      <c r="Y20" s="470"/>
      <c r="Z20" s="470"/>
      <c r="AA20" s="470"/>
      <c r="AB20" s="470"/>
      <c r="AC20" s="470"/>
      <c r="AD20" s="470"/>
      <c r="AE20" s="470"/>
      <c r="AF20" s="470"/>
      <c r="AG20" s="470"/>
      <c r="AH20" s="470"/>
      <c r="AI20" s="470"/>
      <c r="AJ20" s="470"/>
      <c r="AK20" s="470"/>
      <c r="AL20" s="470"/>
      <c r="AM20" s="470"/>
      <c r="AN20" s="470"/>
      <c r="AO20" s="470"/>
      <c r="AP20" s="470"/>
      <c r="AQ20" s="470"/>
      <c r="AR20" s="470"/>
      <c r="AS20" s="470"/>
      <c r="AT20" s="470"/>
      <c r="AU20" s="470"/>
      <c r="AV20" s="470"/>
      <c r="AW20" s="470"/>
      <c r="AX20" s="470"/>
      <c r="AY20" s="470"/>
      <c r="AZ20" s="470"/>
    </row>
    <row r="21" spans="1:52" ht="28.35" customHeight="1">
      <c r="A21" s="470"/>
      <c r="B21" s="470"/>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0"/>
      <c r="AY21" s="470"/>
      <c r="AZ21" s="470"/>
    </row>
    <row r="22" spans="1:52" ht="28.35" customHeight="1">
      <c r="A22" s="470"/>
      <c r="B22" s="470"/>
      <c r="C22" s="470"/>
      <c r="D22" s="470"/>
      <c r="E22" s="470"/>
      <c r="F22" s="470"/>
      <c r="G22" s="470"/>
      <c r="H22" s="470"/>
      <c r="I22" s="470"/>
      <c r="J22" s="470"/>
      <c r="K22" s="470"/>
      <c r="L22" s="470"/>
      <c r="M22" s="470"/>
      <c r="N22" s="470"/>
      <c r="O22" s="470"/>
      <c r="P22" s="470"/>
      <c r="Q22" s="470"/>
      <c r="R22" s="470"/>
      <c r="S22" s="470"/>
      <c r="T22" s="470"/>
      <c r="U22" s="470"/>
      <c r="V22" s="470"/>
      <c r="W22" s="470"/>
      <c r="X22" s="470"/>
      <c r="Y22" s="470"/>
      <c r="Z22" s="470"/>
      <c r="AA22" s="470"/>
      <c r="AB22" s="470"/>
      <c r="AC22" s="470"/>
      <c r="AD22" s="470"/>
      <c r="AE22" s="470"/>
      <c r="AF22" s="470"/>
      <c r="AG22" s="470"/>
      <c r="AH22" s="470"/>
      <c r="AI22" s="470"/>
      <c r="AJ22" s="470"/>
      <c r="AK22" s="470"/>
      <c r="AL22" s="470"/>
      <c r="AM22" s="470"/>
      <c r="AN22" s="470"/>
      <c r="AO22" s="470"/>
      <c r="AP22" s="470"/>
      <c r="AQ22" s="470"/>
      <c r="AR22" s="470"/>
      <c r="AS22" s="470"/>
      <c r="AT22" s="470"/>
      <c r="AU22" s="470"/>
      <c r="AV22" s="470"/>
      <c r="AW22" s="470"/>
      <c r="AX22" s="470"/>
      <c r="AY22" s="470"/>
      <c r="AZ22" s="470"/>
    </row>
    <row r="23" spans="1:52" ht="28.35" customHeight="1">
      <c r="A23" s="470"/>
      <c r="B23" s="470"/>
      <c r="C23" s="470"/>
      <c r="D23" s="470"/>
      <c r="E23" s="470"/>
      <c r="F23" s="470"/>
      <c r="G23" s="470"/>
      <c r="H23" s="470"/>
      <c r="I23" s="470"/>
      <c r="J23" s="470"/>
      <c r="K23" s="470"/>
      <c r="L23" s="470"/>
      <c r="M23" s="470"/>
      <c r="N23" s="470"/>
      <c r="O23" s="470"/>
      <c r="P23" s="470"/>
      <c r="Q23" s="470"/>
      <c r="R23" s="470"/>
      <c r="S23" s="470"/>
      <c r="T23" s="470"/>
      <c r="U23" s="470"/>
      <c r="V23" s="470"/>
      <c r="W23" s="470"/>
      <c r="X23" s="470"/>
      <c r="Y23" s="470"/>
      <c r="Z23" s="470"/>
      <c r="AA23" s="470"/>
      <c r="AB23" s="470"/>
      <c r="AC23" s="470"/>
      <c r="AD23" s="470"/>
      <c r="AE23" s="470"/>
      <c r="AF23" s="470"/>
      <c r="AG23" s="470"/>
      <c r="AH23" s="470"/>
      <c r="AI23" s="470"/>
      <c r="AJ23" s="470"/>
      <c r="AK23" s="470"/>
      <c r="AL23" s="470"/>
      <c r="AM23" s="470"/>
      <c r="AN23" s="470"/>
      <c r="AO23" s="470"/>
      <c r="AP23" s="470"/>
      <c r="AQ23" s="470"/>
      <c r="AR23" s="470"/>
      <c r="AS23" s="470"/>
      <c r="AT23" s="470"/>
      <c r="AU23" s="470"/>
      <c r="AV23" s="470"/>
      <c r="AW23" s="470"/>
      <c r="AX23" s="470"/>
      <c r="AY23" s="470"/>
      <c r="AZ23" s="470"/>
    </row>
    <row r="24" spans="1:52" ht="28.35" customHeight="1">
      <c r="A24" s="470"/>
      <c r="B24" s="470"/>
      <c r="C24" s="470"/>
      <c r="D24" s="470"/>
      <c r="E24" s="470"/>
      <c r="F24" s="470"/>
      <c r="G24" s="470"/>
      <c r="H24" s="470"/>
      <c r="I24" s="470"/>
      <c r="J24" s="470"/>
      <c r="K24" s="470"/>
      <c r="L24" s="470"/>
      <c r="M24" s="470"/>
      <c r="N24" s="470"/>
      <c r="O24" s="470"/>
      <c r="P24" s="470"/>
      <c r="Q24" s="470"/>
      <c r="R24" s="470"/>
      <c r="S24" s="470"/>
      <c r="T24" s="470"/>
      <c r="U24" s="470"/>
      <c r="V24" s="470"/>
      <c r="W24" s="470"/>
      <c r="X24" s="470"/>
      <c r="Y24" s="470"/>
      <c r="Z24" s="470"/>
      <c r="AA24" s="470"/>
      <c r="AB24" s="470"/>
      <c r="AC24" s="470"/>
      <c r="AD24" s="470"/>
      <c r="AE24" s="470"/>
      <c r="AF24" s="470"/>
      <c r="AG24" s="470"/>
      <c r="AH24" s="470"/>
      <c r="AI24" s="470"/>
      <c r="AJ24" s="470"/>
      <c r="AK24" s="470"/>
      <c r="AL24" s="470"/>
      <c r="AM24" s="470"/>
      <c r="AN24" s="470"/>
      <c r="AO24" s="470"/>
      <c r="AP24" s="470"/>
      <c r="AQ24" s="470"/>
      <c r="AR24" s="470"/>
      <c r="AS24" s="470"/>
      <c r="AT24" s="470"/>
      <c r="AU24" s="470"/>
      <c r="AV24" s="470"/>
      <c r="AW24" s="470"/>
      <c r="AX24" s="470"/>
      <c r="AY24" s="470"/>
      <c r="AZ24" s="470"/>
    </row>
    <row r="25" spans="1:52" ht="28.35" customHeight="1">
      <c r="A25" s="470"/>
      <c r="B25" s="470"/>
      <c r="C25" s="470"/>
      <c r="D25" s="470"/>
      <c r="E25" s="470"/>
      <c r="F25" s="470"/>
      <c r="G25" s="470"/>
      <c r="H25" s="470"/>
      <c r="I25" s="470"/>
      <c r="J25" s="470"/>
      <c r="K25" s="470"/>
      <c r="L25" s="470"/>
      <c r="M25" s="470"/>
      <c r="N25" s="470"/>
      <c r="O25" s="470"/>
      <c r="P25" s="470"/>
      <c r="Q25" s="470"/>
      <c r="R25" s="470"/>
      <c r="S25" s="470"/>
      <c r="T25" s="470"/>
      <c r="U25" s="470"/>
      <c r="V25" s="470"/>
      <c r="W25" s="470"/>
      <c r="X25" s="470"/>
      <c r="Y25" s="470"/>
      <c r="Z25" s="470"/>
      <c r="AA25" s="470"/>
      <c r="AB25" s="470"/>
      <c r="AC25" s="470"/>
      <c r="AD25" s="470"/>
      <c r="AE25" s="470"/>
      <c r="AF25" s="470"/>
      <c r="AG25" s="470"/>
      <c r="AH25" s="470"/>
      <c r="AI25" s="470"/>
      <c r="AJ25" s="470"/>
      <c r="AK25" s="470"/>
      <c r="AL25" s="470"/>
      <c r="AM25" s="470"/>
      <c r="AN25" s="470"/>
      <c r="AO25" s="470"/>
      <c r="AP25" s="470"/>
      <c r="AQ25" s="470"/>
      <c r="AR25" s="470"/>
      <c r="AS25" s="470"/>
      <c r="AT25" s="470"/>
      <c r="AU25" s="470"/>
      <c r="AV25" s="470"/>
      <c r="AW25" s="470"/>
      <c r="AX25" s="470"/>
      <c r="AY25" s="470"/>
      <c r="AZ25" s="470"/>
    </row>
    <row r="26" spans="1:52" ht="28.35" customHeight="1"/>
    <row r="27" spans="1:52" ht="28.35" customHeight="1"/>
    <row r="28" spans="1:52" ht="28.35" customHeight="1"/>
    <row r="29" spans="1:52" ht="28.35" customHeight="1"/>
    <row r="30" spans="1:52" ht="28.35" customHeight="1"/>
    <row r="31" spans="1:52" ht="28.35" customHeight="1"/>
    <row r="32" spans="1:52" ht="28.35" customHeight="1"/>
    <row r="33" ht="28.35" customHeight="1"/>
    <row r="34" ht="28.35" customHeight="1"/>
    <row r="35" ht="28.35" customHeight="1"/>
    <row r="36" ht="28.35" customHeight="1"/>
    <row r="37" ht="28.35" customHeight="1"/>
    <row r="38" ht="28.35" customHeight="1"/>
    <row r="39" ht="28.35" customHeight="1"/>
  </sheetData>
  <sheetProtection algorithmName="SHA-512" hashValue="rt1le5lRa0SUfUQYG6HPxCioYrcVUemzsLFldagA0ssQxQgtFfSrH4o6kSacVlUrC5uF+7HasxHmUpm05fVkNA==" saltValue="flTUua3GlNLxoBkOkv7hiQ==" spinCount="100000" sheet="1" objects="1" scenarios="1" selectLockedCells="1" selectUnlockedCells="1"/>
  <mergeCells count="6">
    <mergeCell ref="B7:AN7"/>
    <mergeCell ref="A1:AO2"/>
    <mergeCell ref="B3:AN3"/>
    <mergeCell ref="B4:AN4"/>
    <mergeCell ref="B5:AN5"/>
    <mergeCell ref="B6:AN6"/>
  </mergeCells>
  <phoneticPr fontId="3"/>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pageSetUpPr fitToPage="1"/>
  </sheetPr>
  <dimension ref="A1:X76"/>
  <sheetViews>
    <sheetView showGridLines="0" zoomScale="70" zoomScaleNormal="70" zoomScaleSheetLayoutView="70" zoomScalePageLayoutView="70" workbookViewId="0">
      <selection activeCell="D36" sqref="D36:G38"/>
    </sheetView>
  </sheetViews>
  <sheetFormatPr defaultColWidth="9" defaultRowHeight="27.9" customHeight="1"/>
  <cols>
    <col min="1" max="1" width="4.109375" style="6" customWidth="1"/>
    <col min="2" max="2" width="9" style="6" customWidth="1"/>
    <col min="3" max="11" width="9" style="5"/>
    <col min="12" max="12" width="10.6640625" style="5" customWidth="1"/>
    <col min="13" max="13" width="9" style="5"/>
    <col min="14" max="14" width="9" style="5" customWidth="1"/>
    <col min="15" max="19" width="9" style="5"/>
    <col min="20" max="20" width="4.6640625" style="5" customWidth="1"/>
    <col min="21" max="21" width="9" style="5"/>
    <col min="22" max="22" width="4.6640625" style="5" customWidth="1"/>
    <col min="23" max="23" width="9" style="5"/>
    <col min="24" max="24" width="9" style="5" hidden="1" customWidth="1"/>
    <col min="25" max="16384" width="9" style="5"/>
  </cols>
  <sheetData>
    <row r="1" spans="1:23" s="2" customFormat="1" ht="24.9" customHeight="1">
      <c r="B1" s="23"/>
      <c r="C1" s="23"/>
      <c r="D1" s="23"/>
      <c r="E1" s="23"/>
      <c r="F1" s="2060" t="s">
        <v>294</v>
      </c>
      <c r="G1" s="2060"/>
      <c r="H1" s="2060"/>
      <c r="I1" s="2060"/>
      <c r="J1" s="2060"/>
      <c r="K1" s="2060"/>
      <c r="L1" s="2060"/>
      <c r="M1" s="2060"/>
      <c r="N1" s="2060"/>
      <c r="O1" s="2060"/>
      <c r="P1" s="2060"/>
      <c r="Q1" s="23"/>
      <c r="R1" s="2061" t="s">
        <v>1213</v>
      </c>
      <c r="S1" s="2061"/>
      <c r="T1" s="2061"/>
      <c r="U1" s="2061"/>
      <c r="V1" s="2061"/>
      <c r="W1" s="1"/>
    </row>
    <row r="2" spans="1:23" s="2" customFormat="1" ht="24.9" customHeight="1">
      <c r="A2" s="23"/>
      <c r="B2" s="23"/>
      <c r="C2" s="23"/>
      <c r="D2" s="23"/>
      <c r="E2" s="23"/>
      <c r="F2" s="2060"/>
      <c r="G2" s="2060"/>
      <c r="H2" s="2060"/>
      <c r="I2" s="2060"/>
      <c r="J2" s="2060"/>
      <c r="K2" s="2060"/>
      <c r="L2" s="2060"/>
      <c r="M2" s="2060"/>
      <c r="N2" s="2060"/>
      <c r="O2" s="2060"/>
      <c r="P2" s="2060"/>
      <c r="Q2" s="23"/>
      <c r="R2" s="2061"/>
      <c r="S2" s="2061"/>
      <c r="T2" s="2061"/>
      <c r="U2" s="2061"/>
      <c r="V2" s="2061"/>
      <c r="W2" s="1"/>
    </row>
    <row r="3" spans="1:23" s="2" customFormat="1" ht="24.9" customHeight="1">
      <c r="A3" s="23"/>
      <c r="B3" s="23"/>
      <c r="C3" s="23"/>
      <c r="D3" s="23"/>
      <c r="E3" s="23"/>
      <c r="F3" s="2060"/>
      <c r="G3" s="2060"/>
      <c r="H3" s="2060"/>
      <c r="I3" s="2060"/>
      <c r="J3" s="2060"/>
      <c r="K3" s="2060"/>
      <c r="L3" s="2060"/>
      <c r="M3" s="2060"/>
      <c r="N3" s="2060"/>
      <c r="O3" s="2060"/>
      <c r="P3" s="2060"/>
      <c r="Q3" s="23"/>
      <c r="R3" s="23"/>
      <c r="S3" s="23"/>
      <c r="T3" s="23"/>
      <c r="U3" s="23"/>
      <c r="V3" s="23"/>
      <c r="W3" s="1"/>
    </row>
    <row r="4" spans="1:23" ht="13.2">
      <c r="A4" s="3"/>
      <c r="B4" s="3"/>
      <c r="C4" s="4"/>
      <c r="D4" s="4"/>
      <c r="E4" s="4"/>
      <c r="F4" s="4"/>
      <c r="G4" s="4"/>
      <c r="H4" s="4"/>
      <c r="I4" s="4"/>
      <c r="K4" s="4"/>
      <c r="L4" s="4"/>
      <c r="M4" s="4"/>
    </row>
    <row r="5" spans="1:23" ht="13.2">
      <c r="A5" s="3"/>
      <c r="B5" s="3"/>
      <c r="C5" s="4"/>
      <c r="D5" s="4"/>
      <c r="E5" s="4"/>
      <c r="F5" s="4"/>
      <c r="G5" s="4"/>
      <c r="H5" s="4"/>
      <c r="I5" s="4"/>
      <c r="K5" s="4"/>
      <c r="L5" s="4"/>
      <c r="M5" s="4"/>
    </row>
    <row r="6" spans="1:23" ht="13.2">
      <c r="A6" s="3"/>
      <c r="B6" s="3"/>
      <c r="C6" s="4"/>
      <c r="D6" s="4"/>
      <c r="E6" s="4"/>
      <c r="F6" s="4"/>
      <c r="G6" s="4"/>
      <c r="H6" s="4"/>
      <c r="I6" s="4"/>
      <c r="K6" s="4"/>
      <c r="L6" s="4"/>
      <c r="M6" s="4"/>
    </row>
    <row r="7" spans="1:23" ht="13.2">
      <c r="A7" s="3"/>
      <c r="B7" s="3"/>
      <c r="C7" s="4"/>
      <c r="D7" s="4"/>
      <c r="E7" s="4"/>
      <c r="F7" s="4"/>
      <c r="G7" s="4"/>
      <c r="H7" s="4"/>
      <c r="I7" s="4"/>
      <c r="K7" s="4"/>
      <c r="L7" s="4"/>
      <c r="M7" s="4"/>
    </row>
    <row r="8" spans="1:23" ht="13.2">
      <c r="A8" s="3"/>
      <c r="B8" s="3"/>
      <c r="C8" s="4"/>
      <c r="D8" s="4"/>
      <c r="E8" s="4"/>
      <c r="F8" s="4"/>
      <c r="G8" s="4"/>
      <c r="H8" s="4"/>
      <c r="I8" s="4"/>
      <c r="K8" s="4"/>
      <c r="L8" s="4"/>
      <c r="M8" s="4"/>
    </row>
    <row r="9" spans="1:23" ht="13.2">
      <c r="A9" s="3"/>
      <c r="B9" s="3"/>
      <c r="C9" s="4"/>
      <c r="D9" s="4"/>
      <c r="E9" s="4"/>
      <c r="F9" s="4"/>
      <c r="G9" s="4"/>
      <c r="H9" s="4"/>
      <c r="I9" s="4"/>
      <c r="K9" s="4"/>
      <c r="L9" s="4"/>
      <c r="M9" s="4"/>
    </row>
    <row r="10" spans="1:23" ht="13.2">
      <c r="A10" s="3"/>
      <c r="B10" s="3"/>
      <c r="C10" s="4"/>
      <c r="D10" s="4"/>
      <c r="E10" s="4"/>
      <c r="F10" s="4"/>
      <c r="G10" s="4"/>
      <c r="H10" s="4"/>
      <c r="I10" s="4"/>
      <c r="K10" s="4"/>
      <c r="L10" s="4"/>
      <c r="M10" s="4"/>
    </row>
    <row r="11" spans="1:23" ht="13.2">
      <c r="A11" s="3"/>
      <c r="B11" s="3"/>
      <c r="C11" s="4"/>
      <c r="D11" s="4"/>
      <c r="E11" s="4"/>
      <c r="F11" s="4"/>
      <c r="G11" s="4"/>
      <c r="H11" s="4"/>
      <c r="I11" s="4"/>
      <c r="K11" s="4"/>
      <c r="L11" s="4"/>
      <c r="M11" s="4"/>
    </row>
    <row r="12" spans="1:23" ht="13.2"/>
    <row r="13" spans="1:23" ht="13.2"/>
    <row r="14" spans="1:23" ht="13.2"/>
    <row r="15" spans="1:23" ht="13.2"/>
    <row r="16" spans="1:23" ht="13.2"/>
    <row r="17" ht="13.2"/>
    <row r="18" ht="13.2"/>
    <row r="19" ht="13.2"/>
    <row r="20" ht="13.2"/>
    <row r="21" ht="13.2"/>
    <row r="22" ht="13.2"/>
    <row r="23" ht="13.2"/>
    <row r="24" ht="13.2"/>
    <row r="25" ht="13.2"/>
    <row r="26" ht="13.2"/>
    <row r="27" ht="13.2"/>
    <row r="28" ht="13.2"/>
    <row r="29" ht="13.2"/>
    <row r="30" ht="13.2"/>
    <row r="31" ht="13.2"/>
    <row r="32" ht="13.2"/>
    <row r="33" spans="1:24" ht="13.2"/>
    <row r="34" spans="1:24" ht="13.2"/>
    <row r="35" spans="1:24" ht="13.8" thickBot="1"/>
    <row r="36" spans="1:24" ht="30" customHeight="1">
      <c r="A36" s="2096" t="s">
        <v>295</v>
      </c>
      <c r="B36" s="2097"/>
      <c r="C36" s="2098"/>
      <c r="D36" s="2105"/>
      <c r="E36" s="2106"/>
      <c r="F36" s="2106"/>
      <c r="G36" s="2107"/>
    </row>
    <row r="37" spans="1:24" ht="30" customHeight="1">
      <c r="A37" s="2099"/>
      <c r="B37" s="2100"/>
      <c r="C37" s="2101"/>
      <c r="D37" s="2108"/>
      <c r="E37" s="2109"/>
      <c r="F37" s="2109"/>
      <c r="G37" s="2110"/>
    </row>
    <row r="38" spans="1:24" ht="30" customHeight="1" thickBot="1">
      <c r="A38" s="2102"/>
      <c r="B38" s="2103"/>
      <c r="C38" s="2104"/>
      <c r="D38" s="2111"/>
      <c r="E38" s="2112"/>
      <c r="F38" s="2112"/>
      <c r="G38" s="2113"/>
    </row>
    <row r="39" spans="1:24" ht="20.25" customHeight="1">
      <c r="A39" s="7"/>
      <c r="B39" s="7"/>
      <c r="C39" s="7"/>
      <c r="D39" s="8"/>
      <c r="E39" s="8"/>
      <c r="F39" s="8"/>
      <c r="G39" s="8"/>
    </row>
    <row r="40" spans="1:24" ht="13.8" thickBot="1"/>
    <row r="41" spans="1:24" s="9" customFormat="1" ht="27.9" customHeight="1">
      <c r="A41" s="2114">
        <v>1</v>
      </c>
      <c r="B41" s="2117" t="s">
        <v>296</v>
      </c>
      <c r="C41" s="2118"/>
      <c r="D41" s="2123"/>
      <c r="E41" s="2123"/>
      <c r="F41" s="2123"/>
      <c r="G41" s="2071" t="s">
        <v>297</v>
      </c>
      <c r="H41" s="2071"/>
      <c r="I41" s="2068"/>
      <c r="J41" s="2068"/>
      <c r="K41" s="2068"/>
      <c r="L41" s="2068"/>
      <c r="M41" s="2071" t="s">
        <v>298</v>
      </c>
      <c r="N41" s="2071"/>
      <c r="O41" s="2074"/>
      <c r="P41" s="2075"/>
      <c r="Q41" s="2075"/>
      <c r="R41" s="2075"/>
      <c r="S41" s="2075"/>
      <c r="T41" s="2075"/>
      <c r="U41" s="2075"/>
      <c r="V41" s="2076"/>
    </row>
    <row r="42" spans="1:24" s="9" customFormat="1" ht="27.9" customHeight="1">
      <c r="A42" s="2115"/>
      <c r="B42" s="2119"/>
      <c r="C42" s="2120"/>
      <c r="D42" s="2124"/>
      <c r="E42" s="2124"/>
      <c r="F42" s="2124"/>
      <c r="G42" s="2072"/>
      <c r="H42" s="2072"/>
      <c r="I42" s="2069"/>
      <c r="J42" s="2069"/>
      <c r="K42" s="2069"/>
      <c r="L42" s="2069"/>
      <c r="M42" s="2072"/>
      <c r="N42" s="2072"/>
      <c r="O42" s="2077"/>
      <c r="P42" s="2078"/>
      <c r="Q42" s="2078"/>
      <c r="R42" s="2078"/>
      <c r="S42" s="2078"/>
      <c r="T42" s="2078"/>
      <c r="U42" s="2078"/>
      <c r="V42" s="2079"/>
    </row>
    <row r="43" spans="1:24" s="9" customFormat="1" ht="27.9" customHeight="1">
      <c r="A43" s="2115"/>
      <c r="B43" s="2121"/>
      <c r="C43" s="2122"/>
      <c r="D43" s="2125"/>
      <c r="E43" s="2125"/>
      <c r="F43" s="2125"/>
      <c r="G43" s="2073"/>
      <c r="H43" s="2073"/>
      <c r="I43" s="2070"/>
      <c r="J43" s="2070"/>
      <c r="K43" s="2070"/>
      <c r="L43" s="2070"/>
      <c r="M43" s="2073"/>
      <c r="N43" s="2073"/>
      <c r="O43" s="2080"/>
      <c r="P43" s="2081"/>
      <c r="Q43" s="2081"/>
      <c r="R43" s="2081"/>
      <c r="S43" s="2081"/>
      <c r="T43" s="2081"/>
      <c r="U43" s="2081"/>
      <c r="V43" s="2082"/>
    </row>
    <row r="44" spans="1:24" s="9" customFormat="1" ht="27.9" customHeight="1">
      <c r="A44" s="2115"/>
      <c r="B44" s="2126" t="s">
        <v>299</v>
      </c>
      <c r="C44" s="2127"/>
      <c r="D44" s="2069"/>
      <c r="E44" s="2069"/>
      <c r="F44" s="2069"/>
      <c r="G44" s="2130" t="s">
        <v>300</v>
      </c>
      <c r="H44" s="2130"/>
      <c r="I44" s="2083"/>
      <c r="J44" s="2083"/>
      <c r="K44" s="2084"/>
      <c r="L44" s="2089" t="s">
        <v>19</v>
      </c>
      <c r="M44" s="2062" t="s">
        <v>301</v>
      </c>
      <c r="N44" s="2063"/>
      <c r="O44" s="2063"/>
      <c r="P44" s="2063"/>
      <c r="Q44" s="2064"/>
      <c r="R44" s="2092"/>
      <c r="S44" s="2093"/>
      <c r="T44" s="11" t="s">
        <v>12</v>
      </c>
      <c r="U44" s="10"/>
      <c r="V44" s="12" t="s">
        <v>13</v>
      </c>
    </row>
    <row r="45" spans="1:24" s="9" customFormat="1" ht="27.9" customHeight="1">
      <c r="A45" s="2115"/>
      <c r="B45" s="2126"/>
      <c r="C45" s="2127"/>
      <c r="D45" s="2069"/>
      <c r="E45" s="2069"/>
      <c r="F45" s="2069"/>
      <c r="G45" s="2130"/>
      <c r="H45" s="2130"/>
      <c r="I45" s="2085"/>
      <c r="J45" s="2085"/>
      <c r="K45" s="2086"/>
      <c r="L45" s="2090"/>
      <c r="M45" s="2062" t="s">
        <v>302</v>
      </c>
      <c r="N45" s="2063"/>
      <c r="O45" s="2063"/>
      <c r="P45" s="2063"/>
      <c r="Q45" s="2064"/>
      <c r="R45" s="2092"/>
      <c r="S45" s="2093"/>
      <c r="T45" s="11" t="s">
        <v>12</v>
      </c>
      <c r="U45" s="10"/>
      <c r="V45" s="12" t="s">
        <v>13</v>
      </c>
      <c r="X45" s="9" t="s">
        <v>303</v>
      </c>
    </row>
    <row r="46" spans="1:24" s="9" customFormat="1" ht="27.9" customHeight="1" thickBot="1">
      <c r="A46" s="2116"/>
      <c r="B46" s="2128"/>
      <c r="C46" s="2129"/>
      <c r="D46" s="2069"/>
      <c r="E46" s="2069"/>
      <c r="F46" s="2069"/>
      <c r="G46" s="2131"/>
      <c r="H46" s="2131"/>
      <c r="I46" s="2087"/>
      <c r="J46" s="2087"/>
      <c r="K46" s="2088"/>
      <c r="L46" s="2091"/>
      <c r="M46" s="2065" t="s">
        <v>304</v>
      </c>
      <c r="N46" s="2066"/>
      <c r="O46" s="2066"/>
      <c r="P46" s="2066"/>
      <c r="Q46" s="2067"/>
      <c r="R46" s="2094"/>
      <c r="S46" s="2095"/>
      <c r="T46" s="14" t="s">
        <v>12</v>
      </c>
      <c r="U46" s="13"/>
      <c r="V46" s="15" t="s">
        <v>13</v>
      </c>
      <c r="X46" s="9" t="s">
        <v>305</v>
      </c>
    </row>
    <row r="47" spans="1:24" ht="27.9" customHeight="1">
      <c r="A47" s="2114">
        <v>2</v>
      </c>
      <c r="B47" s="2117" t="s">
        <v>306</v>
      </c>
      <c r="C47" s="2118"/>
      <c r="D47" s="2123"/>
      <c r="E47" s="2123"/>
      <c r="F47" s="2123"/>
      <c r="G47" s="2071" t="s">
        <v>307</v>
      </c>
      <c r="H47" s="2071"/>
      <c r="I47" s="2069"/>
      <c r="J47" s="2069"/>
      <c r="K47" s="2069"/>
      <c r="L47" s="2069"/>
      <c r="M47" s="2071" t="s">
        <v>308</v>
      </c>
      <c r="N47" s="2071"/>
      <c r="O47" s="2077"/>
      <c r="P47" s="2078"/>
      <c r="Q47" s="2078"/>
      <c r="R47" s="2078"/>
      <c r="S47" s="2078"/>
      <c r="T47" s="2078"/>
      <c r="U47" s="2078"/>
      <c r="V47" s="2079"/>
    </row>
    <row r="48" spans="1:24" ht="27.9" customHeight="1">
      <c r="A48" s="2115"/>
      <c r="B48" s="2119"/>
      <c r="C48" s="2120"/>
      <c r="D48" s="2124"/>
      <c r="E48" s="2124"/>
      <c r="F48" s="2124"/>
      <c r="G48" s="2072"/>
      <c r="H48" s="2072"/>
      <c r="I48" s="2069"/>
      <c r="J48" s="2069"/>
      <c r="K48" s="2069"/>
      <c r="L48" s="2069"/>
      <c r="M48" s="2072"/>
      <c r="N48" s="2072"/>
      <c r="O48" s="2077"/>
      <c r="P48" s="2078"/>
      <c r="Q48" s="2078"/>
      <c r="R48" s="2078"/>
      <c r="S48" s="2078"/>
      <c r="T48" s="2078"/>
      <c r="U48" s="2078"/>
      <c r="V48" s="2079"/>
    </row>
    <row r="49" spans="1:22" ht="27.9" customHeight="1">
      <c r="A49" s="2115"/>
      <c r="B49" s="2121"/>
      <c r="C49" s="2122"/>
      <c r="D49" s="2125"/>
      <c r="E49" s="2125"/>
      <c r="F49" s="2125"/>
      <c r="G49" s="2073"/>
      <c r="H49" s="2073"/>
      <c r="I49" s="2070"/>
      <c r="J49" s="2070"/>
      <c r="K49" s="2070"/>
      <c r="L49" s="2070"/>
      <c r="M49" s="2073"/>
      <c r="N49" s="2073"/>
      <c r="O49" s="2080"/>
      <c r="P49" s="2081"/>
      <c r="Q49" s="2081"/>
      <c r="R49" s="2081"/>
      <c r="S49" s="2081"/>
      <c r="T49" s="2081"/>
      <c r="U49" s="2081"/>
      <c r="V49" s="2082"/>
    </row>
    <row r="50" spans="1:22" ht="27.9" customHeight="1">
      <c r="A50" s="2115"/>
      <c r="B50" s="2126" t="s">
        <v>309</v>
      </c>
      <c r="C50" s="2127"/>
      <c r="D50" s="2069"/>
      <c r="E50" s="2069"/>
      <c r="F50" s="2069"/>
      <c r="G50" s="2130" t="s">
        <v>310</v>
      </c>
      <c r="H50" s="2130"/>
      <c r="I50" s="2133"/>
      <c r="J50" s="2133"/>
      <c r="K50" s="2134"/>
      <c r="L50" s="2089" t="s">
        <v>19</v>
      </c>
      <c r="M50" s="2062" t="s">
        <v>301</v>
      </c>
      <c r="N50" s="2063"/>
      <c r="O50" s="2063"/>
      <c r="P50" s="2063"/>
      <c r="Q50" s="2064"/>
      <c r="R50" s="2092"/>
      <c r="S50" s="2093"/>
      <c r="T50" s="11" t="s">
        <v>12</v>
      </c>
      <c r="U50" s="10"/>
      <c r="V50" s="12" t="s">
        <v>13</v>
      </c>
    </row>
    <row r="51" spans="1:22" ht="27.9" customHeight="1">
      <c r="A51" s="2115"/>
      <c r="B51" s="2126"/>
      <c r="C51" s="2127"/>
      <c r="D51" s="2069"/>
      <c r="E51" s="2069"/>
      <c r="F51" s="2069"/>
      <c r="G51" s="2130"/>
      <c r="H51" s="2130"/>
      <c r="I51" s="2085"/>
      <c r="J51" s="2085"/>
      <c r="K51" s="2086"/>
      <c r="L51" s="2090"/>
      <c r="M51" s="2062" t="s">
        <v>302</v>
      </c>
      <c r="N51" s="2063"/>
      <c r="O51" s="2063"/>
      <c r="P51" s="2063"/>
      <c r="Q51" s="2064"/>
      <c r="R51" s="2092"/>
      <c r="S51" s="2093"/>
      <c r="T51" s="11" t="s">
        <v>12</v>
      </c>
      <c r="U51" s="10"/>
      <c r="V51" s="12" t="s">
        <v>13</v>
      </c>
    </row>
    <row r="52" spans="1:22" ht="27.9" customHeight="1" thickBot="1">
      <c r="A52" s="2116"/>
      <c r="B52" s="2128"/>
      <c r="C52" s="2129"/>
      <c r="D52" s="2132"/>
      <c r="E52" s="2132"/>
      <c r="F52" s="2132"/>
      <c r="G52" s="2131"/>
      <c r="H52" s="2131"/>
      <c r="I52" s="2085"/>
      <c r="J52" s="2085"/>
      <c r="K52" s="2086"/>
      <c r="L52" s="2091"/>
      <c r="M52" s="2065" t="s">
        <v>304</v>
      </c>
      <c r="N52" s="2066"/>
      <c r="O52" s="2066"/>
      <c r="P52" s="2066"/>
      <c r="Q52" s="2067"/>
      <c r="R52" s="2094"/>
      <c r="S52" s="2095"/>
      <c r="T52" s="14" t="s">
        <v>12</v>
      </c>
      <c r="U52" s="13"/>
      <c r="V52" s="15" t="s">
        <v>13</v>
      </c>
    </row>
    <row r="53" spans="1:22" ht="27.9" customHeight="1">
      <c r="A53" s="2114">
        <v>3</v>
      </c>
      <c r="B53" s="2117" t="s">
        <v>311</v>
      </c>
      <c r="C53" s="2118"/>
      <c r="D53" s="2135"/>
      <c r="E53" s="2135"/>
      <c r="F53" s="2135"/>
      <c r="G53" s="2071" t="s">
        <v>312</v>
      </c>
      <c r="H53" s="2071"/>
      <c r="I53" s="2138"/>
      <c r="J53" s="2138"/>
      <c r="K53" s="2138"/>
      <c r="L53" s="2138"/>
      <c r="M53" s="2071" t="s">
        <v>313</v>
      </c>
      <c r="N53" s="2071"/>
      <c r="O53" s="2141"/>
      <c r="P53" s="2142"/>
      <c r="Q53" s="2142"/>
      <c r="R53" s="2142"/>
      <c r="S53" s="2142"/>
      <c r="T53" s="2142"/>
      <c r="U53" s="2142"/>
      <c r="V53" s="2143"/>
    </row>
    <row r="54" spans="1:22" ht="27.9" customHeight="1">
      <c r="A54" s="2115"/>
      <c r="B54" s="2119"/>
      <c r="C54" s="2120"/>
      <c r="D54" s="2136"/>
      <c r="E54" s="2136"/>
      <c r="F54" s="2136"/>
      <c r="G54" s="2072"/>
      <c r="H54" s="2072"/>
      <c r="I54" s="2139"/>
      <c r="J54" s="2139"/>
      <c r="K54" s="2139"/>
      <c r="L54" s="2139"/>
      <c r="M54" s="2072"/>
      <c r="N54" s="2072"/>
      <c r="O54" s="2144"/>
      <c r="P54" s="2145"/>
      <c r="Q54" s="2145"/>
      <c r="R54" s="2145"/>
      <c r="S54" s="2145"/>
      <c r="T54" s="2145"/>
      <c r="U54" s="2145"/>
      <c r="V54" s="2146"/>
    </row>
    <row r="55" spans="1:22" ht="27.9" customHeight="1">
      <c r="A55" s="2115"/>
      <c r="B55" s="2121"/>
      <c r="C55" s="2122"/>
      <c r="D55" s="2137"/>
      <c r="E55" s="2137"/>
      <c r="F55" s="2137"/>
      <c r="G55" s="2073"/>
      <c r="H55" s="2073"/>
      <c r="I55" s="2140"/>
      <c r="J55" s="2140"/>
      <c r="K55" s="2140"/>
      <c r="L55" s="2140"/>
      <c r="M55" s="2073"/>
      <c r="N55" s="2073"/>
      <c r="O55" s="2147"/>
      <c r="P55" s="2148"/>
      <c r="Q55" s="2148"/>
      <c r="R55" s="2148"/>
      <c r="S55" s="2148"/>
      <c r="T55" s="2148"/>
      <c r="U55" s="2148"/>
      <c r="V55" s="2149"/>
    </row>
    <row r="56" spans="1:22" ht="27.9" customHeight="1">
      <c r="A56" s="2115"/>
      <c r="B56" s="2150" t="s">
        <v>314</v>
      </c>
      <c r="C56" s="2127"/>
      <c r="D56" s="2139"/>
      <c r="E56" s="2139"/>
      <c r="F56" s="2139"/>
      <c r="G56" s="2130" t="s">
        <v>315</v>
      </c>
      <c r="H56" s="2130"/>
      <c r="I56" s="2153"/>
      <c r="J56" s="2153"/>
      <c r="K56" s="2154"/>
      <c r="L56" s="2089" t="s">
        <v>19</v>
      </c>
      <c r="M56" s="2159" t="s">
        <v>301</v>
      </c>
      <c r="N56" s="2160"/>
      <c r="O56" s="2160"/>
      <c r="P56" s="2160"/>
      <c r="Q56" s="2161"/>
      <c r="R56" s="2092"/>
      <c r="S56" s="2093"/>
      <c r="T56" s="24" t="s">
        <v>12</v>
      </c>
      <c r="U56" s="25"/>
      <c r="V56" s="26" t="s">
        <v>13</v>
      </c>
    </row>
    <row r="57" spans="1:22" ht="27.9" customHeight="1">
      <c r="A57" s="2115"/>
      <c r="B57" s="2150"/>
      <c r="C57" s="2127"/>
      <c r="D57" s="2139"/>
      <c r="E57" s="2139"/>
      <c r="F57" s="2139"/>
      <c r="G57" s="2130"/>
      <c r="H57" s="2130"/>
      <c r="I57" s="2155"/>
      <c r="J57" s="2155"/>
      <c r="K57" s="2156"/>
      <c r="L57" s="2090"/>
      <c r="M57" s="2162" t="s">
        <v>302</v>
      </c>
      <c r="N57" s="2163"/>
      <c r="O57" s="2163"/>
      <c r="P57" s="2163"/>
      <c r="Q57" s="2164"/>
      <c r="R57" s="2092"/>
      <c r="S57" s="2093"/>
      <c r="T57" s="16" t="s">
        <v>12</v>
      </c>
      <c r="U57" s="17"/>
      <c r="V57" s="18" t="s">
        <v>13</v>
      </c>
    </row>
    <row r="58" spans="1:22" ht="27.9" customHeight="1" thickBot="1">
      <c r="A58" s="2116"/>
      <c r="B58" s="2151"/>
      <c r="C58" s="2129"/>
      <c r="D58" s="2152"/>
      <c r="E58" s="2152"/>
      <c r="F58" s="2152"/>
      <c r="G58" s="2131"/>
      <c r="H58" s="2131"/>
      <c r="I58" s="2157"/>
      <c r="J58" s="2157"/>
      <c r="K58" s="2158"/>
      <c r="L58" s="2091"/>
      <c r="M58" s="2165" t="s">
        <v>304</v>
      </c>
      <c r="N58" s="2166"/>
      <c r="O58" s="2166"/>
      <c r="P58" s="2166"/>
      <c r="Q58" s="2167"/>
      <c r="R58" s="2094"/>
      <c r="S58" s="2095"/>
      <c r="T58" s="20" t="s">
        <v>12</v>
      </c>
      <c r="U58" s="19"/>
      <c r="V58" s="21" t="s">
        <v>13</v>
      </c>
    </row>
    <row r="59" spans="1:22" ht="27.9" customHeight="1">
      <c r="A59" s="2114">
        <v>4</v>
      </c>
      <c r="B59" s="2117" t="s">
        <v>311</v>
      </c>
      <c r="C59" s="2118"/>
      <c r="D59" s="2135"/>
      <c r="E59" s="2135"/>
      <c r="F59" s="2135"/>
      <c r="G59" s="2071" t="s">
        <v>312</v>
      </c>
      <c r="H59" s="2071"/>
      <c r="I59" s="2138"/>
      <c r="J59" s="2138"/>
      <c r="K59" s="2138"/>
      <c r="L59" s="2138"/>
      <c r="M59" s="2071" t="s">
        <v>313</v>
      </c>
      <c r="N59" s="2071"/>
      <c r="O59" s="2141"/>
      <c r="P59" s="2142"/>
      <c r="Q59" s="2142"/>
      <c r="R59" s="2142"/>
      <c r="S59" s="2142"/>
      <c r="T59" s="2142"/>
      <c r="U59" s="2142"/>
      <c r="V59" s="2143"/>
    </row>
    <row r="60" spans="1:22" ht="27.9" customHeight="1">
      <c r="A60" s="2115"/>
      <c r="B60" s="2119"/>
      <c r="C60" s="2120"/>
      <c r="D60" s="2136"/>
      <c r="E60" s="2136"/>
      <c r="F60" s="2136"/>
      <c r="G60" s="2072"/>
      <c r="H60" s="2072"/>
      <c r="I60" s="2139"/>
      <c r="J60" s="2139"/>
      <c r="K60" s="2139"/>
      <c r="L60" s="2139"/>
      <c r="M60" s="2072"/>
      <c r="N60" s="2072"/>
      <c r="O60" s="2144"/>
      <c r="P60" s="2145"/>
      <c r="Q60" s="2145"/>
      <c r="R60" s="2145"/>
      <c r="S60" s="2145"/>
      <c r="T60" s="2145"/>
      <c r="U60" s="2145"/>
      <c r="V60" s="2146"/>
    </row>
    <row r="61" spans="1:22" ht="27.9" customHeight="1">
      <c r="A61" s="2115"/>
      <c r="B61" s="2121"/>
      <c r="C61" s="2122"/>
      <c r="D61" s="2137"/>
      <c r="E61" s="2137"/>
      <c r="F61" s="2137"/>
      <c r="G61" s="2073"/>
      <c r="H61" s="2073"/>
      <c r="I61" s="2140"/>
      <c r="J61" s="2140"/>
      <c r="K61" s="2140"/>
      <c r="L61" s="2140"/>
      <c r="M61" s="2073"/>
      <c r="N61" s="2073"/>
      <c r="O61" s="2147"/>
      <c r="P61" s="2148"/>
      <c r="Q61" s="2148"/>
      <c r="R61" s="2148"/>
      <c r="S61" s="2148"/>
      <c r="T61" s="2148"/>
      <c r="U61" s="2148"/>
      <c r="V61" s="2149"/>
    </row>
    <row r="62" spans="1:22" ht="27.9" customHeight="1">
      <c r="A62" s="2115"/>
      <c r="B62" s="2150" t="s">
        <v>314</v>
      </c>
      <c r="C62" s="2127"/>
      <c r="D62" s="2139"/>
      <c r="E62" s="2139"/>
      <c r="F62" s="2139"/>
      <c r="G62" s="2130" t="s">
        <v>315</v>
      </c>
      <c r="H62" s="2130"/>
      <c r="I62" s="2153"/>
      <c r="J62" s="2153"/>
      <c r="K62" s="2154"/>
      <c r="L62" s="2089" t="s">
        <v>19</v>
      </c>
      <c r="M62" s="2159" t="s">
        <v>301</v>
      </c>
      <c r="N62" s="2160"/>
      <c r="O62" s="2160"/>
      <c r="P62" s="2160"/>
      <c r="Q62" s="2161"/>
      <c r="R62" s="2092"/>
      <c r="S62" s="2093"/>
      <c r="T62" s="24" t="s">
        <v>12</v>
      </c>
      <c r="U62" s="25"/>
      <c r="V62" s="26" t="s">
        <v>13</v>
      </c>
    </row>
    <row r="63" spans="1:22" ht="27.9" customHeight="1">
      <c r="A63" s="2115"/>
      <c r="B63" s="2150"/>
      <c r="C63" s="2127"/>
      <c r="D63" s="2139"/>
      <c r="E63" s="2139"/>
      <c r="F63" s="2139"/>
      <c r="G63" s="2130"/>
      <c r="H63" s="2130"/>
      <c r="I63" s="2155"/>
      <c r="J63" s="2155"/>
      <c r="K63" s="2156"/>
      <c r="L63" s="2090"/>
      <c r="M63" s="2162" t="s">
        <v>302</v>
      </c>
      <c r="N63" s="2163"/>
      <c r="O63" s="2163"/>
      <c r="P63" s="2163"/>
      <c r="Q63" s="2164"/>
      <c r="R63" s="2092"/>
      <c r="S63" s="2093"/>
      <c r="T63" s="16" t="s">
        <v>12</v>
      </c>
      <c r="U63" s="17"/>
      <c r="V63" s="18" t="s">
        <v>13</v>
      </c>
    </row>
    <row r="64" spans="1:22" ht="27.9" customHeight="1" thickBot="1">
      <c r="A64" s="2116"/>
      <c r="B64" s="2151"/>
      <c r="C64" s="2129"/>
      <c r="D64" s="2152"/>
      <c r="E64" s="2152"/>
      <c r="F64" s="2152"/>
      <c r="G64" s="2131"/>
      <c r="H64" s="2131"/>
      <c r="I64" s="2157"/>
      <c r="J64" s="2157"/>
      <c r="K64" s="2158"/>
      <c r="L64" s="2091"/>
      <c r="M64" s="2165" t="s">
        <v>304</v>
      </c>
      <c r="N64" s="2166"/>
      <c r="O64" s="2166"/>
      <c r="P64" s="2166"/>
      <c r="Q64" s="2167"/>
      <c r="R64" s="2094"/>
      <c r="S64" s="2095"/>
      <c r="T64" s="20" t="s">
        <v>12</v>
      </c>
      <c r="U64" s="19"/>
      <c r="V64" s="21" t="s">
        <v>13</v>
      </c>
    </row>
    <row r="65" spans="1:22" ht="27.9" customHeight="1">
      <c r="A65" s="2114">
        <v>5</v>
      </c>
      <c r="B65" s="2117" t="s">
        <v>311</v>
      </c>
      <c r="C65" s="2118"/>
      <c r="D65" s="2135"/>
      <c r="E65" s="2135"/>
      <c r="F65" s="2135"/>
      <c r="G65" s="2071" t="s">
        <v>312</v>
      </c>
      <c r="H65" s="2071"/>
      <c r="I65" s="2138"/>
      <c r="J65" s="2138"/>
      <c r="K65" s="2138"/>
      <c r="L65" s="2138"/>
      <c r="M65" s="2071" t="s">
        <v>313</v>
      </c>
      <c r="N65" s="2071"/>
      <c r="O65" s="2141"/>
      <c r="P65" s="2142"/>
      <c r="Q65" s="2142"/>
      <c r="R65" s="2142"/>
      <c r="S65" s="2142"/>
      <c r="T65" s="2142"/>
      <c r="U65" s="2142"/>
      <c r="V65" s="2143"/>
    </row>
    <row r="66" spans="1:22" ht="27.9" customHeight="1">
      <c r="A66" s="2115"/>
      <c r="B66" s="2119"/>
      <c r="C66" s="2120"/>
      <c r="D66" s="2136"/>
      <c r="E66" s="2136"/>
      <c r="F66" s="2136"/>
      <c r="G66" s="2072"/>
      <c r="H66" s="2072"/>
      <c r="I66" s="2139"/>
      <c r="J66" s="2139"/>
      <c r="K66" s="2139"/>
      <c r="L66" s="2139"/>
      <c r="M66" s="2072"/>
      <c r="N66" s="2072"/>
      <c r="O66" s="2144"/>
      <c r="P66" s="2145"/>
      <c r="Q66" s="2145"/>
      <c r="R66" s="2145"/>
      <c r="S66" s="2145"/>
      <c r="T66" s="2145"/>
      <c r="U66" s="2145"/>
      <c r="V66" s="2146"/>
    </row>
    <row r="67" spans="1:22" ht="27.9" customHeight="1">
      <c r="A67" s="2115"/>
      <c r="B67" s="2121"/>
      <c r="C67" s="2122"/>
      <c r="D67" s="2137"/>
      <c r="E67" s="2137"/>
      <c r="F67" s="2137"/>
      <c r="G67" s="2073"/>
      <c r="H67" s="2073"/>
      <c r="I67" s="2140"/>
      <c r="J67" s="2140"/>
      <c r="K67" s="2140"/>
      <c r="L67" s="2140"/>
      <c r="M67" s="2073"/>
      <c r="N67" s="2073"/>
      <c r="O67" s="2147"/>
      <c r="P67" s="2148"/>
      <c r="Q67" s="2148"/>
      <c r="R67" s="2148"/>
      <c r="S67" s="2148"/>
      <c r="T67" s="2148"/>
      <c r="U67" s="2148"/>
      <c r="V67" s="2149"/>
    </row>
    <row r="68" spans="1:22" ht="27.9" customHeight="1">
      <c r="A68" s="2115"/>
      <c r="B68" s="2150" t="s">
        <v>314</v>
      </c>
      <c r="C68" s="2127"/>
      <c r="D68" s="2139"/>
      <c r="E68" s="2139"/>
      <c r="F68" s="2139"/>
      <c r="G68" s="2130" t="s">
        <v>315</v>
      </c>
      <c r="H68" s="2130"/>
      <c r="I68" s="2153"/>
      <c r="J68" s="2153"/>
      <c r="K68" s="2154"/>
      <c r="L68" s="2089" t="s">
        <v>19</v>
      </c>
      <c r="M68" s="2159" t="s">
        <v>301</v>
      </c>
      <c r="N68" s="2160"/>
      <c r="O68" s="2160"/>
      <c r="P68" s="2160"/>
      <c r="Q68" s="2161"/>
      <c r="R68" s="2092"/>
      <c r="S68" s="2093"/>
      <c r="T68" s="24" t="s">
        <v>12</v>
      </c>
      <c r="U68" s="25"/>
      <c r="V68" s="26" t="s">
        <v>13</v>
      </c>
    </row>
    <row r="69" spans="1:22" ht="27.9" customHeight="1">
      <c r="A69" s="2115"/>
      <c r="B69" s="2150"/>
      <c r="C69" s="2127"/>
      <c r="D69" s="2139"/>
      <c r="E69" s="2139"/>
      <c r="F69" s="2139"/>
      <c r="G69" s="2130"/>
      <c r="H69" s="2130"/>
      <c r="I69" s="2155"/>
      <c r="J69" s="2155"/>
      <c r="K69" s="2156"/>
      <c r="L69" s="2090"/>
      <c r="M69" s="2162" t="s">
        <v>302</v>
      </c>
      <c r="N69" s="2163"/>
      <c r="O69" s="2163"/>
      <c r="P69" s="2163"/>
      <c r="Q69" s="2164"/>
      <c r="R69" s="2092"/>
      <c r="S69" s="2093"/>
      <c r="T69" s="16" t="s">
        <v>12</v>
      </c>
      <c r="U69" s="17"/>
      <c r="V69" s="18" t="s">
        <v>13</v>
      </c>
    </row>
    <row r="70" spans="1:22" ht="27.9" customHeight="1" thickBot="1">
      <c r="A70" s="2116"/>
      <c r="B70" s="2151"/>
      <c r="C70" s="2129"/>
      <c r="D70" s="2152"/>
      <c r="E70" s="2152"/>
      <c r="F70" s="2152"/>
      <c r="G70" s="2131"/>
      <c r="H70" s="2131"/>
      <c r="I70" s="2157"/>
      <c r="J70" s="2157"/>
      <c r="K70" s="2158"/>
      <c r="L70" s="2091"/>
      <c r="M70" s="2165" t="s">
        <v>304</v>
      </c>
      <c r="N70" s="2166"/>
      <c r="O70" s="2166"/>
      <c r="P70" s="2166"/>
      <c r="Q70" s="2167"/>
      <c r="R70" s="2094"/>
      <c r="S70" s="2095"/>
      <c r="T70" s="20" t="s">
        <v>12</v>
      </c>
      <c r="U70" s="19"/>
      <c r="V70" s="21" t="s">
        <v>13</v>
      </c>
    </row>
    <row r="71" spans="1:22" ht="27.9" customHeight="1">
      <c r="A71" s="2114">
        <v>6</v>
      </c>
      <c r="B71" s="2117" t="s">
        <v>311</v>
      </c>
      <c r="C71" s="2118"/>
      <c r="D71" s="2135"/>
      <c r="E71" s="2135"/>
      <c r="F71" s="2135"/>
      <c r="G71" s="2071" t="s">
        <v>312</v>
      </c>
      <c r="H71" s="2071"/>
      <c r="I71" s="2138"/>
      <c r="J71" s="2138"/>
      <c r="K71" s="2138"/>
      <c r="L71" s="2138"/>
      <c r="M71" s="2071" t="s">
        <v>313</v>
      </c>
      <c r="N71" s="2071"/>
      <c r="O71" s="2141"/>
      <c r="P71" s="2142"/>
      <c r="Q71" s="2142"/>
      <c r="R71" s="2142"/>
      <c r="S71" s="2142"/>
      <c r="T71" s="2142"/>
      <c r="U71" s="2142"/>
      <c r="V71" s="2143"/>
    </row>
    <row r="72" spans="1:22" ht="27.9" customHeight="1">
      <c r="A72" s="2115"/>
      <c r="B72" s="2119"/>
      <c r="C72" s="2120"/>
      <c r="D72" s="2136"/>
      <c r="E72" s="2136"/>
      <c r="F72" s="2136"/>
      <c r="G72" s="2072"/>
      <c r="H72" s="2072"/>
      <c r="I72" s="2139"/>
      <c r="J72" s="2139"/>
      <c r="K72" s="2139"/>
      <c r="L72" s="2139"/>
      <c r="M72" s="2072"/>
      <c r="N72" s="2072"/>
      <c r="O72" s="2144"/>
      <c r="P72" s="2145"/>
      <c r="Q72" s="2145"/>
      <c r="R72" s="2145"/>
      <c r="S72" s="2145"/>
      <c r="T72" s="2145"/>
      <c r="U72" s="2145"/>
      <c r="V72" s="2146"/>
    </row>
    <row r="73" spans="1:22" ht="27.9" customHeight="1">
      <c r="A73" s="2115"/>
      <c r="B73" s="2121"/>
      <c r="C73" s="2122"/>
      <c r="D73" s="2137"/>
      <c r="E73" s="2137"/>
      <c r="F73" s="2137"/>
      <c r="G73" s="2073"/>
      <c r="H73" s="2073"/>
      <c r="I73" s="2140"/>
      <c r="J73" s="2140"/>
      <c r="K73" s="2140"/>
      <c r="L73" s="2140"/>
      <c r="M73" s="2073"/>
      <c r="N73" s="2073"/>
      <c r="O73" s="2147"/>
      <c r="P73" s="2148"/>
      <c r="Q73" s="2148"/>
      <c r="R73" s="2148"/>
      <c r="S73" s="2148"/>
      <c r="T73" s="2148"/>
      <c r="U73" s="2148"/>
      <c r="V73" s="2149"/>
    </row>
    <row r="74" spans="1:22" ht="27.9" customHeight="1">
      <c r="A74" s="2115"/>
      <c r="B74" s="2150" t="s">
        <v>314</v>
      </c>
      <c r="C74" s="2127"/>
      <c r="D74" s="2139"/>
      <c r="E74" s="2139"/>
      <c r="F74" s="2139"/>
      <c r="G74" s="2130" t="s">
        <v>315</v>
      </c>
      <c r="H74" s="2130"/>
      <c r="I74" s="2153"/>
      <c r="J74" s="2153"/>
      <c r="K74" s="2154"/>
      <c r="L74" s="2089" t="s">
        <v>19</v>
      </c>
      <c r="M74" s="2159" t="s">
        <v>301</v>
      </c>
      <c r="N74" s="2160"/>
      <c r="O74" s="2160"/>
      <c r="P74" s="2160"/>
      <c r="Q74" s="2161"/>
      <c r="R74" s="2092"/>
      <c r="S74" s="2093"/>
      <c r="T74" s="24" t="s">
        <v>12</v>
      </c>
      <c r="U74" s="25"/>
      <c r="V74" s="26" t="s">
        <v>13</v>
      </c>
    </row>
    <row r="75" spans="1:22" ht="27.9" customHeight="1">
      <c r="A75" s="2115"/>
      <c r="B75" s="2150"/>
      <c r="C75" s="2127"/>
      <c r="D75" s="2139"/>
      <c r="E75" s="2139"/>
      <c r="F75" s="2139"/>
      <c r="G75" s="2130"/>
      <c r="H75" s="2130"/>
      <c r="I75" s="2155"/>
      <c r="J75" s="2155"/>
      <c r="K75" s="2156"/>
      <c r="L75" s="2090"/>
      <c r="M75" s="2162" t="s">
        <v>302</v>
      </c>
      <c r="N75" s="2163"/>
      <c r="O75" s="2163"/>
      <c r="P75" s="2163"/>
      <c r="Q75" s="2164"/>
      <c r="R75" s="2092"/>
      <c r="S75" s="2093"/>
      <c r="T75" s="16" t="s">
        <v>12</v>
      </c>
      <c r="U75" s="17"/>
      <c r="V75" s="18" t="s">
        <v>13</v>
      </c>
    </row>
    <row r="76" spans="1:22" ht="27.9" customHeight="1" thickBot="1">
      <c r="A76" s="2116"/>
      <c r="B76" s="2151"/>
      <c r="C76" s="2129"/>
      <c r="D76" s="2152"/>
      <c r="E76" s="2152"/>
      <c r="F76" s="2152"/>
      <c r="G76" s="2131"/>
      <c r="H76" s="2131"/>
      <c r="I76" s="2157"/>
      <c r="J76" s="2157"/>
      <c r="K76" s="2158"/>
      <c r="L76" s="2091"/>
      <c r="M76" s="2165" t="s">
        <v>304</v>
      </c>
      <c r="N76" s="2166"/>
      <c r="O76" s="2166"/>
      <c r="P76" s="2166"/>
      <c r="Q76" s="2167"/>
      <c r="R76" s="2094"/>
      <c r="S76" s="2095"/>
      <c r="T76" s="20" t="s">
        <v>12</v>
      </c>
      <c r="U76" s="19"/>
      <c r="V76" s="21" t="s">
        <v>13</v>
      </c>
    </row>
  </sheetData>
  <sheetProtection algorithmName="SHA-512" hashValue="GqDs00ymKD5cfpCJ2DsgMygxWAKtDp7sntJRmHbV5Ex8dfLmyDLPKFJ3/tnLoI07k3aMSwk8Sva4mlCanNutNQ==" saltValue="Hqryhk/S4dUy/aP8YUkpow==" spinCount="100000" sheet="1" objects="1" scenarios="1" selectLockedCells="1"/>
  <mergeCells count="112">
    <mergeCell ref="A71:A76"/>
    <mergeCell ref="B71:C73"/>
    <mergeCell ref="D71:F73"/>
    <mergeCell ref="G71:H73"/>
    <mergeCell ref="I71:L73"/>
    <mergeCell ref="O71:V73"/>
    <mergeCell ref="B74:C76"/>
    <mergeCell ref="D74:F76"/>
    <mergeCell ref="G74:H76"/>
    <mergeCell ref="I74:K76"/>
    <mergeCell ref="L74:L76"/>
    <mergeCell ref="M74:Q74"/>
    <mergeCell ref="M75:Q75"/>
    <mergeCell ref="M76:Q76"/>
    <mergeCell ref="M71:N73"/>
    <mergeCell ref="R74:S74"/>
    <mergeCell ref="R75:S75"/>
    <mergeCell ref="R76:S76"/>
    <mergeCell ref="A65:A70"/>
    <mergeCell ref="B65:C67"/>
    <mergeCell ref="D65:F67"/>
    <mergeCell ref="G65:H67"/>
    <mergeCell ref="I65:L67"/>
    <mergeCell ref="O65:V67"/>
    <mergeCell ref="B68:C70"/>
    <mergeCell ref="D68:F70"/>
    <mergeCell ref="G68:H70"/>
    <mergeCell ref="I68:K70"/>
    <mergeCell ref="L68:L70"/>
    <mergeCell ref="M68:Q68"/>
    <mergeCell ref="M69:Q69"/>
    <mergeCell ref="M70:Q70"/>
    <mergeCell ref="M65:N67"/>
    <mergeCell ref="R68:S68"/>
    <mergeCell ref="R69:S69"/>
    <mergeCell ref="R70:S70"/>
    <mergeCell ref="A59:A64"/>
    <mergeCell ref="B59:C61"/>
    <mergeCell ref="D59:F61"/>
    <mergeCell ref="G59:H61"/>
    <mergeCell ref="I59:L61"/>
    <mergeCell ref="O59:V61"/>
    <mergeCell ref="B62:C64"/>
    <mergeCell ref="D62:F64"/>
    <mergeCell ref="G62:H64"/>
    <mergeCell ref="I62:K64"/>
    <mergeCell ref="L62:L64"/>
    <mergeCell ref="M62:Q62"/>
    <mergeCell ref="M63:Q63"/>
    <mergeCell ref="M64:Q64"/>
    <mergeCell ref="M59:N61"/>
    <mergeCell ref="R62:S62"/>
    <mergeCell ref="R63:S63"/>
    <mergeCell ref="R64:S64"/>
    <mergeCell ref="A53:A58"/>
    <mergeCell ref="B53:C55"/>
    <mergeCell ref="D53:F55"/>
    <mergeCell ref="G53:H55"/>
    <mergeCell ref="I53:L55"/>
    <mergeCell ref="O53:V55"/>
    <mergeCell ref="B56:C58"/>
    <mergeCell ref="D56:F58"/>
    <mergeCell ref="G56:H58"/>
    <mergeCell ref="I56:K58"/>
    <mergeCell ref="L56:L58"/>
    <mergeCell ref="M56:Q56"/>
    <mergeCell ref="M57:Q57"/>
    <mergeCell ref="M58:Q58"/>
    <mergeCell ref="M53:N55"/>
    <mergeCell ref="R56:S56"/>
    <mergeCell ref="R57:S57"/>
    <mergeCell ref="R58:S58"/>
    <mergeCell ref="A47:A52"/>
    <mergeCell ref="B47:C49"/>
    <mergeCell ref="D47:F49"/>
    <mergeCell ref="G47:H49"/>
    <mergeCell ref="I47:L49"/>
    <mergeCell ref="O47:V49"/>
    <mergeCell ref="B50:C52"/>
    <mergeCell ref="D50:F52"/>
    <mergeCell ref="G50:H52"/>
    <mergeCell ref="I50:K52"/>
    <mergeCell ref="L50:L52"/>
    <mergeCell ref="M50:Q50"/>
    <mergeCell ref="M51:Q51"/>
    <mergeCell ref="M52:Q52"/>
    <mergeCell ref="M47:N49"/>
    <mergeCell ref="R50:S50"/>
    <mergeCell ref="R51:S51"/>
    <mergeCell ref="R52:S52"/>
    <mergeCell ref="A36:C38"/>
    <mergeCell ref="D36:G38"/>
    <mergeCell ref="A41:A46"/>
    <mergeCell ref="B41:C43"/>
    <mergeCell ref="D41:F43"/>
    <mergeCell ref="G41:H43"/>
    <mergeCell ref="B44:C46"/>
    <mergeCell ref="D44:F46"/>
    <mergeCell ref="G44:H46"/>
    <mergeCell ref="F1:P3"/>
    <mergeCell ref="R1:V2"/>
    <mergeCell ref="M44:Q44"/>
    <mergeCell ref="M45:Q45"/>
    <mergeCell ref="M46:Q46"/>
    <mergeCell ref="I41:L43"/>
    <mergeCell ref="M41:N43"/>
    <mergeCell ref="O41:V43"/>
    <mergeCell ref="I44:K46"/>
    <mergeCell ref="L44:L46"/>
    <mergeCell ref="R44:S44"/>
    <mergeCell ref="R45:S45"/>
    <mergeCell ref="R46:S46"/>
  </mergeCells>
  <phoneticPr fontId="3"/>
  <dataValidations count="1">
    <dataValidation type="list" allowBlank="1" showInputMessage="1" showErrorMessage="1" sqref="D44:F46 D50:F52 D56:F58 D62:F64 D68:F70 D74:F76">
      <formula1>$X$44:$X$46</formula1>
    </dataValidation>
  </dataValidations>
  <printOptions horizontalCentered="1"/>
  <pageMargins left="0.39370078740157483" right="0.39370078740157483" top="0.31496062992125984" bottom="0.35433070866141736" header="0.31496062992125984" footer="0.31496062992125984"/>
  <pageSetup paperSize="9" scale="5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00"/>
    <pageSetUpPr fitToPage="1"/>
  </sheetPr>
  <dimension ref="A1:BF573"/>
  <sheetViews>
    <sheetView showGridLines="0" view="pageBreakPreview" zoomScale="85" zoomScaleNormal="100" zoomScaleSheetLayoutView="85" workbookViewId="0">
      <pane ySplit="2" topLeftCell="A3" activePane="bottomLeft" state="frozen"/>
      <selection pane="bottomLeft" activeCell="L18" sqref="L18:AL18"/>
    </sheetView>
  </sheetViews>
  <sheetFormatPr defaultColWidth="10" defaultRowHeight="28.2" customHeight="1"/>
  <cols>
    <col min="1" max="40" width="4" style="27" customWidth="1"/>
    <col min="41" max="41" width="4.109375" style="145" customWidth="1"/>
    <col min="42" max="42" width="4.21875" style="145" hidden="1" customWidth="1"/>
    <col min="43" max="43" width="9.77734375" style="35" hidden="1" customWidth="1"/>
    <col min="44" max="44" width="9.77734375" style="159" hidden="1" customWidth="1"/>
    <col min="45" max="45" width="9.77734375" style="30" hidden="1" customWidth="1"/>
    <col min="46" max="46" width="9.77734375" style="31" hidden="1" customWidth="1"/>
    <col min="47" max="47" width="9.77734375" style="152" hidden="1" customWidth="1"/>
    <col min="48" max="48" width="9.77734375" style="155" hidden="1" customWidth="1"/>
    <col min="49" max="49" width="9.77734375" style="221" hidden="1" customWidth="1"/>
    <col min="50" max="52" width="10.77734375" style="32" hidden="1" customWidth="1"/>
    <col min="53" max="53" width="10.88671875" style="32" hidden="1" customWidth="1"/>
    <col min="54" max="54" width="10" style="488" hidden="1" customWidth="1"/>
    <col min="55" max="75" width="10" style="27" customWidth="1"/>
    <col min="76" max="16384" width="10" style="27"/>
  </cols>
  <sheetData>
    <row r="1" spans="1:54" ht="28.2" customHeight="1">
      <c r="A1" s="815" t="s">
        <v>546</v>
      </c>
      <c r="B1" s="815"/>
      <c r="C1" s="815"/>
      <c r="D1" s="815"/>
      <c r="E1" s="815"/>
      <c r="F1" s="815"/>
      <c r="G1" s="815"/>
      <c r="H1" s="815"/>
      <c r="I1" s="815"/>
      <c r="J1" s="815"/>
      <c r="K1" s="815"/>
      <c r="L1" s="815"/>
      <c r="M1" s="815"/>
      <c r="N1" s="815"/>
      <c r="O1" s="815"/>
      <c r="P1" s="815"/>
      <c r="Q1" s="815"/>
      <c r="R1" s="815"/>
      <c r="S1" s="815"/>
      <c r="T1" s="815"/>
      <c r="U1" s="815"/>
      <c r="V1" s="815"/>
      <c r="W1" s="815"/>
      <c r="X1" s="815"/>
      <c r="Y1" s="815"/>
      <c r="Z1" s="815"/>
      <c r="AA1" s="815"/>
      <c r="AB1" s="815"/>
      <c r="AC1" s="815"/>
      <c r="AD1" s="815"/>
      <c r="AE1" s="815"/>
      <c r="AF1" s="815"/>
      <c r="AG1" s="815"/>
      <c r="AH1" s="815"/>
      <c r="AI1" s="815"/>
      <c r="AJ1" s="815"/>
      <c r="AK1" s="815"/>
      <c r="AL1" s="815"/>
      <c r="AM1" s="815"/>
      <c r="AN1" s="815"/>
      <c r="AO1" s="815"/>
      <c r="AP1" s="28"/>
      <c r="AQ1" s="214" t="s">
        <v>856</v>
      </c>
      <c r="AR1" s="215" t="s">
        <v>935</v>
      </c>
      <c r="AS1" s="216" t="s">
        <v>944</v>
      </c>
      <c r="AT1" s="217" t="s">
        <v>910</v>
      </c>
      <c r="AU1" s="218" t="s">
        <v>909</v>
      </c>
      <c r="AV1" s="219" t="s">
        <v>963</v>
      </c>
      <c r="AW1" s="220" t="s">
        <v>785</v>
      </c>
      <c r="AX1" s="213" t="s">
        <v>318</v>
      </c>
      <c r="AY1" s="213" t="s">
        <v>911</v>
      </c>
      <c r="AZ1" s="213" t="s">
        <v>929</v>
      </c>
      <c r="BA1" s="213" t="s">
        <v>1102</v>
      </c>
      <c r="BB1" s="488" t="s">
        <v>1184</v>
      </c>
    </row>
    <row r="2" spans="1:54" ht="28.2" customHeight="1">
      <c r="A2" s="815"/>
      <c r="B2" s="815"/>
      <c r="C2" s="815"/>
      <c r="D2" s="815"/>
      <c r="E2" s="815"/>
      <c r="F2" s="815"/>
      <c r="G2" s="815"/>
      <c r="H2" s="815"/>
      <c r="I2" s="815"/>
      <c r="J2" s="815"/>
      <c r="K2" s="815"/>
      <c r="L2" s="815"/>
      <c r="M2" s="815"/>
      <c r="N2" s="815"/>
      <c r="O2" s="815"/>
      <c r="P2" s="815"/>
      <c r="Q2" s="815"/>
      <c r="R2" s="815"/>
      <c r="S2" s="815"/>
      <c r="T2" s="815"/>
      <c r="U2" s="815"/>
      <c r="V2" s="815"/>
      <c r="W2" s="815"/>
      <c r="X2" s="815"/>
      <c r="Y2" s="815"/>
      <c r="Z2" s="815"/>
      <c r="AA2" s="815"/>
      <c r="AB2" s="815"/>
      <c r="AC2" s="815"/>
      <c r="AD2" s="815"/>
      <c r="AE2" s="815"/>
      <c r="AF2" s="815"/>
      <c r="AG2" s="815"/>
      <c r="AH2" s="815"/>
      <c r="AI2" s="815"/>
      <c r="AJ2" s="815"/>
      <c r="AK2" s="815"/>
      <c r="AL2" s="815"/>
      <c r="AM2" s="815"/>
      <c r="AN2" s="815"/>
      <c r="AO2" s="815"/>
      <c r="AP2" s="28"/>
      <c r="AQ2" s="29"/>
      <c r="AR2" s="158"/>
      <c r="AV2" s="173"/>
    </row>
    <row r="3" spans="1:54" s="33" customFormat="1" ht="28.2" customHeight="1">
      <c r="B3" s="1131" t="s">
        <v>1179</v>
      </c>
      <c r="C3" s="1131"/>
      <c r="D3" s="1131"/>
      <c r="E3" s="1131"/>
      <c r="F3" s="1131"/>
      <c r="G3" s="1131"/>
      <c r="H3" s="1131"/>
      <c r="I3" s="1131"/>
      <c r="J3" s="1131"/>
      <c r="K3" s="1131"/>
      <c r="L3" s="1131"/>
      <c r="M3" s="1131"/>
      <c r="N3" s="1131"/>
      <c r="O3" s="1131"/>
      <c r="P3" s="1131"/>
      <c r="Q3" s="1131"/>
      <c r="R3" s="1131"/>
      <c r="S3" s="1131"/>
      <c r="T3" s="1131"/>
      <c r="U3" s="1131"/>
      <c r="V3" s="1131"/>
      <c r="W3" s="1131"/>
      <c r="X3" s="1131"/>
      <c r="Y3" s="1131"/>
      <c r="Z3" s="1131"/>
      <c r="AA3" s="1131"/>
      <c r="AB3" s="1131"/>
      <c r="AC3" s="1131"/>
      <c r="AD3" s="1131"/>
      <c r="AE3" s="1131"/>
      <c r="AF3" s="1131"/>
      <c r="AG3" s="1131"/>
      <c r="AH3" s="1131"/>
      <c r="AI3" s="1131"/>
      <c r="AJ3" s="1131"/>
      <c r="AK3" s="1131"/>
      <c r="AL3" s="1131"/>
      <c r="AM3" s="1131"/>
      <c r="AN3" s="1131"/>
      <c r="AO3" s="34"/>
      <c r="AP3" s="34"/>
      <c r="AQ3" s="35"/>
      <c r="AR3" s="159"/>
      <c r="AS3" s="30"/>
      <c r="AT3" s="31"/>
      <c r="AU3" s="152"/>
      <c r="AV3" s="173"/>
      <c r="AW3" s="221"/>
      <c r="AX3" s="32"/>
      <c r="AY3" s="32"/>
      <c r="AZ3" s="32"/>
      <c r="BA3" s="32"/>
      <c r="BB3" s="488"/>
    </row>
    <row r="4" spans="1:54" s="33" customFormat="1" ht="28.2" customHeight="1">
      <c r="B4" s="1132" t="s">
        <v>1101</v>
      </c>
      <c r="C4" s="1133"/>
      <c r="D4" s="1133"/>
      <c r="E4" s="1133"/>
      <c r="F4" s="1133"/>
      <c r="G4" s="1133"/>
      <c r="H4" s="1133"/>
      <c r="I4" s="1133"/>
      <c r="J4" s="1133"/>
      <c r="K4" s="1133"/>
      <c r="L4" s="1133"/>
      <c r="M4" s="1133"/>
      <c r="N4" s="1133"/>
      <c r="O4" s="1133"/>
      <c r="P4" s="1133"/>
      <c r="Q4" s="1133"/>
      <c r="R4" s="1133"/>
      <c r="S4" s="1133"/>
      <c r="T4" s="1133"/>
      <c r="U4" s="1133"/>
      <c r="V4" s="1133"/>
      <c r="W4" s="1133"/>
      <c r="X4" s="1133"/>
      <c r="Y4" s="1133"/>
      <c r="Z4" s="1133"/>
      <c r="AA4" s="1133"/>
      <c r="AB4" s="1133"/>
      <c r="AC4" s="1133"/>
      <c r="AD4" s="1133"/>
      <c r="AE4" s="1133"/>
      <c r="AF4" s="1133"/>
      <c r="AG4" s="1133"/>
      <c r="AH4" s="1133"/>
      <c r="AI4" s="1133"/>
      <c r="AJ4" s="1133"/>
      <c r="AK4" s="1133"/>
      <c r="AL4" s="1133"/>
      <c r="AM4" s="1133"/>
      <c r="AN4" s="1133"/>
      <c r="AO4" s="1134"/>
      <c r="AP4" s="34"/>
      <c r="AQ4" s="35"/>
      <c r="AR4" s="159"/>
      <c r="AS4" s="30"/>
      <c r="AT4" s="31"/>
      <c r="AU4" s="152"/>
      <c r="AV4" s="173"/>
      <c r="AW4" s="221"/>
      <c r="AX4" s="32"/>
      <c r="AY4" s="32"/>
      <c r="AZ4" s="32"/>
      <c r="BA4" s="32"/>
      <c r="BB4" s="488"/>
    </row>
    <row r="5" spans="1:54" s="36" customFormat="1" ht="28.2" customHeight="1">
      <c r="B5" s="825" t="s">
        <v>1279</v>
      </c>
      <c r="C5" s="825"/>
      <c r="D5" s="825"/>
      <c r="E5" s="825"/>
      <c r="F5" s="825"/>
      <c r="G5" s="825"/>
      <c r="H5" s="825"/>
      <c r="I5" s="825"/>
      <c r="J5" s="825"/>
      <c r="K5" s="825"/>
      <c r="L5" s="825"/>
      <c r="M5" s="825"/>
      <c r="N5" s="825"/>
      <c r="O5" s="825"/>
      <c r="P5" s="825"/>
      <c r="Q5" s="825"/>
      <c r="R5" s="825"/>
      <c r="S5" s="825"/>
      <c r="T5" s="825"/>
      <c r="U5" s="825"/>
      <c r="V5" s="825"/>
      <c r="W5" s="825"/>
      <c r="X5" s="825"/>
      <c r="Y5" s="825"/>
      <c r="Z5" s="825"/>
      <c r="AA5" s="825"/>
      <c r="AB5" s="825"/>
      <c r="AC5" s="825"/>
      <c r="AD5" s="825"/>
      <c r="AE5" s="825"/>
      <c r="AF5" s="825"/>
      <c r="AG5" s="825"/>
      <c r="AH5" s="825"/>
      <c r="AI5" s="825"/>
      <c r="AJ5" s="825"/>
      <c r="AK5" s="825"/>
      <c r="AL5" s="825"/>
      <c r="AM5" s="825"/>
      <c r="AN5" s="825"/>
      <c r="AO5" s="825"/>
      <c r="AP5" s="43"/>
      <c r="AQ5" s="44"/>
      <c r="AR5" s="161"/>
      <c r="AS5" s="40"/>
      <c r="AT5" s="41"/>
      <c r="AU5" s="153"/>
      <c r="AV5" s="174"/>
      <c r="AW5" s="222"/>
      <c r="AX5" s="42"/>
      <c r="AY5" s="42"/>
      <c r="AZ5" s="42"/>
      <c r="BA5" s="42"/>
      <c r="BB5" s="489"/>
    </row>
    <row r="6" spans="1:54" s="36" customFormat="1" ht="28.2" customHeight="1">
      <c r="B6" s="825"/>
      <c r="C6" s="825"/>
      <c r="D6" s="825"/>
      <c r="E6" s="825"/>
      <c r="F6" s="825"/>
      <c r="G6" s="825"/>
      <c r="H6" s="825"/>
      <c r="I6" s="825"/>
      <c r="J6" s="825"/>
      <c r="K6" s="825"/>
      <c r="L6" s="825"/>
      <c r="M6" s="825"/>
      <c r="N6" s="825"/>
      <c r="O6" s="825"/>
      <c r="P6" s="825"/>
      <c r="Q6" s="825"/>
      <c r="R6" s="825"/>
      <c r="S6" s="825"/>
      <c r="T6" s="825"/>
      <c r="U6" s="825"/>
      <c r="V6" s="825"/>
      <c r="W6" s="825"/>
      <c r="X6" s="825"/>
      <c r="Y6" s="825"/>
      <c r="Z6" s="825"/>
      <c r="AA6" s="825"/>
      <c r="AB6" s="825"/>
      <c r="AC6" s="825"/>
      <c r="AD6" s="825"/>
      <c r="AE6" s="825"/>
      <c r="AF6" s="825"/>
      <c r="AG6" s="825"/>
      <c r="AH6" s="825"/>
      <c r="AI6" s="825"/>
      <c r="AJ6" s="825"/>
      <c r="AK6" s="825"/>
      <c r="AL6" s="825"/>
      <c r="AM6" s="825"/>
      <c r="AN6" s="825"/>
      <c r="AO6" s="825"/>
      <c r="AP6" s="38"/>
      <c r="AQ6" s="39"/>
      <c r="AR6" s="160"/>
      <c r="AS6" s="40"/>
      <c r="AT6" s="41"/>
      <c r="AU6" s="153"/>
      <c r="AV6" s="174"/>
      <c r="AW6" s="222"/>
      <c r="AX6" s="42"/>
      <c r="AY6" s="42"/>
      <c r="AZ6" s="42"/>
      <c r="BA6" s="42"/>
      <c r="BB6" s="489"/>
    </row>
    <row r="7" spans="1:54" s="36" customFormat="1" ht="28.2" customHeight="1">
      <c r="B7" s="825" t="s">
        <v>1290</v>
      </c>
      <c r="C7" s="825"/>
      <c r="D7" s="825"/>
      <c r="E7" s="825"/>
      <c r="F7" s="825"/>
      <c r="G7" s="825"/>
      <c r="H7" s="825"/>
      <c r="I7" s="825"/>
      <c r="J7" s="825"/>
      <c r="K7" s="825"/>
      <c r="L7" s="825"/>
      <c r="M7" s="825"/>
      <c r="N7" s="825"/>
      <c r="O7" s="825"/>
      <c r="P7" s="825"/>
      <c r="Q7" s="825"/>
      <c r="R7" s="825"/>
      <c r="S7" s="825"/>
      <c r="T7" s="825"/>
      <c r="U7" s="825"/>
      <c r="V7" s="825"/>
      <c r="W7" s="825"/>
      <c r="X7" s="825"/>
      <c r="Y7" s="825"/>
      <c r="Z7" s="825"/>
      <c r="AA7" s="825"/>
      <c r="AB7" s="825"/>
      <c r="AC7" s="825"/>
      <c r="AD7" s="825"/>
      <c r="AE7" s="825"/>
      <c r="AF7" s="825"/>
      <c r="AG7" s="825"/>
      <c r="AH7" s="825"/>
      <c r="AI7" s="825"/>
      <c r="AJ7" s="825"/>
      <c r="AK7" s="825"/>
      <c r="AL7" s="825"/>
      <c r="AM7" s="825"/>
      <c r="AO7" s="38"/>
      <c r="AP7" s="38"/>
      <c r="AQ7" s="39"/>
      <c r="AR7" s="160"/>
      <c r="AS7" s="40"/>
      <c r="AT7" s="41"/>
      <c r="AU7" s="153"/>
      <c r="AV7" s="174"/>
      <c r="AW7" s="222"/>
      <c r="AX7" s="42"/>
      <c r="AY7" s="42"/>
      <c r="AZ7" s="42"/>
      <c r="BA7" s="42"/>
      <c r="BB7" s="489"/>
    </row>
    <row r="8" spans="1:54" s="36" customFormat="1" ht="28.2" customHeight="1">
      <c r="B8" s="825"/>
      <c r="C8" s="825"/>
      <c r="D8" s="825"/>
      <c r="E8" s="825"/>
      <c r="F8" s="825"/>
      <c r="G8" s="825"/>
      <c r="H8" s="825"/>
      <c r="I8" s="825"/>
      <c r="J8" s="825"/>
      <c r="K8" s="825"/>
      <c r="L8" s="825"/>
      <c r="M8" s="825"/>
      <c r="N8" s="825"/>
      <c r="O8" s="825"/>
      <c r="P8" s="825"/>
      <c r="Q8" s="825"/>
      <c r="R8" s="825"/>
      <c r="S8" s="825"/>
      <c r="T8" s="825"/>
      <c r="U8" s="825"/>
      <c r="V8" s="825"/>
      <c r="W8" s="825"/>
      <c r="X8" s="825"/>
      <c r="Y8" s="825"/>
      <c r="Z8" s="825"/>
      <c r="AA8" s="825"/>
      <c r="AB8" s="825"/>
      <c r="AC8" s="825"/>
      <c r="AD8" s="825"/>
      <c r="AE8" s="825"/>
      <c r="AF8" s="825"/>
      <c r="AG8" s="825"/>
      <c r="AH8" s="825"/>
      <c r="AI8" s="825"/>
      <c r="AJ8" s="825"/>
      <c r="AK8" s="825"/>
      <c r="AL8" s="825"/>
      <c r="AM8" s="825"/>
      <c r="AO8" s="38"/>
      <c r="AP8" s="38"/>
      <c r="AQ8" s="39"/>
      <c r="AR8" s="160"/>
      <c r="AS8" s="40"/>
      <c r="AT8" s="41"/>
      <c r="AU8" s="153"/>
      <c r="AV8" s="174"/>
      <c r="AW8" s="222"/>
      <c r="AX8" s="42"/>
      <c r="AY8" s="42"/>
      <c r="AZ8" s="42"/>
      <c r="BA8" s="42"/>
      <c r="BB8" s="489"/>
    </row>
    <row r="9" spans="1:54" s="36" customFormat="1" ht="28.2" customHeight="1">
      <c r="B9" s="825"/>
      <c r="C9" s="825"/>
      <c r="D9" s="825"/>
      <c r="E9" s="825"/>
      <c r="F9" s="825"/>
      <c r="G9" s="825"/>
      <c r="H9" s="825"/>
      <c r="I9" s="825"/>
      <c r="J9" s="825"/>
      <c r="K9" s="825"/>
      <c r="L9" s="825"/>
      <c r="M9" s="825"/>
      <c r="N9" s="825"/>
      <c r="O9" s="825"/>
      <c r="P9" s="825"/>
      <c r="Q9" s="825"/>
      <c r="R9" s="825"/>
      <c r="S9" s="825"/>
      <c r="T9" s="825"/>
      <c r="U9" s="825"/>
      <c r="V9" s="825"/>
      <c r="W9" s="825"/>
      <c r="X9" s="825"/>
      <c r="Y9" s="825"/>
      <c r="Z9" s="825"/>
      <c r="AA9" s="825"/>
      <c r="AB9" s="825"/>
      <c r="AC9" s="825"/>
      <c r="AD9" s="825"/>
      <c r="AE9" s="825"/>
      <c r="AF9" s="825"/>
      <c r="AG9" s="825"/>
      <c r="AH9" s="825"/>
      <c r="AI9" s="825"/>
      <c r="AJ9" s="825"/>
      <c r="AK9" s="825"/>
      <c r="AL9" s="825"/>
      <c r="AM9" s="825"/>
      <c r="AO9" s="38"/>
      <c r="AP9" s="38"/>
      <c r="AQ9" s="39"/>
      <c r="AR9" s="160"/>
      <c r="AS9" s="40"/>
      <c r="AT9" s="41"/>
      <c r="AU9" s="153"/>
      <c r="AV9" s="174"/>
      <c r="AW9" s="222"/>
      <c r="AX9" s="42"/>
      <c r="AY9" s="42"/>
      <c r="AZ9" s="42"/>
      <c r="BA9" s="42"/>
      <c r="BB9" s="489"/>
    </row>
    <row r="10" spans="1:54" s="36" customFormat="1" ht="28.2" customHeight="1">
      <c r="B10" s="825"/>
      <c r="C10" s="825"/>
      <c r="D10" s="825"/>
      <c r="E10" s="825"/>
      <c r="F10" s="825"/>
      <c r="G10" s="825"/>
      <c r="H10" s="825"/>
      <c r="I10" s="825"/>
      <c r="J10" s="825"/>
      <c r="K10" s="825"/>
      <c r="L10" s="825"/>
      <c r="M10" s="825"/>
      <c r="N10" s="825"/>
      <c r="O10" s="825"/>
      <c r="P10" s="825"/>
      <c r="Q10" s="825"/>
      <c r="R10" s="825"/>
      <c r="S10" s="825"/>
      <c r="T10" s="825"/>
      <c r="U10" s="825"/>
      <c r="V10" s="825"/>
      <c r="W10" s="825"/>
      <c r="X10" s="825"/>
      <c r="Y10" s="825"/>
      <c r="Z10" s="825"/>
      <c r="AA10" s="825"/>
      <c r="AB10" s="825"/>
      <c r="AC10" s="825"/>
      <c r="AD10" s="825"/>
      <c r="AE10" s="825"/>
      <c r="AF10" s="825"/>
      <c r="AG10" s="825"/>
      <c r="AH10" s="825"/>
      <c r="AI10" s="825"/>
      <c r="AJ10" s="825"/>
      <c r="AK10" s="825"/>
      <c r="AL10" s="825"/>
      <c r="AM10" s="825"/>
      <c r="AO10" s="38"/>
      <c r="AP10" s="38"/>
      <c r="AQ10" s="39"/>
      <c r="AR10" s="160"/>
      <c r="AS10" s="40"/>
      <c r="AT10" s="41"/>
      <c r="AU10" s="153"/>
      <c r="AV10" s="174"/>
      <c r="AW10" s="222"/>
      <c r="AX10" s="42"/>
      <c r="AY10" s="42"/>
      <c r="AZ10" s="42"/>
      <c r="BA10" s="42"/>
      <c r="BB10" s="489"/>
    </row>
    <row r="11" spans="1:54" s="36" customFormat="1" ht="28.2" customHeight="1">
      <c r="B11" s="825"/>
      <c r="C11" s="825"/>
      <c r="D11" s="825"/>
      <c r="E11" s="825"/>
      <c r="F11" s="825"/>
      <c r="G11" s="825"/>
      <c r="H11" s="825"/>
      <c r="I11" s="825"/>
      <c r="J11" s="825"/>
      <c r="K11" s="825"/>
      <c r="L11" s="825"/>
      <c r="M11" s="825"/>
      <c r="N11" s="825"/>
      <c r="O11" s="825"/>
      <c r="P11" s="825"/>
      <c r="Q11" s="825"/>
      <c r="R11" s="825"/>
      <c r="S11" s="825"/>
      <c r="T11" s="825"/>
      <c r="U11" s="825"/>
      <c r="V11" s="825"/>
      <c r="W11" s="825"/>
      <c r="X11" s="825"/>
      <c r="Y11" s="825"/>
      <c r="Z11" s="825"/>
      <c r="AA11" s="825"/>
      <c r="AB11" s="825"/>
      <c r="AC11" s="825"/>
      <c r="AD11" s="825"/>
      <c r="AE11" s="825"/>
      <c r="AF11" s="825"/>
      <c r="AG11" s="825"/>
      <c r="AH11" s="825"/>
      <c r="AI11" s="825"/>
      <c r="AJ11" s="825"/>
      <c r="AK11" s="825"/>
      <c r="AL11" s="825"/>
      <c r="AM11" s="825"/>
      <c r="AO11" s="38"/>
      <c r="AP11" s="38"/>
      <c r="AQ11" s="39"/>
      <c r="AR11" s="160"/>
      <c r="AS11" s="40"/>
      <c r="AT11" s="41"/>
      <c r="AU11" s="153"/>
      <c r="AV11" s="174"/>
      <c r="AW11" s="222"/>
      <c r="AX11" s="42"/>
      <c r="AY11" s="42"/>
      <c r="AZ11" s="42"/>
      <c r="BA11" s="42"/>
      <c r="BB11" s="489"/>
    </row>
    <row r="12" spans="1:54" s="36" customFormat="1" ht="28.2" customHeight="1">
      <c r="B12" s="825"/>
      <c r="C12" s="825"/>
      <c r="D12" s="825"/>
      <c r="E12" s="825"/>
      <c r="F12" s="825"/>
      <c r="G12" s="825"/>
      <c r="H12" s="825"/>
      <c r="I12" s="825"/>
      <c r="J12" s="825"/>
      <c r="K12" s="825"/>
      <c r="L12" s="825"/>
      <c r="M12" s="825"/>
      <c r="N12" s="825"/>
      <c r="O12" s="825"/>
      <c r="P12" s="825"/>
      <c r="Q12" s="825"/>
      <c r="R12" s="825"/>
      <c r="S12" s="825"/>
      <c r="T12" s="825"/>
      <c r="U12" s="825"/>
      <c r="V12" s="825"/>
      <c r="W12" s="825"/>
      <c r="X12" s="825"/>
      <c r="Y12" s="825"/>
      <c r="Z12" s="825"/>
      <c r="AA12" s="825"/>
      <c r="AB12" s="825"/>
      <c r="AC12" s="825"/>
      <c r="AD12" s="825"/>
      <c r="AE12" s="825"/>
      <c r="AF12" s="825"/>
      <c r="AG12" s="825"/>
      <c r="AH12" s="825"/>
      <c r="AI12" s="825"/>
      <c r="AJ12" s="825"/>
      <c r="AK12" s="825"/>
      <c r="AL12" s="825"/>
      <c r="AM12" s="825"/>
      <c r="AO12" s="38"/>
      <c r="AP12" s="38"/>
      <c r="AQ12" s="39"/>
      <c r="AR12" s="160"/>
      <c r="AS12" s="40"/>
      <c r="AT12" s="41"/>
      <c r="AU12" s="153"/>
      <c r="AV12" s="174"/>
      <c r="AW12" s="222"/>
      <c r="AX12" s="42"/>
      <c r="AY12" s="42"/>
      <c r="AZ12" s="42"/>
      <c r="BA12" s="42"/>
      <c r="BB12" s="489"/>
    </row>
    <row r="13" spans="1:54" s="36" customFormat="1" ht="28.2" customHeight="1">
      <c r="B13" s="825"/>
      <c r="C13" s="825"/>
      <c r="D13" s="825"/>
      <c r="E13" s="825"/>
      <c r="F13" s="825"/>
      <c r="G13" s="825"/>
      <c r="H13" s="825"/>
      <c r="I13" s="825"/>
      <c r="J13" s="825"/>
      <c r="K13" s="825"/>
      <c r="L13" s="825"/>
      <c r="M13" s="825"/>
      <c r="N13" s="825"/>
      <c r="O13" s="825"/>
      <c r="P13" s="825"/>
      <c r="Q13" s="825"/>
      <c r="R13" s="825"/>
      <c r="S13" s="825"/>
      <c r="T13" s="825"/>
      <c r="U13" s="825"/>
      <c r="V13" s="825"/>
      <c r="W13" s="825"/>
      <c r="X13" s="825"/>
      <c r="Y13" s="825"/>
      <c r="Z13" s="825"/>
      <c r="AA13" s="825"/>
      <c r="AB13" s="825"/>
      <c r="AC13" s="825"/>
      <c r="AD13" s="825"/>
      <c r="AE13" s="825"/>
      <c r="AF13" s="825"/>
      <c r="AG13" s="825"/>
      <c r="AH13" s="825"/>
      <c r="AI13" s="825"/>
      <c r="AJ13" s="825"/>
      <c r="AK13" s="825"/>
      <c r="AL13" s="825"/>
      <c r="AM13" s="825"/>
      <c r="AO13" s="38"/>
      <c r="AP13" s="38"/>
      <c r="AQ13" s="39"/>
      <c r="AR13" s="160"/>
      <c r="AS13" s="40"/>
      <c r="AT13" s="41"/>
      <c r="AU13" s="153"/>
      <c r="AV13" s="174"/>
      <c r="AW13" s="222"/>
      <c r="AX13" s="42"/>
      <c r="AY13" s="42"/>
      <c r="AZ13" s="42"/>
      <c r="BA13" s="42"/>
      <c r="BB13" s="489"/>
    </row>
    <row r="14" spans="1:54" s="36" customFormat="1" ht="28.2" customHeight="1">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O14" s="38"/>
      <c r="AP14" s="38"/>
      <c r="AQ14" s="39"/>
      <c r="AR14" s="160"/>
      <c r="AS14" s="40"/>
      <c r="AT14" s="41"/>
      <c r="AU14" s="153"/>
      <c r="AV14" s="174"/>
      <c r="AW14" s="222"/>
      <c r="AX14" s="42"/>
      <c r="AY14" s="42"/>
      <c r="AZ14" s="42"/>
      <c r="BA14" s="42"/>
      <c r="BB14" s="489"/>
    </row>
    <row r="15" spans="1:54" s="446" customFormat="1" ht="28.2" customHeight="1">
      <c r="A15" s="794">
        <v>1</v>
      </c>
      <c r="B15" s="794"/>
      <c r="C15" s="783" t="s">
        <v>687</v>
      </c>
      <c r="D15" s="783"/>
      <c r="E15" s="783"/>
      <c r="F15" s="783"/>
      <c r="G15" s="783"/>
      <c r="H15" s="783"/>
      <c r="I15" s="783"/>
      <c r="J15" s="783"/>
      <c r="K15" s="783"/>
      <c r="L15" s="783"/>
      <c r="M15" s="783"/>
      <c r="N15" s="783"/>
      <c r="O15" s="783"/>
      <c r="P15" s="783"/>
      <c r="Q15" s="783"/>
      <c r="R15" s="783"/>
      <c r="S15" s="783"/>
      <c r="T15" s="783"/>
      <c r="U15" s="783"/>
      <c r="V15" s="783"/>
      <c r="W15" s="783"/>
      <c r="X15" s="783"/>
      <c r="Y15" s="783"/>
      <c r="Z15" s="783"/>
      <c r="AA15" s="783"/>
      <c r="AB15" s="783"/>
      <c r="AC15" s="783"/>
      <c r="AD15" s="783"/>
      <c r="AE15" s="783"/>
      <c r="AF15" s="783"/>
      <c r="AG15" s="783"/>
      <c r="AH15" s="783"/>
      <c r="AI15" s="783"/>
      <c r="AJ15" s="783"/>
      <c r="AK15" s="783"/>
      <c r="AL15" s="783"/>
      <c r="AM15" s="783"/>
      <c r="AN15" s="783"/>
      <c r="AO15" s="783"/>
      <c r="AP15" s="415"/>
      <c r="AQ15" s="438"/>
      <c r="AR15" s="439"/>
      <c r="AS15" s="440"/>
      <c r="AT15" s="441"/>
      <c r="AU15" s="442"/>
      <c r="AV15" s="443"/>
      <c r="AW15" s="444"/>
      <c r="AX15" s="445"/>
      <c r="AY15" s="445"/>
      <c r="AZ15" s="445"/>
      <c r="BA15" s="445"/>
      <c r="BB15" s="490"/>
    </row>
    <row r="16" spans="1:54" s="36" customFormat="1" ht="28.2" customHeight="1" thickBot="1">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O16" s="38"/>
      <c r="AP16" s="38"/>
      <c r="AQ16" s="39"/>
      <c r="AR16" s="160"/>
      <c r="AS16" s="40"/>
      <c r="AT16" s="41"/>
      <c r="AU16" s="153"/>
      <c r="AV16" s="174"/>
      <c r="AW16" s="222"/>
      <c r="AX16" s="42"/>
      <c r="AY16" s="42"/>
      <c r="AZ16" s="42"/>
      <c r="BA16" s="42"/>
      <c r="BB16" s="489"/>
    </row>
    <row r="17" spans="1:54" s="46" customFormat="1" ht="28.2" customHeight="1">
      <c r="A17" s="47"/>
      <c r="B17" s="770" t="s">
        <v>547</v>
      </c>
      <c r="C17" s="771"/>
      <c r="D17" s="771"/>
      <c r="E17" s="771"/>
      <c r="F17" s="771"/>
      <c r="G17" s="771"/>
      <c r="H17" s="771"/>
      <c r="I17" s="771"/>
      <c r="J17" s="771"/>
      <c r="K17" s="771"/>
      <c r="L17" s="1060" t="s">
        <v>749</v>
      </c>
      <c r="M17" s="1061"/>
      <c r="N17" s="1061"/>
      <c r="O17" s="1061"/>
      <c r="P17" s="1061"/>
      <c r="Q17" s="1061"/>
      <c r="R17" s="1061"/>
      <c r="S17" s="1061"/>
      <c r="T17" s="1061"/>
      <c r="U17" s="1061"/>
      <c r="V17" s="1061"/>
      <c r="W17" s="1061"/>
      <c r="X17" s="1061"/>
      <c r="Y17" s="1061"/>
      <c r="Z17" s="1061"/>
      <c r="AA17" s="1061"/>
      <c r="AB17" s="1061"/>
      <c r="AC17" s="1061"/>
      <c r="AD17" s="1061"/>
      <c r="AE17" s="1061"/>
      <c r="AF17" s="1061"/>
      <c r="AG17" s="1061"/>
      <c r="AH17" s="1061"/>
      <c r="AI17" s="1061"/>
      <c r="AJ17" s="1061"/>
      <c r="AK17" s="1061"/>
      <c r="AL17" s="1062"/>
      <c r="AM17" s="47"/>
      <c r="AN17" s="47"/>
      <c r="AO17" s="426"/>
      <c r="AP17" s="426"/>
      <c r="AQ17" s="424"/>
      <c r="AR17" s="425"/>
      <c r="AS17" s="418"/>
      <c r="AT17" s="419"/>
      <c r="AU17" s="420"/>
      <c r="AV17" s="421"/>
      <c r="AW17" s="422"/>
      <c r="AX17" s="423"/>
      <c r="AY17" s="423"/>
      <c r="AZ17" s="423"/>
      <c r="BA17" s="423"/>
      <c r="BB17" s="489"/>
    </row>
    <row r="18" spans="1:54" s="46" customFormat="1" ht="28.2" customHeight="1" thickBot="1">
      <c r="A18" s="47"/>
      <c r="B18" s="796" t="s">
        <v>691</v>
      </c>
      <c r="C18" s="797"/>
      <c r="D18" s="797"/>
      <c r="E18" s="797"/>
      <c r="F18" s="797"/>
      <c r="G18" s="797"/>
      <c r="H18" s="797"/>
      <c r="I18" s="797"/>
      <c r="J18" s="797"/>
      <c r="K18" s="797"/>
      <c r="L18" s="1063"/>
      <c r="M18" s="1063"/>
      <c r="N18" s="1063"/>
      <c r="O18" s="1063"/>
      <c r="P18" s="1063"/>
      <c r="Q18" s="1063"/>
      <c r="R18" s="1063"/>
      <c r="S18" s="1063"/>
      <c r="T18" s="1063"/>
      <c r="U18" s="1063"/>
      <c r="V18" s="1063"/>
      <c r="W18" s="1063"/>
      <c r="X18" s="1063"/>
      <c r="Y18" s="1063"/>
      <c r="Z18" s="1063"/>
      <c r="AA18" s="1063"/>
      <c r="AB18" s="1063"/>
      <c r="AC18" s="1063"/>
      <c r="AD18" s="1063"/>
      <c r="AE18" s="1063"/>
      <c r="AF18" s="1063"/>
      <c r="AG18" s="1063"/>
      <c r="AH18" s="1063"/>
      <c r="AI18" s="1063"/>
      <c r="AJ18" s="1063"/>
      <c r="AK18" s="1063"/>
      <c r="AL18" s="1064"/>
      <c r="AM18" s="47"/>
      <c r="AN18" s="47"/>
      <c r="AO18" s="426"/>
      <c r="AP18" s="426"/>
      <c r="AQ18" s="450" t="s">
        <v>1137</v>
      </c>
      <c r="AR18" s="425"/>
      <c r="AS18" s="427" t="str">
        <f>IF(LEN(AT18)&gt;30,"1","0")</f>
        <v>0</v>
      </c>
      <c r="AT18" s="419" t="str">
        <f>SUBSTITUTE(SUBSTITUTE(AU18," ",""),"　","")</f>
        <v/>
      </c>
      <c r="AU18" s="452" t="str">
        <f>DBCS(L18)</f>
        <v/>
      </c>
      <c r="AV18" s="421"/>
      <c r="AW18" s="422" t="s">
        <v>1145</v>
      </c>
      <c r="AX18" s="423"/>
      <c r="AY18" s="423"/>
      <c r="AZ18" s="423"/>
      <c r="BA18" s="423"/>
      <c r="BB18" s="489"/>
    </row>
    <row r="19" spans="1:54" s="36" customFormat="1" ht="28.2" customHeight="1">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O19" s="38"/>
      <c r="AP19" s="38"/>
      <c r="AQ19" s="39"/>
      <c r="AR19" s="160"/>
      <c r="AS19" s="40"/>
      <c r="AT19" s="41">
        <f>LEN(L18)</f>
        <v>0</v>
      </c>
      <c r="AU19" s="153"/>
      <c r="AV19" s="174"/>
      <c r="AW19" s="222" t="s">
        <v>858</v>
      </c>
      <c r="AX19" s="42"/>
      <c r="AY19" s="42"/>
      <c r="AZ19" s="42"/>
      <c r="BA19" s="42"/>
      <c r="BB19" s="489"/>
    </row>
    <row r="20" spans="1:54" s="446" customFormat="1" ht="28.2" customHeight="1">
      <c r="A20" s="794">
        <f>A15+1</f>
        <v>2</v>
      </c>
      <c r="B20" s="794"/>
      <c r="C20" s="794" t="str">
        <f>"【"&amp;様式１!BA1&amp;"】"</f>
        <v>【委託様式１】</v>
      </c>
      <c r="D20" s="795"/>
      <c r="E20" s="795"/>
      <c r="F20" s="795"/>
      <c r="G20" s="795"/>
      <c r="H20" s="795"/>
      <c r="I20" s="795"/>
      <c r="J20" s="783" t="str">
        <f>様式１!C3</f>
        <v>提出書類チェックリスト（業務委託）</v>
      </c>
      <c r="K20" s="783"/>
      <c r="L20" s="783"/>
      <c r="M20" s="783"/>
      <c r="N20" s="783"/>
      <c r="O20" s="783"/>
      <c r="P20" s="783"/>
      <c r="Q20" s="783"/>
      <c r="R20" s="783"/>
      <c r="S20" s="783"/>
      <c r="T20" s="783"/>
      <c r="U20" s="783"/>
      <c r="V20" s="783"/>
      <c r="W20" s="783"/>
      <c r="X20" s="783"/>
      <c r="Y20" s="783"/>
      <c r="Z20" s="783"/>
      <c r="AA20" s="783"/>
      <c r="AB20" s="783"/>
      <c r="AC20" s="783"/>
      <c r="AD20" s="783"/>
      <c r="AE20" s="783"/>
      <c r="AF20" s="783"/>
      <c r="AG20" s="783"/>
      <c r="AH20" s="783"/>
      <c r="AI20" s="783"/>
      <c r="AJ20" s="783"/>
      <c r="AK20" s="783"/>
      <c r="AL20" s="783"/>
      <c r="AM20" s="783"/>
      <c r="AN20" s="783"/>
      <c r="AO20" s="783"/>
      <c r="AP20" s="415"/>
      <c r="AQ20" s="438"/>
      <c r="AR20" s="439"/>
      <c r="AS20" s="440"/>
      <c r="AT20" s="441"/>
      <c r="AU20" s="442"/>
      <c r="AV20" s="443"/>
      <c r="AW20" s="444"/>
      <c r="AX20" s="445"/>
      <c r="AY20" s="445"/>
      <c r="AZ20" s="445"/>
      <c r="BA20" s="445"/>
      <c r="BB20" s="490"/>
    </row>
    <row r="21" spans="1:54" s="36" customFormat="1" ht="28.2" customHeight="1" thickBot="1">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O21" s="38"/>
      <c r="AP21" s="38"/>
      <c r="AQ21" s="39"/>
      <c r="AR21" s="160"/>
      <c r="AS21" s="40"/>
      <c r="AT21" s="41"/>
      <c r="AU21" s="153"/>
      <c r="AV21" s="174"/>
      <c r="AW21" s="222"/>
      <c r="AX21" s="42"/>
      <c r="AY21" s="42"/>
      <c r="AZ21" s="42"/>
      <c r="BA21" s="42"/>
      <c r="BB21" s="489"/>
    </row>
    <row r="22" spans="1:54" s="36" customFormat="1" ht="28.2" customHeight="1">
      <c r="A22" s="37"/>
      <c r="B22" s="829" t="s">
        <v>850</v>
      </c>
      <c r="C22" s="830"/>
      <c r="D22" s="830"/>
      <c r="E22" s="830"/>
      <c r="F22" s="830"/>
      <c r="G22" s="830"/>
      <c r="H22" s="830"/>
      <c r="I22" s="830"/>
      <c r="J22" s="830"/>
      <c r="K22" s="830"/>
      <c r="L22" s="1051" t="s">
        <v>1149</v>
      </c>
      <c r="M22" s="1051"/>
      <c r="N22" s="1051"/>
      <c r="O22" s="1051"/>
      <c r="P22" s="1051"/>
      <c r="Q22" s="1051"/>
      <c r="R22" s="1051"/>
      <c r="S22" s="1051"/>
      <c r="T22" s="1051"/>
      <c r="U22" s="1051"/>
      <c r="V22" s="1051"/>
      <c r="W22" s="1051"/>
      <c r="X22" s="1051"/>
      <c r="Y22" s="1051"/>
      <c r="Z22" s="1051"/>
      <c r="AA22" s="1051"/>
      <c r="AB22" s="1051"/>
      <c r="AC22" s="1051"/>
      <c r="AD22" s="1051"/>
      <c r="AE22" s="1051"/>
      <c r="AF22" s="1051"/>
      <c r="AG22" s="1051"/>
      <c r="AH22" s="1051"/>
      <c r="AI22" s="1051"/>
      <c r="AJ22" s="1051"/>
      <c r="AK22" s="1051"/>
      <c r="AL22" s="1052"/>
      <c r="AM22" s="53"/>
      <c r="AN22" s="53"/>
      <c r="AO22" s="53"/>
      <c r="AP22" s="53"/>
      <c r="AQ22" s="54"/>
      <c r="AR22" s="163"/>
      <c r="AS22" s="40"/>
      <c r="AT22" s="41"/>
      <c r="AU22" s="153"/>
      <c r="AV22" s="174"/>
      <c r="AW22" s="222"/>
      <c r="AX22" s="42"/>
      <c r="AY22" s="42"/>
      <c r="AZ22" s="42"/>
      <c r="BA22" s="42"/>
      <c r="BB22" s="489"/>
    </row>
    <row r="23" spans="1:54" s="36" customFormat="1" ht="28.2" customHeight="1" thickBot="1">
      <c r="A23" s="37"/>
      <c r="B23" s="1053" t="s">
        <v>793</v>
      </c>
      <c r="C23" s="1054"/>
      <c r="D23" s="1054"/>
      <c r="E23" s="1054"/>
      <c r="F23" s="1054"/>
      <c r="G23" s="1054"/>
      <c r="H23" s="1054"/>
      <c r="I23" s="1054"/>
      <c r="J23" s="1054"/>
      <c r="K23" s="1054"/>
      <c r="L23" s="1055"/>
      <c r="M23" s="1055"/>
      <c r="N23" s="1055"/>
      <c r="O23" s="1055"/>
      <c r="P23" s="1055"/>
      <c r="Q23" s="1055"/>
      <c r="R23" s="1055"/>
      <c r="S23" s="1055"/>
      <c r="T23" s="1055"/>
      <c r="U23" s="1055"/>
      <c r="V23" s="1055"/>
      <c r="W23" s="1055"/>
      <c r="X23" s="1055"/>
      <c r="Y23" s="1055"/>
      <c r="Z23" s="1055"/>
      <c r="AA23" s="1055"/>
      <c r="AB23" s="1055"/>
      <c r="AC23" s="1055"/>
      <c r="AD23" s="1055"/>
      <c r="AE23" s="1055"/>
      <c r="AF23" s="1055"/>
      <c r="AG23" s="1055"/>
      <c r="AH23" s="1055"/>
      <c r="AI23" s="1055"/>
      <c r="AJ23" s="1055"/>
      <c r="AK23" s="1055"/>
      <c r="AL23" s="1056"/>
      <c r="AM23" s="53"/>
      <c r="AN23" s="53"/>
      <c r="AO23" s="53"/>
      <c r="AP23" s="53"/>
      <c r="AQ23" s="54"/>
      <c r="AR23" s="163"/>
      <c r="AS23" s="40"/>
      <c r="AT23" s="41"/>
      <c r="AU23" s="153"/>
      <c r="AV23" s="174"/>
      <c r="AW23" s="222" t="s">
        <v>787</v>
      </c>
      <c r="AX23" s="42"/>
      <c r="AY23" s="42"/>
      <c r="AZ23" s="42"/>
      <c r="BA23" s="42"/>
      <c r="BB23" s="489"/>
    </row>
    <row r="24" spans="1:54" s="36" customFormat="1" ht="28.2" customHeight="1" thickBot="1">
      <c r="A24" s="37"/>
      <c r="B24" s="428"/>
      <c r="C24" s="428"/>
      <c r="D24" s="428"/>
      <c r="E24" s="428"/>
      <c r="F24" s="428"/>
      <c r="G24" s="429"/>
      <c r="H24" s="429"/>
      <c r="I24" s="429"/>
      <c r="J24" s="429"/>
      <c r="K24" s="429"/>
      <c r="L24" s="55"/>
      <c r="M24" s="55"/>
      <c r="N24" s="55"/>
      <c r="O24" s="55"/>
      <c r="P24" s="55"/>
      <c r="Q24" s="55"/>
      <c r="R24" s="55"/>
      <c r="S24" s="55"/>
      <c r="T24" s="55"/>
      <c r="U24" s="55"/>
      <c r="V24" s="55"/>
      <c r="W24" s="55"/>
      <c r="X24" s="55"/>
      <c r="Y24" s="55"/>
      <c r="Z24" s="55"/>
      <c r="AA24" s="55"/>
      <c r="AB24" s="55"/>
      <c r="AC24" s="55"/>
      <c r="AD24" s="55"/>
      <c r="AE24" s="55"/>
      <c r="AF24" s="55"/>
      <c r="AG24" s="55"/>
      <c r="AH24" s="53"/>
      <c r="AI24" s="53"/>
      <c r="AJ24" s="53"/>
      <c r="AK24" s="53"/>
      <c r="AL24" s="53"/>
      <c r="AM24" s="53"/>
      <c r="AN24" s="53"/>
      <c r="AO24" s="53"/>
      <c r="AP24" s="53"/>
      <c r="AQ24" s="54"/>
      <c r="AR24" s="163"/>
      <c r="AS24" s="40"/>
      <c r="AT24" s="41"/>
      <c r="AU24" s="153"/>
      <c r="AV24" s="174"/>
      <c r="AW24" s="222"/>
      <c r="AX24" s="42"/>
      <c r="AY24" s="42"/>
      <c r="AZ24" s="42"/>
      <c r="BA24" s="42"/>
      <c r="BB24" s="489"/>
    </row>
    <row r="25" spans="1:54" s="59" customFormat="1" ht="28.2" customHeight="1">
      <c r="A25" s="56"/>
      <c r="B25" s="829" t="s">
        <v>851</v>
      </c>
      <c r="C25" s="830"/>
      <c r="D25" s="830"/>
      <c r="E25" s="830"/>
      <c r="F25" s="830"/>
      <c r="G25" s="830"/>
      <c r="H25" s="830"/>
      <c r="I25" s="830"/>
      <c r="J25" s="830"/>
      <c r="K25" s="830"/>
      <c r="L25" s="1057" t="s">
        <v>1150</v>
      </c>
      <c r="M25" s="1051"/>
      <c r="N25" s="1051"/>
      <c r="O25" s="1051"/>
      <c r="P25" s="1051"/>
      <c r="Q25" s="1051"/>
      <c r="R25" s="1051"/>
      <c r="S25" s="1051"/>
      <c r="T25" s="1051"/>
      <c r="U25" s="1051"/>
      <c r="V25" s="1051"/>
      <c r="W25" s="1051"/>
      <c r="X25" s="1051"/>
      <c r="Y25" s="1051"/>
      <c r="Z25" s="1051"/>
      <c r="AA25" s="1051"/>
      <c r="AB25" s="1051"/>
      <c r="AC25" s="1051"/>
      <c r="AD25" s="1051"/>
      <c r="AE25" s="1051"/>
      <c r="AF25" s="1051"/>
      <c r="AG25" s="1051"/>
      <c r="AH25" s="1051"/>
      <c r="AI25" s="1051"/>
      <c r="AJ25" s="1051"/>
      <c r="AK25" s="1051"/>
      <c r="AL25" s="1052"/>
      <c r="AM25" s="57"/>
      <c r="AN25" s="57"/>
      <c r="AO25" s="57"/>
      <c r="AP25" s="57"/>
      <c r="AQ25" s="58"/>
      <c r="AR25" s="164"/>
      <c r="AS25" s="40"/>
      <c r="AT25" s="41"/>
      <c r="AU25" s="153"/>
      <c r="AV25" s="174"/>
      <c r="AW25" s="222"/>
      <c r="AX25" s="42"/>
      <c r="AY25" s="42"/>
      <c r="AZ25" s="42"/>
      <c r="BA25" s="42"/>
      <c r="BB25" s="491"/>
    </row>
    <row r="26" spans="1:54" s="59" customFormat="1" ht="28.2" customHeight="1" thickBot="1">
      <c r="A26" s="56"/>
      <c r="B26" s="1053" t="s">
        <v>794</v>
      </c>
      <c r="C26" s="1054"/>
      <c r="D26" s="1054"/>
      <c r="E26" s="1054"/>
      <c r="F26" s="1054"/>
      <c r="G26" s="1054"/>
      <c r="H26" s="1054"/>
      <c r="I26" s="1054"/>
      <c r="J26" s="1054"/>
      <c r="K26" s="1054"/>
      <c r="L26" s="1055"/>
      <c r="M26" s="1055"/>
      <c r="N26" s="1055"/>
      <c r="O26" s="1055"/>
      <c r="P26" s="1055"/>
      <c r="Q26" s="1055"/>
      <c r="R26" s="1055"/>
      <c r="S26" s="1055"/>
      <c r="T26" s="1055"/>
      <c r="U26" s="1055"/>
      <c r="V26" s="1055"/>
      <c r="W26" s="1055"/>
      <c r="X26" s="1055"/>
      <c r="Y26" s="1055"/>
      <c r="Z26" s="1055"/>
      <c r="AA26" s="1055"/>
      <c r="AB26" s="1055"/>
      <c r="AC26" s="1055"/>
      <c r="AD26" s="1055"/>
      <c r="AE26" s="1055"/>
      <c r="AF26" s="1055"/>
      <c r="AG26" s="1055"/>
      <c r="AH26" s="1055"/>
      <c r="AI26" s="1055"/>
      <c r="AJ26" s="1055"/>
      <c r="AK26" s="1055"/>
      <c r="AL26" s="1056"/>
      <c r="AM26" s="57"/>
      <c r="AN26" s="57"/>
      <c r="AO26" s="57"/>
      <c r="AP26" s="57"/>
      <c r="AQ26" s="58"/>
      <c r="AR26" s="164"/>
      <c r="AS26" s="40"/>
      <c r="AT26" s="41" t="str">
        <f>SUBSTITUTE(SUBSTITUTE(L26," ",""),"　","")</f>
        <v/>
      </c>
      <c r="AU26" s="153"/>
      <c r="AV26" s="174"/>
      <c r="AW26" s="222" t="s">
        <v>787</v>
      </c>
      <c r="AX26" s="42"/>
      <c r="AY26" s="42"/>
      <c r="AZ26" s="42"/>
      <c r="BA26" s="42"/>
      <c r="BB26" s="491"/>
    </row>
    <row r="27" spans="1:54" s="63" customFormat="1" ht="28.2" customHeight="1" thickBot="1">
      <c r="A27" s="50"/>
      <c r="B27" s="430"/>
      <c r="C27" s="430"/>
      <c r="D27" s="430"/>
      <c r="E27" s="430"/>
      <c r="F27" s="430"/>
      <c r="G27" s="430"/>
      <c r="H27" s="430"/>
      <c r="I27" s="430"/>
      <c r="J27" s="430"/>
      <c r="K27" s="430"/>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50"/>
      <c r="AN27" s="50"/>
      <c r="AO27" s="50"/>
      <c r="AP27" s="50"/>
      <c r="AQ27" s="51"/>
      <c r="AR27" s="162"/>
      <c r="AS27" s="40"/>
      <c r="AT27" s="41"/>
      <c r="AU27" s="153"/>
      <c r="AV27" s="174"/>
      <c r="AW27" s="222"/>
      <c r="AX27" s="42"/>
      <c r="AY27" s="42"/>
      <c r="AZ27" s="42"/>
      <c r="BA27" s="42"/>
      <c r="BB27" s="491"/>
    </row>
    <row r="28" spans="1:54" s="48" customFormat="1" ht="28.2" customHeight="1" thickBot="1">
      <c r="A28" s="49"/>
      <c r="B28" s="770" t="str">
        <f>様式１!AK15</f>
        <v>ＴＥＬ</v>
      </c>
      <c r="C28" s="771"/>
      <c r="D28" s="771"/>
      <c r="E28" s="771"/>
      <c r="F28" s="771"/>
      <c r="G28" s="771"/>
      <c r="H28" s="771"/>
      <c r="I28" s="771"/>
      <c r="J28" s="771"/>
      <c r="K28" s="771"/>
      <c r="L28" s="831" t="s">
        <v>703</v>
      </c>
      <c r="M28" s="832"/>
      <c r="N28" s="832"/>
      <c r="O28" s="832"/>
      <c r="P28" s="832"/>
      <c r="Q28" s="832"/>
      <c r="R28" s="832"/>
      <c r="S28" s="832"/>
      <c r="T28" s="832"/>
      <c r="U28" s="832"/>
      <c r="V28" s="832"/>
      <c r="W28" s="832"/>
      <c r="X28" s="832"/>
      <c r="Y28" s="832"/>
      <c r="Z28" s="832"/>
      <c r="AA28" s="832"/>
      <c r="AB28" s="833"/>
      <c r="AC28" s="833"/>
      <c r="AD28" s="833"/>
      <c r="AE28" s="833"/>
      <c r="AF28" s="833"/>
      <c r="AG28" s="833"/>
      <c r="AH28" s="833"/>
      <c r="AI28" s="833"/>
      <c r="AJ28" s="833"/>
      <c r="AK28" s="833"/>
      <c r="AL28" s="834"/>
      <c r="AM28" s="49"/>
      <c r="AN28" s="49"/>
      <c r="AO28" s="50"/>
      <c r="AP28" s="50"/>
      <c r="AQ28" s="51"/>
      <c r="AR28" s="162"/>
      <c r="AS28" s="40"/>
      <c r="AT28" s="41" t="str">
        <f>L29&amp;IF(Q29&lt;&gt;"","-","")&amp;Q29&amp;IF(W29&lt;&gt;"","-","")&amp;W29</f>
        <v/>
      </c>
      <c r="AU28" s="153"/>
      <c r="AV28" s="174"/>
      <c r="AW28" s="222" t="s">
        <v>845</v>
      </c>
      <c r="AX28" s="42"/>
      <c r="AY28" s="42"/>
      <c r="AZ28" s="42"/>
      <c r="BA28" s="42"/>
      <c r="BB28" s="492"/>
    </row>
    <row r="29" spans="1:54" s="48" customFormat="1" ht="28.2" customHeight="1" thickBot="1">
      <c r="A29" s="49"/>
      <c r="B29" s="796" t="s">
        <v>1127</v>
      </c>
      <c r="C29" s="797"/>
      <c r="D29" s="797"/>
      <c r="E29" s="797"/>
      <c r="F29" s="797"/>
      <c r="G29" s="797"/>
      <c r="H29" s="797"/>
      <c r="I29" s="797"/>
      <c r="J29" s="797"/>
      <c r="K29" s="797"/>
      <c r="L29" s="776"/>
      <c r="M29" s="777"/>
      <c r="N29" s="777"/>
      <c r="O29" s="809"/>
      <c r="P29" s="64" t="s">
        <v>1289</v>
      </c>
      <c r="Q29" s="776"/>
      <c r="R29" s="777"/>
      <c r="S29" s="777"/>
      <c r="T29" s="777"/>
      <c r="U29" s="809"/>
      <c r="V29" s="64" t="s">
        <v>1289</v>
      </c>
      <c r="W29" s="776"/>
      <c r="X29" s="777"/>
      <c r="Y29" s="777"/>
      <c r="Z29" s="777"/>
      <c r="AA29" s="778"/>
      <c r="AB29" s="781" t="str">
        <f>IF((LEN(L29)+LEN(Q29)+LEN(W29))&gt;11,"桁数が１１桁を超えています。確認してください。",IF(AND((LEN(L29)+LEN(Q29)+LEN(W29))&lt;10,W29&lt;&gt;""),"桁数が不足しています。確認してください。",""))</f>
        <v/>
      </c>
      <c r="AC29" s="901"/>
      <c r="AD29" s="901"/>
      <c r="AE29" s="901"/>
      <c r="AF29" s="901"/>
      <c r="AG29" s="901"/>
      <c r="AH29" s="901"/>
      <c r="AI29" s="901"/>
      <c r="AJ29" s="901"/>
      <c r="AK29" s="901"/>
      <c r="AL29" s="901"/>
      <c r="AM29" s="901"/>
      <c r="AN29" s="901"/>
      <c r="AO29" s="901"/>
      <c r="AP29" s="50"/>
      <c r="AQ29" s="51" t="s">
        <v>857</v>
      </c>
      <c r="AR29" s="162"/>
      <c r="AS29" s="40"/>
      <c r="AT29" s="41" t="str">
        <f>IF(OR(L29&lt;&gt;"",Q29&lt;&gt;"",W29&lt;&gt;""),IF(AND(W29&lt;&gt;"",LEN(AT28)&lt;=12),AT28,L29&amp;"-"&amp;Q29&amp;W29),"")</f>
        <v/>
      </c>
      <c r="AU29" s="153"/>
      <c r="AV29" s="174"/>
      <c r="AW29" s="222" t="s">
        <v>846</v>
      </c>
      <c r="AX29" s="42"/>
      <c r="AY29" s="42"/>
      <c r="AZ29" s="42"/>
      <c r="BA29" s="42"/>
      <c r="BB29" s="492"/>
    </row>
    <row r="30" spans="1:54" s="63" customFormat="1" ht="28.2" customHeight="1" thickBot="1">
      <c r="A30" s="50"/>
      <c r="B30" s="430"/>
      <c r="C30" s="430"/>
      <c r="D30" s="430"/>
      <c r="E30" s="430"/>
      <c r="F30" s="430"/>
      <c r="G30" s="430"/>
      <c r="H30" s="430"/>
      <c r="I30" s="430"/>
      <c r="J30" s="430"/>
      <c r="K30" s="430"/>
      <c r="L30" s="48"/>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1"/>
      <c r="AR30" s="162"/>
      <c r="AS30" s="40"/>
      <c r="AT30" s="41"/>
      <c r="AU30" s="153"/>
      <c r="AV30" s="174"/>
      <c r="AW30" s="222" t="s">
        <v>1103</v>
      </c>
      <c r="AX30" s="42"/>
      <c r="AY30" s="42"/>
      <c r="AZ30" s="42"/>
      <c r="BA30" s="42"/>
      <c r="BB30" s="491"/>
    </row>
    <row r="31" spans="1:54" s="48" customFormat="1" ht="28.2" customHeight="1" thickBot="1">
      <c r="A31" s="49"/>
      <c r="B31" s="770" t="str">
        <f>様式１!AK18</f>
        <v>ＦＡＸ</v>
      </c>
      <c r="C31" s="771"/>
      <c r="D31" s="771"/>
      <c r="E31" s="771"/>
      <c r="F31" s="771"/>
      <c r="G31" s="771"/>
      <c r="H31" s="771"/>
      <c r="I31" s="771"/>
      <c r="J31" s="771"/>
      <c r="K31" s="771"/>
      <c r="L31" s="831" t="s">
        <v>703</v>
      </c>
      <c r="M31" s="832"/>
      <c r="N31" s="832"/>
      <c r="O31" s="832"/>
      <c r="P31" s="832"/>
      <c r="Q31" s="832"/>
      <c r="R31" s="832"/>
      <c r="S31" s="832"/>
      <c r="T31" s="832"/>
      <c r="U31" s="832"/>
      <c r="V31" s="832"/>
      <c r="W31" s="832"/>
      <c r="X31" s="832"/>
      <c r="Y31" s="832"/>
      <c r="Z31" s="832"/>
      <c r="AA31" s="832"/>
      <c r="AB31" s="833"/>
      <c r="AC31" s="833"/>
      <c r="AD31" s="833"/>
      <c r="AE31" s="833"/>
      <c r="AF31" s="833"/>
      <c r="AG31" s="833"/>
      <c r="AH31" s="833"/>
      <c r="AI31" s="833"/>
      <c r="AJ31" s="833"/>
      <c r="AK31" s="833"/>
      <c r="AL31" s="834"/>
      <c r="AM31" s="49"/>
      <c r="AN31" s="49"/>
      <c r="AO31" s="50"/>
      <c r="AP31" s="50"/>
      <c r="AQ31" s="51"/>
      <c r="AR31" s="162"/>
      <c r="AS31" s="40"/>
      <c r="AT31" s="41" t="str">
        <f>L32&amp;IF(Q32&lt;&gt;"","-","")&amp;Q32&amp;IF(W32&lt;&gt;"","-","")&amp;W32</f>
        <v/>
      </c>
      <c r="AU31" s="153"/>
      <c r="AV31" s="174"/>
      <c r="AW31" s="222" t="s">
        <v>845</v>
      </c>
      <c r="AX31" s="42"/>
      <c r="AY31" s="42"/>
      <c r="AZ31" s="42"/>
      <c r="BA31" s="42"/>
      <c r="BB31" s="492"/>
    </row>
    <row r="32" spans="1:54" s="48" customFormat="1" ht="28.2" customHeight="1" thickBot="1">
      <c r="A32" s="49"/>
      <c r="B32" s="796" t="s">
        <v>1127</v>
      </c>
      <c r="C32" s="797"/>
      <c r="D32" s="797"/>
      <c r="E32" s="797"/>
      <c r="F32" s="797"/>
      <c r="G32" s="797"/>
      <c r="H32" s="797"/>
      <c r="I32" s="797"/>
      <c r="J32" s="797"/>
      <c r="K32" s="797"/>
      <c r="L32" s="776"/>
      <c r="M32" s="777"/>
      <c r="N32" s="777"/>
      <c r="O32" s="809"/>
      <c r="P32" s="64" t="s">
        <v>549</v>
      </c>
      <c r="Q32" s="776"/>
      <c r="R32" s="777"/>
      <c r="S32" s="777"/>
      <c r="T32" s="777"/>
      <c r="U32" s="809"/>
      <c r="V32" s="64" t="s">
        <v>549</v>
      </c>
      <c r="W32" s="776"/>
      <c r="X32" s="777"/>
      <c r="Y32" s="777"/>
      <c r="Z32" s="777"/>
      <c r="AA32" s="778"/>
      <c r="AB32" s="781" t="str">
        <f>IF((LEN(L32)+LEN(Q32)+LEN(W32))&gt;11,"桁数が１１桁を超えています。確認してください。",IF(AND((LEN(L32)+LEN(Q32)+LEN(W32))&lt;10,W32&lt;&gt;""),"桁数が不足しています。確認してください。",""))</f>
        <v/>
      </c>
      <c r="AC32" s="782"/>
      <c r="AD32" s="782"/>
      <c r="AE32" s="782"/>
      <c r="AF32" s="782"/>
      <c r="AG32" s="782"/>
      <c r="AH32" s="782"/>
      <c r="AI32" s="782"/>
      <c r="AJ32" s="782"/>
      <c r="AK32" s="782"/>
      <c r="AL32" s="782"/>
      <c r="AM32" s="782"/>
      <c r="AN32" s="782"/>
      <c r="AO32" s="782"/>
      <c r="AP32" s="50"/>
      <c r="AQ32" s="51" t="s">
        <v>857</v>
      </c>
      <c r="AR32" s="162"/>
      <c r="AS32" s="40"/>
      <c r="AT32" s="41" t="str">
        <f>IF(OR(L32&lt;&gt;"",Q32&lt;&gt;"",W32&lt;&gt;""),IF(AND(W32&lt;&gt;"",LEN(AT31)&lt;=12),AT31,L32&amp;"-"&amp;Q32&amp;W32),"")</f>
        <v/>
      </c>
      <c r="AU32" s="153"/>
      <c r="AV32" s="174"/>
      <c r="AW32" s="222" t="s">
        <v>846</v>
      </c>
      <c r="AX32" s="42"/>
      <c r="AY32" s="42"/>
      <c r="AZ32" s="42"/>
      <c r="BA32" s="42"/>
      <c r="BB32" s="492"/>
    </row>
    <row r="33" spans="1:54" s="48" customFormat="1" ht="28.2" customHeight="1" thickBot="1">
      <c r="A33" s="49"/>
      <c r="B33" s="430"/>
      <c r="C33" s="430"/>
      <c r="D33" s="430"/>
      <c r="E33" s="416"/>
      <c r="F33" s="416"/>
      <c r="G33" s="416"/>
      <c r="H33" s="416"/>
      <c r="I33" s="416"/>
      <c r="J33" s="416"/>
      <c r="K33" s="41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50"/>
      <c r="AQ33" s="51"/>
      <c r="AR33" s="162"/>
      <c r="AS33" s="40"/>
      <c r="AT33" s="41"/>
      <c r="AU33" s="153"/>
      <c r="AV33" s="174"/>
      <c r="AW33" s="222" t="s">
        <v>1103</v>
      </c>
      <c r="AX33" s="42"/>
      <c r="AY33" s="42"/>
      <c r="AZ33" s="42"/>
      <c r="BA33" s="42"/>
      <c r="BB33" s="492"/>
    </row>
    <row r="34" spans="1:54" s="48" customFormat="1" ht="28.2" customHeight="1" thickBot="1">
      <c r="A34" s="49"/>
      <c r="B34" s="977" t="str">
        <f>様式１!AK21</f>
        <v>メール
アドレス</v>
      </c>
      <c r="C34" s="978"/>
      <c r="D34" s="978"/>
      <c r="E34" s="978"/>
      <c r="F34" s="978"/>
      <c r="G34" s="978"/>
      <c r="H34" s="978"/>
      <c r="I34" s="978"/>
      <c r="J34" s="978"/>
      <c r="K34" s="978"/>
      <c r="L34" s="1067"/>
      <c r="M34" s="1068"/>
      <c r="N34" s="1068"/>
      <c r="O34" s="1068"/>
      <c r="P34" s="1068"/>
      <c r="Q34" s="1068"/>
      <c r="R34" s="1068"/>
      <c r="S34" s="1068"/>
      <c r="T34" s="1068"/>
      <c r="U34" s="1068"/>
      <c r="V34" s="1068"/>
      <c r="W34" s="1068"/>
      <c r="X34" s="1068"/>
      <c r="Y34" s="1068"/>
      <c r="Z34" s="1068"/>
      <c r="AA34" s="1068"/>
      <c r="AB34" s="1069"/>
      <c r="AC34" s="1069"/>
      <c r="AD34" s="1069"/>
      <c r="AE34" s="1069"/>
      <c r="AF34" s="1069"/>
      <c r="AG34" s="1069"/>
      <c r="AH34" s="1069"/>
      <c r="AI34" s="1069"/>
      <c r="AJ34" s="1069"/>
      <c r="AK34" s="1069"/>
      <c r="AL34" s="1070"/>
      <c r="AM34" s="397"/>
      <c r="AN34" s="397"/>
      <c r="AO34" s="397"/>
      <c r="AP34" s="397"/>
      <c r="AQ34" s="51" t="s">
        <v>857</v>
      </c>
      <c r="AR34" s="162"/>
      <c r="AS34" s="40"/>
      <c r="AT34" s="41" t="str">
        <f>IF(L34&lt;&gt;"",L34,"")</f>
        <v/>
      </c>
      <c r="AU34" s="153"/>
      <c r="AV34" s="174"/>
      <c r="AW34" s="222"/>
      <c r="AX34" s="42"/>
      <c r="AY34" s="42"/>
      <c r="AZ34" s="42"/>
      <c r="BA34" s="42"/>
      <c r="BB34" s="492"/>
    </row>
    <row r="35" spans="1:54" s="63" customFormat="1" ht="28.2" customHeight="1" thickBot="1">
      <c r="A35" s="50"/>
      <c r="B35" s="431"/>
      <c r="C35" s="431"/>
      <c r="D35" s="431"/>
      <c r="E35" s="416"/>
      <c r="F35" s="416"/>
      <c r="G35" s="416"/>
      <c r="H35" s="416"/>
      <c r="I35" s="416"/>
      <c r="J35" s="416"/>
      <c r="K35" s="416"/>
      <c r="L35" s="66"/>
      <c r="M35" s="66"/>
      <c r="N35" s="66"/>
      <c r="O35" s="66"/>
      <c r="P35" s="66"/>
      <c r="Q35" s="66"/>
      <c r="R35" s="66"/>
      <c r="S35" s="66"/>
      <c r="T35" s="66"/>
      <c r="U35" s="66"/>
      <c r="V35" s="66"/>
      <c r="W35" s="66"/>
      <c r="X35" s="66"/>
      <c r="Y35" s="66"/>
      <c r="Z35" s="66"/>
      <c r="AA35" s="66"/>
      <c r="AB35" s="66"/>
      <c r="AC35" s="66"/>
      <c r="AD35" s="66"/>
      <c r="AE35" s="66"/>
      <c r="AF35" s="66"/>
      <c r="AG35" s="66"/>
      <c r="AH35" s="50"/>
      <c r="AI35" s="50"/>
      <c r="AJ35" s="50"/>
      <c r="AK35" s="50"/>
      <c r="AL35" s="50"/>
      <c r="AM35" s="50"/>
      <c r="AN35" s="50"/>
      <c r="AO35" s="50"/>
      <c r="AP35" s="50"/>
      <c r="AQ35" s="51"/>
      <c r="AR35" s="162"/>
      <c r="AS35" s="40"/>
      <c r="AT35" s="41"/>
      <c r="AU35" s="153"/>
      <c r="AV35" s="174"/>
      <c r="AW35" s="222"/>
      <c r="AX35" s="42"/>
      <c r="AY35" s="42"/>
      <c r="AZ35" s="42"/>
      <c r="BA35" s="42"/>
      <c r="BB35" s="491"/>
    </row>
    <row r="36" spans="1:54" s="59" customFormat="1" ht="28.2" customHeight="1">
      <c r="A36" s="56"/>
      <c r="B36" s="829" t="s">
        <v>852</v>
      </c>
      <c r="C36" s="830"/>
      <c r="D36" s="830"/>
      <c r="E36" s="830"/>
      <c r="F36" s="830"/>
      <c r="G36" s="830"/>
      <c r="H36" s="830"/>
      <c r="I36" s="830"/>
      <c r="J36" s="830"/>
      <c r="K36" s="830"/>
      <c r="L36" s="1051" t="s">
        <v>853</v>
      </c>
      <c r="M36" s="1051"/>
      <c r="N36" s="1051"/>
      <c r="O36" s="1051"/>
      <c r="P36" s="1051"/>
      <c r="Q36" s="1051"/>
      <c r="R36" s="1051"/>
      <c r="S36" s="1051"/>
      <c r="T36" s="1051"/>
      <c r="U36" s="1051"/>
      <c r="V36" s="1051"/>
      <c r="W36" s="1051"/>
      <c r="X36" s="1051"/>
      <c r="Y36" s="1051"/>
      <c r="Z36" s="1051"/>
      <c r="AA36" s="1051"/>
      <c r="AB36" s="1051"/>
      <c r="AC36" s="1051"/>
      <c r="AD36" s="1051"/>
      <c r="AE36" s="1051"/>
      <c r="AF36" s="1051"/>
      <c r="AG36" s="1051"/>
      <c r="AH36" s="1051"/>
      <c r="AI36" s="1051"/>
      <c r="AJ36" s="1051"/>
      <c r="AK36" s="1051"/>
      <c r="AL36" s="1052"/>
      <c r="AM36" s="57"/>
      <c r="AN36" s="57"/>
      <c r="AO36" s="57"/>
      <c r="AP36" s="57"/>
      <c r="AQ36" s="58"/>
      <c r="AR36" s="164"/>
      <c r="AS36" s="40"/>
      <c r="AT36" s="41"/>
      <c r="AU36" s="153"/>
      <c r="AV36" s="174"/>
      <c r="AW36" s="222"/>
      <c r="AX36" s="42"/>
      <c r="AY36" s="42"/>
      <c r="AZ36" s="42"/>
      <c r="BA36" s="42"/>
      <c r="BB36" s="491"/>
    </row>
    <row r="37" spans="1:54" s="59" customFormat="1" ht="28.2" customHeight="1" thickBot="1">
      <c r="A37" s="56"/>
      <c r="B37" s="1053" t="s">
        <v>795</v>
      </c>
      <c r="C37" s="1054"/>
      <c r="D37" s="1054"/>
      <c r="E37" s="1054"/>
      <c r="F37" s="1054"/>
      <c r="G37" s="1054"/>
      <c r="H37" s="1054"/>
      <c r="I37" s="1054"/>
      <c r="J37" s="1054"/>
      <c r="K37" s="1054"/>
      <c r="L37" s="1055"/>
      <c r="M37" s="1055"/>
      <c r="N37" s="1055"/>
      <c r="O37" s="1055"/>
      <c r="P37" s="1055"/>
      <c r="Q37" s="1055"/>
      <c r="R37" s="1055"/>
      <c r="S37" s="1055"/>
      <c r="T37" s="1055"/>
      <c r="U37" s="1055"/>
      <c r="V37" s="1055"/>
      <c r="W37" s="1055"/>
      <c r="X37" s="1055"/>
      <c r="Y37" s="1055"/>
      <c r="Z37" s="1055"/>
      <c r="AA37" s="1055"/>
      <c r="AB37" s="1055"/>
      <c r="AC37" s="1055"/>
      <c r="AD37" s="1055"/>
      <c r="AE37" s="1055"/>
      <c r="AF37" s="1055"/>
      <c r="AG37" s="1055"/>
      <c r="AH37" s="1055"/>
      <c r="AI37" s="1055"/>
      <c r="AJ37" s="1055"/>
      <c r="AK37" s="1055"/>
      <c r="AL37" s="1056"/>
      <c r="AM37" s="57"/>
      <c r="AN37" s="57"/>
      <c r="AO37" s="57"/>
      <c r="AP37" s="57"/>
      <c r="AQ37" s="58"/>
      <c r="AR37" s="164"/>
      <c r="AS37" s="40"/>
      <c r="AT37" s="41"/>
      <c r="AU37" s="153"/>
      <c r="AV37" s="174"/>
      <c r="AW37" s="222" t="s">
        <v>787</v>
      </c>
      <c r="AX37" s="42"/>
      <c r="AY37" s="42"/>
      <c r="AZ37" s="42"/>
      <c r="BA37" s="42"/>
      <c r="BB37" s="491"/>
    </row>
    <row r="38" spans="1:54" s="63" customFormat="1" ht="28.2" customHeight="1" thickBot="1">
      <c r="A38" s="50"/>
      <c r="B38" s="430"/>
      <c r="C38" s="430"/>
      <c r="D38" s="430"/>
      <c r="E38" s="430"/>
      <c r="F38" s="430"/>
      <c r="G38" s="430"/>
      <c r="H38" s="430"/>
      <c r="I38" s="430"/>
      <c r="J38" s="430"/>
      <c r="K38" s="430"/>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50"/>
      <c r="AN38" s="50"/>
      <c r="AO38" s="50"/>
      <c r="AP38" s="50"/>
      <c r="AQ38" s="51"/>
      <c r="AR38" s="162"/>
      <c r="AS38" s="40"/>
      <c r="AT38" s="41"/>
      <c r="AU38" s="153"/>
      <c r="AV38" s="174"/>
      <c r="AW38" s="222"/>
      <c r="AX38" s="42"/>
      <c r="AY38" s="42"/>
      <c r="AZ38" s="42"/>
      <c r="BA38" s="42"/>
      <c r="BB38" s="491"/>
    </row>
    <row r="39" spans="1:54" s="48" customFormat="1" ht="28.2" customHeight="1" thickBot="1">
      <c r="A39" s="49"/>
      <c r="B39" s="770" t="str">
        <f>"行政書士連絡先"&amp;様式１!AK27</f>
        <v>行政書士連絡先ＴＥＬ</v>
      </c>
      <c r="C39" s="771"/>
      <c r="D39" s="771"/>
      <c r="E39" s="771"/>
      <c r="F39" s="771"/>
      <c r="G39" s="771"/>
      <c r="H39" s="771"/>
      <c r="I39" s="771"/>
      <c r="J39" s="771"/>
      <c r="K39" s="771"/>
      <c r="L39" s="831" t="s">
        <v>703</v>
      </c>
      <c r="M39" s="832"/>
      <c r="N39" s="832"/>
      <c r="O39" s="832"/>
      <c r="P39" s="832"/>
      <c r="Q39" s="832"/>
      <c r="R39" s="832"/>
      <c r="S39" s="832"/>
      <c r="T39" s="832"/>
      <c r="U39" s="832"/>
      <c r="V39" s="832"/>
      <c r="W39" s="832"/>
      <c r="X39" s="832"/>
      <c r="Y39" s="832"/>
      <c r="Z39" s="832"/>
      <c r="AA39" s="832"/>
      <c r="AB39" s="833"/>
      <c r="AC39" s="833"/>
      <c r="AD39" s="833"/>
      <c r="AE39" s="833"/>
      <c r="AF39" s="833"/>
      <c r="AG39" s="833"/>
      <c r="AH39" s="833"/>
      <c r="AI39" s="833"/>
      <c r="AJ39" s="833"/>
      <c r="AK39" s="833"/>
      <c r="AL39" s="834"/>
      <c r="AM39" s="49"/>
      <c r="AN39" s="49"/>
      <c r="AO39" s="50"/>
      <c r="AP39" s="50"/>
      <c r="AQ39" s="51"/>
      <c r="AR39" s="162"/>
      <c r="AS39" s="40"/>
      <c r="AT39" s="41" t="str">
        <f>L40&amp;IF(Q40&lt;&gt;"","-","")&amp;Q40&amp;IF(W40&lt;&gt;"","-","")&amp;W40</f>
        <v/>
      </c>
      <c r="AU39" s="153"/>
      <c r="AV39" s="174"/>
      <c r="AW39" s="222" t="s">
        <v>845</v>
      </c>
      <c r="AX39" s="42"/>
      <c r="AY39" s="42"/>
      <c r="AZ39" s="42"/>
      <c r="BA39" s="42"/>
      <c r="BB39" s="492"/>
    </row>
    <row r="40" spans="1:54" s="48" customFormat="1" ht="28.2" customHeight="1" thickBot="1">
      <c r="A40" s="49"/>
      <c r="B40" s="796" t="s">
        <v>1127</v>
      </c>
      <c r="C40" s="797"/>
      <c r="D40" s="797"/>
      <c r="E40" s="797"/>
      <c r="F40" s="797"/>
      <c r="G40" s="797"/>
      <c r="H40" s="797"/>
      <c r="I40" s="797"/>
      <c r="J40" s="797"/>
      <c r="K40" s="797"/>
      <c r="L40" s="776"/>
      <c r="M40" s="777"/>
      <c r="N40" s="777"/>
      <c r="O40" s="809"/>
      <c r="P40" s="64" t="s">
        <v>1289</v>
      </c>
      <c r="Q40" s="776"/>
      <c r="R40" s="777"/>
      <c r="S40" s="777"/>
      <c r="T40" s="777"/>
      <c r="U40" s="809"/>
      <c r="V40" s="64" t="s">
        <v>1289</v>
      </c>
      <c r="W40" s="776"/>
      <c r="X40" s="777"/>
      <c r="Y40" s="777"/>
      <c r="Z40" s="777"/>
      <c r="AA40" s="778"/>
      <c r="AB40" s="781" t="str">
        <f>IF((LEN(L40)+LEN(Q40)+LEN(W40))&gt;11,"桁数が１１桁を超えています。確認してください。",IF(AND((LEN(L40)+LEN(Q40)+LEN(W40))&lt;10,W40&lt;&gt;""),"桁数が不足しています。確認してください。",""))</f>
        <v/>
      </c>
      <c r="AC40" s="901"/>
      <c r="AD40" s="901"/>
      <c r="AE40" s="901"/>
      <c r="AF40" s="901"/>
      <c r="AG40" s="901"/>
      <c r="AH40" s="901"/>
      <c r="AI40" s="901"/>
      <c r="AJ40" s="901"/>
      <c r="AK40" s="901"/>
      <c r="AL40" s="901"/>
      <c r="AM40" s="901"/>
      <c r="AN40" s="901"/>
      <c r="AO40" s="901"/>
      <c r="AP40" s="50"/>
      <c r="AQ40" s="51" t="s">
        <v>857</v>
      </c>
      <c r="AR40" s="162"/>
      <c r="AS40" s="40"/>
      <c r="AT40" s="41" t="str">
        <f>IF(OR(L40&lt;&gt;"",Q40&lt;&gt;"",W40&lt;&gt;""),IF(AND(W40&lt;&gt;"",LEN(AT39)&lt;=12),AT39,L40&amp;"-"&amp;Q40&amp;W40),"")</f>
        <v/>
      </c>
      <c r="AU40" s="153"/>
      <c r="AV40" s="174"/>
      <c r="AW40" s="222" t="s">
        <v>846</v>
      </c>
      <c r="AX40" s="42"/>
      <c r="AY40" s="42"/>
      <c r="AZ40" s="42"/>
      <c r="BA40" s="42"/>
      <c r="BB40" s="492"/>
    </row>
    <row r="41" spans="1:54" s="63" customFormat="1" ht="28.2" customHeight="1" thickBot="1">
      <c r="A41" s="50"/>
      <c r="B41" s="430"/>
      <c r="C41" s="430"/>
      <c r="D41" s="430"/>
      <c r="E41" s="430"/>
      <c r="F41" s="430"/>
      <c r="G41" s="430"/>
      <c r="H41" s="430"/>
      <c r="I41" s="430"/>
      <c r="J41" s="430"/>
      <c r="K41" s="430"/>
      <c r="L41" s="48"/>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1"/>
      <c r="AR41" s="162"/>
      <c r="AS41" s="40"/>
      <c r="AT41" s="41" t="s">
        <v>790</v>
      </c>
      <c r="AU41" s="153"/>
      <c r="AV41" s="174"/>
      <c r="AW41" s="222" t="s">
        <v>1103</v>
      </c>
      <c r="AX41" s="42"/>
      <c r="AY41" s="42"/>
      <c r="AZ41" s="42"/>
      <c r="BA41" s="42"/>
      <c r="BB41" s="491"/>
    </row>
    <row r="42" spans="1:54" s="48" customFormat="1" ht="28.2" customHeight="1" thickBot="1">
      <c r="A42" s="49"/>
      <c r="B42" s="770" t="str">
        <f>"行政書士連絡先"&amp;様式１!AK30</f>
        <v>行政書士連絡先ＦＡＸ</v>
      </c>
      <c r="C42" s="771"/>
      <c r="D42" s="771"/>
      <c r="E42" s="771"/>
      <c r="F42" s="771"/>
      <c r="G42" s="771"/>
      <c r="H42" s="771"/>
      <c r="I42" s="771"/>
      <c r="J42" s="771"/>
      <c r="K42" s="771"/>
      <c r="L42" s="831" t="s">
        <v>703</v>
      </c>
      <c r="M42" s="832"/>
      <c r="N42" s="832"/>
      <c r="O42" s="832"/>
      <c r="P42" s="832"/>
      <c r="Q42" s="832"/>
      <c r="R42" s="832"/>
      <c r="S42" s="832"/>
      <c r="T42" s="832"/>
      <c r="U42" s="832"/>
      <c r="V42" s="832"/>
      <c r="W42" s="832"/>
      <c r="X42" s="832"/>
      <c r="Y42" s="832"/>
      <c r="Z42" s="832"/>
      <c r="AA42" s="832"/>
      <c r="AB42" s="833"/>
      <c r="AC42" s="833"/>
      <c r="AD42" s="833"/>
      <c r="AE42" s="833"/>
      <c r="AF42" s="833"/>
      <c r="AG42" s="833"/>
      <c r="AH42" s="833"/>
      <c r="AI42" s="833"/>
      <c r="AJ42" s="833"/>
      <c r="AK42" s="833"/>
      <c r="AL42" s="834"/>
      <c r="AM42" s="49"/>
      <c r="AN42" s="49"/>
      <c r="AO42" s="50"/>
      <c r="AP42" s="50"/>
      <c r="AQ42" s="51"/>
      <c r="AR42" s="162"/>
      <c r="AS42" s="40"/>
      <c r="AT42" s="41" t="str">
        <f>L43&amp;IF(Q43&lt;&gt;"","-","")&amp;Q43&amp;IF(W43&lt;&gt;"","-","")&amp;W43</f>
        <v/>
      </c>
      <c r="AU42" s="153"/>
      <c r="AV42" s="174"/>
      <c r="AW42" s="222" t="s">
        <v>845</v>
      </c>
      <c r="AX42" s="42"/>
      <c r="AY42" s="42"/>
      <c r="AZ42" s="42"/>
      <c r="BA42" s="42"/>
      <c r="BB42" s="492"/>
    </row>
    <row r="43" spans="1:54" s="48" customFormat="1" ht="28.2" customHeight="1" thickBot="1">
      <c r="A43" s="49"/>
      <c r="B43" s="796" t="s">
        <v>1127</v>
      </c>
      <c r="C43" s="797"/>
      <c r="D43" s="797"/>
      <c r="E43" s="797"/>
      <c r="F43" s="797"/>
      <c r="G43" s="797"/>
      <c r="H43" s="797"/>
      <c r="I43" s="797"/>
      <c r="J43" s="797"/>
      <c r="K43" s="797"/>
      <c r="L43" s="776"/>
      <c r="M43" s="777"/>
      <c r="N43" s="777"/>
      <c r="O43" s="809"/>
      <c r="P43" s="64" t="s">
        <v>1289</v>
      </c>
      <c r="Q43" s="776"/>
      <c r="R43" s="777"/>
      <c r="S43" s="777"/>
      <c r="T43" s="777"/>
      <c r="U43" s="809"/>
      <c r="V43" s="64" t="s">
        <v>1289</v>
      </c>
      <c r="W43" s="776"/>
      <c r="X43" s="777"/>
      <c r="Y43" s="777"/>
      <c r="Z43" s="777"/>
      <c r="AA43" s="778"/>
      <c r="AB43" s="781" t="str">
        <f>IF((LEN(L43)+LEN(Q43)+LEN(W43))&gt;11,"桁数が１１桁を超えています。確認してください。",IF(AND((LEN(L43)+LEN(Q43)+LEN(W43))&lt;10,W43&lt;&gt;""),"桁数が不足しています。確認してください。",""))</f>
        <v/>
      </c>
      <c r="AC43" s="901"/>
      <c r="AD43" s="901"/>
      <c r="AE43" s="901"/>
      <c r="AF43" s="901"/>
      <c r="AG43" s="901"/>
      <c r="AH43" s="901"/>
      <c r="AI43" s="901"/>
      <c r="AJ43" s="901"/>
      <c r="AK43" s="901"/>
      <c r="AL43" s="901"/>
      <c r="AM43" s="901"/>
      <c r="AN43" s="901"/>
      <c r="AO43" s="901"/>
      <c r="AP43" s="50"/>
      <c r="AQ43" s="51" t="s">
        <v>857</v>
      </c>
      <c r="AR43" s="162"/>
      <c r="AS43" s="40"/>
      <c r="AT43" s="41" t="str">
        <f>IF(OR(L43&lt;&gt;"",Q43&lt;&gt;"",W43&lt;&gt;""),IF(AND(W43&lt;&gt;"",LEN(AT42)&lt;=12),AT42,L43&amp;"-"&amp;Q43&amp;W43),"")</f>
        <v/>
      </c>
      <c r="AU43" s="153"/>
      <c r="AV43" s="174"/>
      <c r="AW43" s="222" t="s">
        <v>846</v>
      </c>
      <c r="AX43" s="42"/>
      <c r="AY43" s="42"/>
      <c r="AZ43" s="42"/>
      <c r="BA43" s="42"/>
      <c r="BB43" s="492"/>
    </row>
    <row r="44" spans="1:54" s="48" customFormat="1" ht="28.2" customHeight="1" thickBot="1">
      <c r="A44" s="396"/>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629"/>
      <c r="AM44" s="629"/>
      <c r="AN44" s="629"/>
      <c r="AO44" s="629"/>
      <c r="AP44" s="591"/>
      <c r="AQ44" s="51"/>
      <c r="AR44" s="162"/>
      <c r="AS44" s="40"/>
      <c r="AT44" s="41"/>
      <c r="AU44" s="153"/>
      <c r="AV44" s="174"/>
      <c r="AW44" s="222"/>
      <c r="AX44" s="42"/>
      <c r="AY44" s="42"/>
      <c r="AZ44" s="42"/>
      <c r="BA44" s="42"/>
      <c r="BB44" s="492"/>
    </row>
    <row r="45" spans="1:54" s="48" customFormat="1" ht="28.2" customHeight="1" thickBot="1">
      <c r="A45" s="396"/>
      <c r="B45" s="977" t="str">
        <f>"行政書士連絡先"&amp;様式１!AK33</f>
        <v>行政書士連絡先メール
アドレス</v>
      </c>
      <c r="C45" s="978"/>
      <c r="D45" s="978"/>
      <c r="E45" s="978"/>
      <c r="F45" s="978"/>
      <c r="G45" s="978"/>
      <c r="H45" s="978"/>
      <c r="I45" s="978"/>
      <c r="J45" s="978"/>
      <c r="K45" s="978"/>
      <c r="L45" s="1067"/>
      <c r="M45" s="1068"/>
      <c r="N45" s="1068"/>
      <c r="O45" s="1068"/>
      <c r="P45" s="1068"/>
      <c r="Q45" s="1068"/>
      <c r="R45" s="1068"/>
      <c r="S45" s="1068"/>
      <c r="T45" s="1068"/>
      <c r="U45" s="1068"/>
      <c r="V45" s="1068"/>
      <c r="W45" s="1068"/>
      <c r="X45" s="1068"/>
      <c r="Y45" s="1068"/>
      <c r="Z45" s="1068"/>
      <c r="AA45" s="1068"/>
      <c r="AB45" s="1069"/>
      <c r="AC45" s="1069"/>
      <c r="AD45" s="1069"/>
      <c r="AE45" s="1069"/>
      <c r="AF45" s="1069"/>
      <c r="AG45" s="1069"/>
      <c r="AH45" s="1069"/>
      <c r="AI45" s="1069"/>
      <c r="AJ45" s="1069"/>
      <c r="AK45" s="1069"/>
      <c r="AL45" s="1070"/>
      <c r="AM45" s="629"/>
      <c r="AN45" s="629"/>
      <c r="AO45" s="629"/>
      <c r="AP45" s="591"/>
      <c r="AQ45" s="51"/>
      <c r="AR45" s="162"/>
      <c r="AS45" s="40"/>
      <c r="AT45" s="41" t="str">
        <f>IF(L45&lt;&gt;"",L45,"")</f>
        <v/>
      </c>
      <c r="AU45" s="153"/>
      <c r="AV45" s="174"/>
      <c r="AW45" s="222"/>
      <c r="AX45" s="42"/>
      <c r="AY45" s="42"/>
      <c r="AZ45" s="42"/>
      <c r="BA45" s="42"/>
      <c r="BB45" s="492"/>
    </row>
    <row r="46" spans="1:54" s="63" customFormat="1" ht="28.2" customHeight="1">
      <c r="A46" s="36"/>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36"/>
      <c r="AO46" s="38"/>
      <c r="AP46" s="38"/>
      <c r="AQ46" s="51"/>
      <c r="AR46" s="162"/>
      <c r="AS46" s="40"/>
      <c r="AT46" s="41" t="s">
        <v>790</v>
      </c>
      <c r="AU46" s="153"/>
      <c r="AV46" s="174"/>
      <c r="AW46" s="222" t="s">
        <v>1103</v>
      </c>
      <c r="AX46" s="42"/>
      <c r="AY46" s="42"/>
      <c r="AZ46" s="42"/>
      <c r="BA46" s="42"/>
      <c r="BB46" s="491"/>
    </row>
    <row r="47" spans="1:54" s="48" customFormat="1" ht="28.2" customHeight="1">
      <c r="A47" s="794">
        <f>A20+1</f>
        <v>3</v>
      </c>
      <c r="B47" s="794"/>
      <c r="C47" s="794" t="str">
        <f>"【"&amp;様式２!AE2&amp;"】"</f>
        <v>【委託様式２】</v>
      </c>
      <c r="D47" s="795"/>
      <c r="E47" s="795"/>
      <c r="F47" s="795"/>
      <c r="G47" s="795"/>
      <c r="H47" s="795"/>
      <c r="I47" s="795"/>
      <c r="J47" s="783" t="str">
        <f>様式２!C3</f>
        <v>競争入札参加資格審査申請書兼誓約書（業務委託）</v>
      </c>
      <c r="K47" s="783"/>
      <c r="L47" s="783"/>
      <c r="M47" s="783"/>
      <c r="N47" s="783"/>
      <c r="O47" s="783"/>
      <c r="P47" s="783"/>
      <c r="Q47" s="783"/>
      <c r="R47" s="783"/>
      <c r="S47" s="783"/>
      <c r="T47" s="783"/>
      <c r="U47" s="783"/>
      <c r="V47" s="783"/>
      <c r="W47" s="783"/>
      <c r="X47" s="783"/>
      <c r="Y47" s="783"/>
      <c r="Z47" s="783"/>
      <c r="AA47" s="783"/>
      <c r="AB47" s="783"/>
      <c r="AC47" s="783"/>
      <c r="AD47" s="783"/>
      <c r="AE47" s="783"/>
      <c r="AF47" s="783"/>
      <c r="AG47" s="783"/>
      <c r="AH47" s="783"/>
      <c r="AI47" s="783"/>
      <c r="AJ47" s="783"/>
      <c r="AK47" s="783"/>
      <c r="AL47" s="783"/>
      <c r="AM47" s="783"/>
      <c r="AN47" s="783"/>
      <c r="AO47" s="783"/>
      <c r="AP47" s="415"/>
      <c r="AQ47" s="51"/>
      <c r="AR47" s="162"/>
      <c r="AS47" s="40"/>
      <c r="AT47" s="41"/>
      <c r="AU47" s="153"/>
      <c r="AV47" s="174"/>
      <c r="AW47" s="222"/>
      <c r="AX47" s="42"/>
      <c r="AY47" s="42"/>
      <c r="AZ47" s="42"/>
      <c r="BA47" s="42"/>
      <c r="BB47" s="492"/>
    </row>
    <row r="48" spans="1:54" s="48" customFormat="1" ht="28.2" customHeight="1" thickBot="1">
      <c r="A48" s="36"/>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36"/>
      <c r="AO48" s="38"/>
      <c r="AP48" s="38"/>
      <c r="AQ48" s="51" t="s">
        <v>940</v>
      </c>
      <c r="AR48" s="162"/>
      <c r="AS48" s="40"/>
      <c r="AT48" s="41"/>
      <c r="AU48" s="153"/>
      <c r="AV48" s="174"/>
      <c r="AW48" s="222"/>
      <c r="AX48" s="42"/>
      <c r="AY48" s="42"/>
      <c r="AZ48" s="42"/>
      <c r="BA48" s="42"/>
      <c r="BB48" s="492"/>
    </row>
    <row r="49" spans="1:54" s="63" customFormat="1" ht="28.2" customHeight="1" thickBot="1">
      <c r="A49" s="47"/>
      <c r="B49" s="1100" t="s">
        <v>859</v>
      </c>
      <c r="C49" s="1101"/>
      <c r="D49" s="1101"/>
      <c r="E49" s="1101"/>
      <c r="F49" s="1101"/>
      <c r="G49" s="1101"/>
      <c r="H49" s="1101"/>
      <c r="I49" s="1101"/>
      <c r="J49" s="1101"/>
      <c r="K49" s="1102"/>
      <c r="L49" s="822" t="s">
        <v>1175</v>
      </c>
      <c r="M49" s="822"/>
      <c r="N49" s="822"/>
      <c r="O49" s="823"/>
      <c r="P49" s="824"/>
      <c r="Q49" s="50" t="s">
        <v>8</v>
      </c>
      <c r="R49" s="823"/>
      <c r="S49" s="824"/>
      <c r="T49" s="50" t="s">
        <v>323</v>
      </c>
      <c r="U49" s="823"/>
      <c r="V49" s="824"/>
      <c r="W49" s="50" t="s">
        <v>6</v>
      </c>
      <c r="X49" s="67"/>
      <c r="Y49" s="773" t="str">
        <f ca="1">IFERROR(IF(AT53&lt;DATE(2024,2,15),"不適切な日付が入力されています。確認してください。",IF(AT53&gt;TODAY(),"申請書の受付日よりも未来の日付が記載されていた場合、日付不適切として再提出をお願いすることがありますので、ご注意ください。","")),"")</f>
        <v/>
      </c>
      <c r="Z49" s="773"/>
      <c r="AA49" s="773"/>
      <c r="AB49" s="773"/>
      <c r="AC49" s="773"/>
      <c r="AD49" s="773"/>
      <c r="AE49" s="773"/>
      <c r="AF49" s="773"/>
      <c r="AG49" s="773"/>
      <c r="AH49" s="773"/>
      <c r="AI49" s="773"/>
      <c r="AJ49" s="773"/>
      <c r="AK49" s="773"/>
      <c r="AL49" s="773"/>
      <c r="AM49" s="773"/>
      <c r="AN49" s="773"/>
      <c r="AO49" s="773"/>
      <c r="AP49" s="68"/>
      <c r="AQ49" s="51"/>
      <c r="AR49" s="162"/>
      <c r="AS49" s="40"/>
      <c r="AT49" s="41"/>
      <c r="AU49" s="153"/>
      <c r="AV49" s="174"/>
      <c r="AW49" s="222"/>
      <c r="AX49" s="42"/>
      <c r="AY49" s="42"/>
      <c r="AZ49" s="42"/>
      <c r="BA49" s="42"/>
      <c r="BB49" s="491"/>
    </row>
    <row r="50" spans="1:54" s="36" customFormat="1" ht="28.2" customHeight="1" thickBot="1">
      <c r="B50" s="428"/>
      <c r="C50" s="428"/>
      <c r="D50" s="428"/>
      <c r="E50" s="428"/>
      <c r="F50" s="428"/>
      <c r="G50" s="428"/>
      <c r="H50" s="428"/>
      <c r="I50" s="428"/>
      <c r="J50" s="428"/>
      <c r="K50" s="428"/>
      <c r="L50" s="45"/>
      <c r="M50" s="45"/>
      <c r="N50" s="45"/>
      <c r="O50" s="45"/>
      <c r="P50" s="45"/>
      <c r="Q50" s="45"/>
      <c r="R50" s="45"/>
      <c r="S50" s="45"/>
      <c r="T50" s="45"/>
      <c r="U50" s="45"/>
      <c r="V50" s="45"/>
      <c r="W50" s="45"/>
      <c r="X50" s="45"/>
      <c r="Y50" s="773"/>
      <c r="Z50" s="773"/>
      <c r="AA50" s="773"/>
      <c r="AB50" s="773"/>
      <c r="AC50" s="773"/>
      <c r="AD50" s="773"/>
      <c r="AE50" s="773"/>
      <c r="AF50" s="773"/>
      <c r="AG50" s="773"/>
      <c r="AH50" s="773"/>
      <c r="AI50" s="773"/>
      <c r="AJ50" s="773"/>
      <c r="AK50" s="773"/>
      <c r="AL50" s="773"/>
      <c r="AM50" s="773"/>
      <c r="AN50" s="773"/>
      <c r="AO50" s="773"/>
      <c r="AP50" s="38"/>
      <c r="AQ50" s="39"/>
      <c r="AR50" s="160"/>
      <c r="AS50" s="40"/>
      <c r="AT50" s="41"/>
      <c r="AU50" s="153"/>
      <c r="AV50" s="174"/>
      <c r="AW50" s="222"/>
      <c r="AX50" s="42"/>
      <c r="AY50" s="42"/>
      <c r="AZ50" s="42"/>
      <c r="BA50" s="42"/>
      <c r="BB50" s="489"/>
    </row>
    <row r="51" spans="1:54" s="446" customFormat="1" ht="28.2" customHeight="1" thickBot="1">
      <c r="A51" s="50"/>
      <c r="B51" s="801" t="str">
        <f>様式２!C26</f>
        <v>本店所在地
又は住所</v>
      </c>
      <c r="C51" s="802"/>
      <c r="D51" s="802"/>
      <c r="E51" s="802"/>
      <c r="F51" s="802"/>
      <c r="G51" s="802"/>
      <c r="H51" s="802"/>
      <c r="I51" s="802"/>
      <c r="J51" s="802"/>
      <c r="K51" s="803"/>
      <c r="L51" s="1090" t="s">
        <v>1151</v>
      </c>
      <c r="M51" s="1091"/>
      <c r="N51" s="1091"/>
      <c r="O51" s="1091"/>
      <c r="P51" s="1091"/>
      <c r="Q51" s="1091"/>
      <c r="R51" s="1091"/>
      <c r="S51" s="1091"/>
      <c r="T51" s="1091"/>
      <c r="U51" s="1091"/>
      <c r="V51" s="1091"/>
      <c r="W51" s="1091"/>
      <c r="X51" s="1091"/>
      <c r="Y51" s="1091"/>
      <c r="Z51" s="1091"/>
      <c r="AA51" s="1091"/>
      <c r="AB51" s="1091"/>
      <c r="AC51" s="1091"/>
      <c r="AD51" s="1091"/>
      <c r="AE51" s="1091"/>
      <c r="AF51" s="1091"/>
      <c r="AG51" s="1091"/>
      <c r="AH51" s="1091"/>
      <c r="AI51" s="1091"/>
      <c r="AJ51" s="1091"/>
      <c r="AK51" s="1091"/>
      <c r="AL51" s="1092"/>
      <c r="AM51" s="50"/>
      <c r="AN51" s="50"/>
      <c r="AO51" s="50"/>
      <c r="AP51" s="50"/>
      <c r="AQ51" s="438"/>
      <c r="AR51" s="439"/>
      <c r="AS51" s="440"/>
      <c r="AT51" s="441"/>
      <c r="AU51" s="442"/>
      <c r="AV51" s="443"/>
      <c r="AW51" s="444"/>
      <c r="AX51" s="445"/>
      <c r="AY51" s="445"/>
      <c r="AZ51" s="445"/>
      <c r="BA51" s="445"/>
      <c r="BB51" s="490"/>
    </row>
    <row r="52" spans="1:54" s="36" customFormat="1" ht="28.2" customHeight="1" thickBot="1">
      <c r="A52" s="50"/>
      <c r="B52" s="430"/>
      <c r="C52" s="430"/>
      <c r="D52" s="430"/>
      <c r="E52" s="430"/>
      <c r="F52" s="430"/>
      <c r="G52" s="430"/>
      <c r="H52" s="430"/>
      <c r="I52" s="430"/>
      <c r="J52" s="430"/>
      <c r="K52" s="43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39"/>
      <c r="AR52" s="160"/>
      <c r="AS52" s="40"/>
      <c r="AT52" s="41"/>
      <c r="AU52" s="153"/>
      <c r="AV52" s="174"/>
      <c r="AW52" s="222"/>
      <c r="AX52" s="42"/>
      <c r="AY52" s="42"/>
      <c r="AZ52" s="42"/>
      <c r="BA52" s="42"/>
      <c r="BB52" s="489"/>
    </row>
    <row r="53" spans="1:54" s="46" customFormat="1" ht="28.2" customHeight="1" thickBot="1">
      <c r="A53" s="50"/>
      <c r="B53" s="432"/>
      <c r="C53" s="977" t="s">
        <v>788</v>
      </c>
      <c r="D53" s="978"/>
      <c r="E53" s="978"/>
      <c r="F53" s="978"/>
      <c r="G53" s="978"/>
      <c r="H53" s="978"/>
      <c r="I53" s="978"/>
      <c r="J53" s="978"/>
      <c r="K53" s="978"/>
      <c r="L53" s="1096"/>
      <c r="M53" s="1097"/>
      <c r="N53" s="1097"/>
      <c r="O53" s="1097"/>
      <c r="P53" s="1098"/>
      <c r="Q53" s="50"/>
      <c r="R53" s="72"/>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69" t="s">
        <v>1124</v>
      </c>
      <c r="AR53" s="165"/>
      <c r="AS53" s="70"/>
      <c r="AT53" s="71" t="e">
        <f ca="1">IF(LEFT(DATESTRING(TODAY()),2)="平成",DATEVALUE("平成"&amp;IF(O49="元",1,O49)+30&amp;"年"&amp;R49&amp;"月"&amp;U49&amp;"日"),DATEVALUE("令和"&amp;IF(O49="元",1,O49)&amp;"年"&amp;R49&amp;"月"&amp;U49&amp;"日"))</f>
        <v>#VALUE!</v>
      </c>
      <c r="AU53" s="153"/>
      <c r="AV53" s="174"/>
      <c r="AW53" s="222" t="s">
        <v>1106</v>
      </c>
      <c r="AX53" s="42"/>
      <c r="AY53" s="42"/>
      <c r="AZ53" s="42"/>
      <c r="BA53" s="42"/>
      <c r="BB53" s="489"/>
    </row>
    <row r="54" spans="1:54" s="36" customFormat="1" ht="28.2" customHeight="1" thickBot="1">
      <c r="A54" s="50"/>
      <c r="B54" s="430"/>
      <c r="C54" s="430"/>
      <c r="D54" s="430"/>
      <c r="E54" s="430"/>
      <c r="F54" s="430"/>
      <c r="G54" s="430"/>
      <c r="H54" s="430"/>
      <c r="I54" s="430"/>
      <c r="J54" s="430"/>
      <c r="K54" s="430"/>
      <c r="L54" s="63"/>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39"/>
      <c r="AR54" s="160"/>
      <c r="AS54" s="40"/>
      <c r="AT54" s="41"/>
      <c r="AU54" s="153"/>
      <c r="AV54" s="174"/>
      <c r="AW54" s="222"/>
      <c r="AX54" s="42"/>
      <c r="AY54" s="42"/>
      <c r="AZ54" s="42"/>
      <c r="BA54" s="42"/>
      <c r="BB54" s="489"/>
    </row>
    <row r="55" spans="1:54" s="63" customFormat="1" ht="28.2" customHeight="1">
      <c r="A55" s="49"/>
      <c r="B55" s="433"/>
      <c r="C55" s="945" t="s">
        <v>789</v>
      </c>
      <c r="D55" s="946"/>
      <c r="E55" s="946"/>
      <c r="F55" s="946"/>
      <c r="G55" s="946"/>
      <c r="H55" s="946"/>
      <c r="I55" s="946"/>
      <c r="J55" s="946"/>
      <c r="K55" s="1027"/>
      <c r="L55" s="832" t="s">
        <v>1245</v>
      </c>
      <c r="M55" s="832"/>
      <c r="N55" s="832"/>
      <c r="O55" s="832"/>
      <c r="P55" s="832"/>
      <c r="Q55" s="832"/>
      <c r="R55" s="832"/>
      <c r="S55" s="832"/>
      <c r="T55" s="832"/>
      <c r="U55" s="832"/>
      <c r="V55" s="832"/>
      <c r="W55" s="832"/>
      <c r="X55" s="832"/>
      <c r="Y55" s="832"/>
      <c r="Z55" s="832"/>
      <c r="AA55" s="832"/>
      <c r="AB55" s="832"/>
      <c r="AC55" s="832"/>
      <c r="AD55" s="832"/>
      <c r="AE55" s="832"/>
      <c r="AF55" s="832"/>
      <c r="AG55" s="832"/>
      <c r="AH55" s="832"/>
      <c r="AI55" s="832"/>
      <c r="AJ55" s="832"/>
      <c r="AK55" s="832"/>
      <c r="AL55" s="881"/>
      <c r="AM55" s="49"/>
      <c r="AN55" s="49"/>
      <c r="AO55" s="50"/>
      <c r="AP55" s="50"/>
      <c r="AQ55" s="51"/>
      <c r="AR55" s="162"/>
      <c r="AS55" s="40"/>
      <c r="AT55" s="41"/>
      <c r="AU55" s="153"/>
      <c r="AV55" s="174"/>
      <c r="AW55" s="222"/>
      <c r="AX55" s="42"/>
      <c r="AY55" s="42"/>
      <c r="AZ55" s="42"/>
      <c r="BA55" s="42"/>
      <c r="BB55" s="491"/>
    </row>
    <row r="56" spans="1:54" s="63" customFormat="1" ht="28.2" customHeight="1">
      <c r="A56" s="49"/>
      <c r="B56" s="433"/>
      <c r="C56" s="1028"/>
      <c r="D56" s="1029"/>
      <c r="E56" s="1029"/>
      <c r="F56" s="1029"/>
      <c r="G56" s="1029"/>
      <c r="H56" s="1029"/>
      <c r="I56" s="1029"/>
      <c r="J56" s="1029"/>
      <c r="K56" s="1030"/>
      <c r="L56" s="1031"/>
      <c r="M56" s="1031"/>
      <c r="N56" s="1031"/>
      <c r="O56" s="1031"/>
      <c r="P56" s="1031"/>
      <c r="Q56" s="1031"/>
      <c r="R56" s="1031"/>
      <c r="S56" s="1031"/>
      <c r="T56" s="1031"/>
      <c r="U56" s="1031"/>
      <c r="V56" s="1031"/>
      <c r="W56" s="1031"/>
      <c r="X56" s="1031"/>
      <c r="Y56" s="1031"/>
      <c r="Z56" s="1031"/>
      <c r="AA56" s="1031"/>
      <c r="AB56" s="1031"/>
      <c r="AC56" s="1031"/>
      <c r="AD56" s="1031"/>
      <c r="AE56" s="1031"/>
      <c r="AF56" s="1031"/>
      <c r="AG56" s="1031"/>
      <c r="AH56" s="1031"/>
      <c r="AI56" s="1031"/>
      <c r="AJ56" s="1031"/>
      <c r="AK56" s="1031"/>
      <c r="AL56" s="1032"/>
      <c r="AM56" s="49"/>
      <c r="AN56" s="49"/>
      <c r="AO56" s="50"/>
      <c r="AP56" s="50"/>
      <c r="AQ56" s="51"/>
      <c r="AR56" s="162"/>
      <c r="AS56" s="40"/>
      <c r="AT56" s="41"/>
      <c r="AU56" s="153"/>
      <c r="AV56" s="174"/>
      <c r="AW56" s="222"/>
      <c r="AX56" s="42"/>
      <c r="AY56" s="42"/>
      <c r="AZ56" s="42"/>
      <c r="BA56" s="42"/>
      <c r="BB56" s="491"/>
    </row>
    <row r="57" spans="1:54" s="63" customFormat="1" ht="28.2" customHeight="1">
      <c r="A57" s="49"/>
      <c r="B57" s="74"/>
      <c r="C57" s="1093" t="str">
        <f>SUBSTITUTE(SUBSTITUTE(様式３!C14,"埼玉県",""),"記入","入力")</f>
        <v>≪入力例≫さいたま市浦和区常盤６－４－４　パブリック・フィナンシャルオフィスビルディング６階</v>
      </c>
      <c r="D57" s="1094"/>
      <c r="E57" s="1094"/>
      <c r="F57" s="1094"/>
      <c r="G57" s="1094"/>
      <c r="H57" s="1094"/>
      <c r="I57" s="1094"/>
      <c r="J57" s="1094"/>
      <c r="K57" s="1094"/>
      <c r="L57" s="1094"/>
      <c r="M57" s="1094"/>
      <c r="N57" s="1094"/>
      <c r="O57" s="1094"/>
      <c r="P57" s="1094"/>
      <c r="Q57" s="1094"/>
      <c r="R57" s="1094"/>
      <c r="S57" s="1094"/>
      <c r="T57" s="1094"/>
      <c r="U57" s="1094"/>
      <c r="V57" s="1094"/>
      <c r="W57" s="1094"/>
      <c r="X57" s="1094"/>
      <c r="Y57" s="1094"/>
      <c r="Z57" s="1094"/>
      <c r="AA57" s="1094"/>
      <c r="AB57" s="1094"/>
      <c r="AC57" s="1094"/>
      <c r="AD57" s="1094"/>
      <c r="AE57" s="1094"/>
      <c r="AF57" s="1094"/>
      <c r="AG57" s="1094"/>
      <c r="AH57" s="1094"/>
      <c r="AI57" s="1094"/>
      <c r="AJ57" s="1094"/>
      <c r="AK57" s="1094"/>
      <c r="AL57" s="1095"/>
      <c r="AM57" s="49"/>
      <c r="AN57" s="49"/>
      <c r="AO57" s="50"/>
      <c r="AP57" s="50"/>
      <c r="AQ57" s="51" t="s">
        <v>938</v>
      </c>
      <c r="AR57" s="166"/>
      <c r="AS57" s="40"/>
      <c r="AT57" s="41"/>
      <c r="AU57" s="153"/>
      <c r="AV57" s="174"/>
      <c r="AW57" s="222"/>
      <c r="AX57" s="42"/>
      <c r="AY57" s="42"/>
      <c r="AZ57" s="42"/>
      <c r="BA57" s="42"/>
      <c r="BB57" s="491"/>
    </row>
    <row r="58" spans="1:54" s="63" customFormat="1" ht="28.2" customHeight="1" thickBot="1">
      <c r="A58" s="49"/>
      <c r="B58" s="74"/>
      <c r="C58" s="1071"/>
      <c r="D58" s="1072"/>
      <c r="E58" s="1072"/>
      <c r="F58" s="1072"/>
      <c r="G58" s="1072"/>
      <c r="H58" s="1072"/>
      <c r="I58" s="1072"/>
      <c r="J58" s="1072"/>
      <c r="K58" s="1072"/>
      <c r="L58" s="1072"/>
      <c r="M58" s="1072"/>
      <c r="N58" s="1072"/>
      <c r="O58" s="1072"/>
      <c r="P58" s="1072"/>
      <c r="Q58" s="1072"/>
      <c r="R58" s="1072"/>
      <c r="S58" s="1072"/>
      <c r="T58" s="1072"/>
      <c r="U58" s="1072"/>
      <c r="V58" s="1072"/>
      <c r="W58" s="1072"/>
      <c r="X58" s="1072"/>
      <c r="Y58" s="1072"/>
      <c r="Z58" s="1072"/>
      <c r="AA58" s="1072"/>
      <c r="AB58" s="1072"/>
      <c r="AC58" s="1072"/>
      <c r="AD58" s="1072"/>
      <c r="AE58" s="1072"/>
      <c r="AF58" s="1072"/>
      <c r="AG58" s="1072"/>
      <c r="AH58" s="1072"/>
      <c r="AI58" s="1072"/>
      <c r="AJ58" s="1072"/>
      <c r="AK58" s="1072"/>
      <c r="AL58" s="1073"/>
      <c r="AM58" s="49"/>
      <c r="AN58" s="49"/>
      <c r="AO58" s="50"/>
      <c r="AP58" s="50"/>
      <c r="AQ58" s="51"/>
      <c r="AR58" s="162"/>
      <c r="AS58" s="40"/>
      <c r="AT58" s="41"/>
      <c r="AU58" s="153"/>
      <c r="AV58" s="174"/>
      <c r="AW58" s="222"/>
      <c r="AX58" s="42"/>
      <c r="AY58" s="42"/>
      <c r="AZ58" s="42"/>
      <c r="BA58" s="42"/>
      <c r="BB58" s="491"/>
    </row>
    <row r="59" spans="1:54" s="48" customFormat="1" ht="28.2" customHeight="1" thickBot="1">
      <c r="A59" s="36"/>
      <c r="B59" s="45"/>
      <c r="C59" s="1065" t="str">
        <f>IF(COUNTIF(C58,L53&amp;"*")=0,"","所在地②欄には都道府県名を除いて入力していますか。")</f>
        <v/>
      </c>
      <c r="D59" s="1065"/>
      <c r="E59" s="1065"/>
      <c r="F59" s="1065"/>
      <c r="G59" s="1065"/>
      <c r="H59" s="1065"/>
      <c r="I59" s="1065"/>
      <c r="J59" s="1065"/>
      <c r="K59" s="1065"/>
      <c r="L59" s="1065"/>
      <c r="M59" s="1065"/>
      <c r="N59" s="1065"/>
      <c r="O59" s="1065"/>
      <c r="P59" s="1065"/>
      <c r="Q59" s="1066" t="str">
        <f>IF(OR(COUNTIF(C58,"*丁目*")&gt;=1,COUNTIF(C58,"*番*")&gt;=1,COUNTIF(C58,"*号*")&gt;=1),"「丁目、番、号」や「番地」については「－（ハイフン）」で入力していますか？","")</f>
        <v/>
      </c>
      <c r="R59" s="1066"/>
      <c r="S59" s="1066"/>
      <c r="T59" s="1066"/>
      <c r="U59" s="1066"/>
      <c r="V59" s="1066"/>
      <c r="W59" s="1066"/>
      <c r="X59" s="1066"/>
      <c r="Y59" s="1066"/>
      <c r="Z59" s="1066"/>
      <c r="AA59" s="1066"/>
      <c r="AB59" s="1066"/>
      <c r="AC59" s="1066"/>
      <c r="AD59" s="1066"/>
      <c r="AE59" s="1066"/>
      <c r="AF59" s="1066"/>
      <c r="AG59" s="1066"/>
      <c r="AH59" s="1066"/>
      <c r="AI59" s="1066"/>
      <c r="AJ59" s="1066"/>
      <c r="AK59" s="1066"/>
      <c r="AL59" s="1066"/>
      <c r="AM59" s="45"/>
      <c r="AN59" s="36"/>
      <c r="AO59" s="38"/>
      <c r="AP59" s="38"/>
      <c r="AQ59" s="51"/>
      <c r="AR59" s="162"/>
      <c r="AS59" s="40"/>
      <c r="AT59" s="41"/>
      <c r="AU59" s="153"/>
      <c r="AV59" s="174"/>
      <c r="AW59" s="222"/>
      <c r="AX59" s="42"/>
      <c r="AY59" s="42"/>
      <c r="AZ59" s="42"/>
      <c r="BA59" s="42"/>
      <c r="BB59" s="492"/>
    </row>
    <row r="60" spans="1:54" s="48" customFormat="1" ht="28.2" customHeight="1">
      <c r="A60" s="396"/>
      <c r="B60" s="945" t="s">
        <v>1114</v>
      </c>
      <c r="C60" s="946"/>
      <c r="D60" s="946"/>
      <c r="E60" s="946"/>
      <c r="F60" s="946"/>
      <c r="G60" s="946"/>
      <c r="H60" s="946"/>
      <c r="I60" s="946"/>
      <c r="J60" s="946"/>
      <c r="K60" s="1027"/>
      <c r="L60" s="410" t="s">
        <v>1115</v>
      </c>
      <c r="M60" s="1137" t="s">
        <v>1153</v>
      </c>
      <c r="N60" s="1137"/>
      <c r="O60" s="1137"/>
      <c r="P60" s="1137"/>
      <c r="Q60" s="1137"/>
      <c r="R60" s="1137"/>
      <c r="S60" s="1137"/>
      <c r="T60" s="1137"/>
      <c r="U60" s="1137"/>
      <c r="V60" s="1137"/>
      <c r="W60" s="1137"/>
      <c r="X60" s="1137"/>
      <c r="Y60" s="1137"/>
      <c r="Z60" s="1137"/>
      <c r="AA60" s="1137"/>
      <c r="AB60" s="1137"/>
      <c r="AC60" s="1137"/>
      <c r="AD60" s="1137"/>
      <c r="AE60" s="1137"/>
      <c r="AF60" s="1137"/>
      <c r="AG60" s="1137"/>
      <c r="AH60" s="1137"/>
      <c r="AI60" s="1137"/>
      <c r="AJ60" s="1137"/>
      <c r="AK60" s="1137"/>
      <c r="AL60" s="1138"/>
      <c r="AM60" s="396"/>
      <c r="AN60" s="396"/>
      <c r="AO60" s="398"/>
      <c r="AP60" s="398"/>
      <c r="AQ60" s="51"/>
      <c r="AR60" s="162"/>
      <c r="AS60" s="40"/>
      <c r="AT60" s="41"/>
      <c r="AU60" s="153"/>
      <c r="AV60" s="174"/>
      <c r="AW60" s="222"/>
      <c r="AX60" s="73"/>
      <c r="AY60" s="73"/>
      <c r="AZ60" s="73"/>
      <c r="BA60" s="73"/>
      <c r="BB60" s="492"/>
    </row>
    <row r="61" spans="1:54" s="48" customFormat="1" ht="28.2" customHeight="1">
      <c r="A61" s="396"/>
      <c r="B61" s="1122"/>
      <c r="C61" s="1123"/>
      <c r="D61" s="1123"/>
      <c r="E61" s="1123"/>
      <c r="F61" s="1123"/>
      <c r="G61" s="1123"/>
      <c r="H61" s="1123"/>
      <c r="I61" s="1123"/>
      <c r="J61" s="1123"/>
      <c r="K61" s="1124"/>
      <c r="L61" s="399" t="s">
        <v>1116</v>
      </c>
      <c r="M61" s="1139" t="s">
        <v>1154</v>
      </c>
      <c r="N61" s="1139"/>
      <c r="O61" s="1139"/>
      <c r="P61" s="1139"/>
      <c r="Q61" s="1139"/>
      <c r="R61" s="1139"/>
      <c r="S61" s="1139"/>
      <c r="T61" s="1139"/>
      <c r="U61" s="1139"/>
      <c r="V61" s="1139"/>
      <c r="W61" s="1139"/>
      <c r="X61" s="1139"/>
      <c r="Y61" s="1139"/>
      <c r="Z61" s="1139"/>
      <c r="AA61" s="1139"/>
      <c r="AB61" s="1139"/>
      <c r="AC61" s="1139"/>
      <c r="AD61" s="1139"/>
      <c r="AE61" s="1139"/>
      <c r="AF61" s="1139"/>
      <c r="AG61" s="1139"/>
      <c r="AH61" s="1139"/>
      <c r="AI61" s="1139"/>
      <c r="AJ61" s="1139"/>
      <c r="AK61" s="1139"/>
      <c r="AL61" s="1140"/>
      <c r="AM61" s="396"/>
      <c r="AN61" s="396"/>
      <c r="AO61" s="398"/>
      <c r="AP61" s="398"/>
      <c r="AQ61" s="51"/>
      <c r="AR61" s="162"/>
      <c r="AS61" s="40"/>
      <c r="AT61" s="41"/>
      <c r="AU61" s="153"/>
      <c r="AV61" s="174"/>
      <c r="AW61" s="222" t="s">
        <v>791</v>
      </c>
      <c r="AX61" s="42"/>
      <c r="AY61" s="42"/>
      <c r="AZ61" s="42"/>
      <c r="BA61" s="42"/>
      <c r="BB61" s="492"/>
    </row>
    <row r="62" spans="1:54" s="48" customFormat="1" ht="28.2" customHeight="1" thickBot="1">
      <c r="A62" s="396"/>
      <c r="B62" s="1122"/>
      <c r="C62" s="1123"/>
      <c r="D62" s="1123"/>
      <c r="E62" s="1123"/>
      <c r="F62" s="1123"/>
      <c r="G62" s="1123"/>
      <c r="H62" s="1123"/>
      <c r="I62" s="1123"/>
      <c r="J62" s="1123"/>
      <c r="K62" s="1124"/>
      <c r="L62" s="398"/>
      <c r="M62" s="1139" t="s">
        <v>1155</v>
      </c>
      <c r="N62" s="1139"/>
      <c r="O62" s="1139"/>
      <c r="P62" s="1139"/>
      <c r="Q62" s="1139"/>
      <c r="R62" s="1139"/>
      <c r="S62" s="1139"/>
      <c r="T62" s="1139"/>
      <c r="U62" s="1139"/>
      <c r="V62" s="1139"/>
      <c r="W62" s="1139"/>
      <c r="X62" s="1139"/>
      <c r="Y62" s="1139"/>
      <c r="Z62" s="1139"/>
      <c r="AA62" s="1139"/>
      <c r="AB62" s="1139"/>
      <c r="AC62" s="1139"/>
      <c r="AD62" s="1139"/>
      <c r="AE62" s="1139"/>
      <c r="AF62" s="1139"/>
      <c r="AG62" s="1139"/>
      <c r="AH62" s="1139"/>
      <c r="AI62" s="1139"/>
      <c r="AJ62" s="1139"/>
      <c r="AK62" s="1139"/>
      <c r="AL62" s="1140"/>
      <c r="AM62" s="396"/>
      <c r="AN62" s="396"/>
      <c r="AO62" s="398"/>
      <c r="AP62" s="398"/>
      <c r="AQ62" s="75" t="s">
        <v>849</v>
      </c>
      <c r="AR62" s="166"/>
      <c r="AS62" s="52" t="str">
        <f>IF(LEN(AT62)&gt;40,"1","0")</f>
        <v>0</v>
      </c>
      <c r="AT62" s="41" t="str">
        <f>SUBSTITUTE(SUBSTITUTE(AU62," ",CHAR(10)),"　",CHAR(10))</f>
        <v/>
      </c>
      <c r="AU62" s="413" t="str">
        <f>IF(COUNTIF(C58,L53&amp;"*"),DBCS(C58),DBCS(L53&amp;C58))</f>
        <v/>
      </c>
      <c r="AV62" s="174"/>
      <c r="AW62" s="222"/>
      <c r="AX62" s="73"/>
      <c r="AY62" s="73"/>
      <c r="AZ62" s="73"/>
      <c r="BA62" s="73"/>
      <c r="BB62" s="492"/>
    </row>
    <row r="63" spans="1:54" s="36" customFormat="1" ht="28.2" customHeight="1" thickBot="1">
      <c r="A63" s="37"/>
      <c r="B63" s="964"/>
      <c r="C63" s="965"/>
      <c r="D63" s="965"/>
      <c r="E63" s="965"/>
      <c r="F63" s="965"/>
      <c r="G63" s="965"/>
      <c r="H63" s="965"/>
      <c r="I63" s="965"/>
      <c r="J63" s="965"/>
      <c r="K63" s="1120"/>
      <c r="L63" s="1135"/>
      <c r="M63" s="1135"/>
      <c r="N63" s="1135"/>
      <c r="O63" s="1135"/>
      <c r="P63" s="1136"/>
      <c r="Q63" s="411"/>
      <c r="R63" s="412"/>
      <c r="S63" s="412"/>
      <c r="T63" s="412"/>
      <c r="U63" s="412"/>
      <c r="V63" s="412"/>
      <c r="W63" s="412"/>
      <c r="X63" s="412"/>
      <c r="Y63" s="412"/>
      <c r="Z63" s="412"/>
      <c r="AA63" s="412"/>
      <c r="AB63" s="412"/>
      <c r="AC63" s="412"/>
      <c r="AD63" s="412"/>
      <c r="AE63" s="412"/>
      <c r="AF63" s="412"/>
      <c r="AG63" s="412"/>
      <c r="AH63" s="412"/>
      <c r="AI63" s="412"/>
      <c r="AJ63" s="412"/>
      <c r="AK63" s="412"/>
      <c r="AL63" s="412"/>
      <c r="AM63" s="45"/>
      <c r="AN63" s="37"/>
      <c r="AO63" s="38"/>
      <c r="AP63" s="38"/>
      <c r="AQ63" s="39"/>
      <c r="AR63" s="160"/>
      <c r="AS63" s="40"/>
      <c r="AT63" s="41"/>
      <c r="AU63" s="153"/>
      <c r="AV63" s="174"/>
      <c r="AW63" s="222"/>
      <c r="AX63" s="42"/>
      <c r="AY63" s="42"/>
      <c r="AZ63" s="42"/>
      <c r="BA63" s="42"/>
      <c r="BB63" s="489"/>
    </row>
    <row r="64" spans="1:54" s="48" customFormat="1" ht="28.2" customHeight="1" thickBot="1">
      <c r="A64" s="36"/>
      <c r="B64" s="45"/>
      <c r="C64" s="404"/>
      <c r="D64" s="404"/>
      <c r="E64" s="404"/>
      <c r="F64" s="404"/>
      <c r="G64" s="404"/>
      <c r="H64" s="404"/>
      <c r="I64" s="404"/>
      <c r="J64" s="404"/>
      <c r="K64" s="404"/>
      <c r="L64" s="404"/>
      <c r="M64" s="404"/>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5"/>
      <c r="AN64" s="36"/>
      <c r="AO64" s="38"/>
      <c r="AP64" s="38"/>
      <c r="AQ64" s="51"/>
      <c r="AR64" s="162"/>
      <c r="AS64" s="40"/>
      <c r="AT64" s="41"/>
      <c r="AU64" s="153"/>
      <c r="AV64" s="174"/>
      <c r="AW64" s="222"/>
      <c r="AX64" s="42"/>
      <c r="AY64" s="42"/>
      <c r="AZ64" s="42"/>
      <c r="BA64" s="42"/>
      <c r="BB64" s="492"/>
    </row>
    <row r="65" spans="1:54" s="48" customFormat="1" ht="28.2" customHeight="1" thickBot="1">
      <c r="A65" s="49"/>
      <c r="B65" s="977" t="str">
        <f>様式２!C29</f>
        <v>（登記上の所在地）</v>
      </c>
      <c r="C65" s="978"/>
      <c r="D65" s="978"/>
      <c r="E65" s="978"/>
      <c r="F65" s="978"/>
      <c r="G65" s="978"/>
      <c r="H65" s="978"/>
      <c r="I65" s="978"/>
      <c r="J65" s="978"/>
      <c r="K65" s="978"/>
      <c r="L65" s="1099" t="s">
        <v>1152</v>
      </c>
      <c r="M65" s="1025"/>
      <c r="N65" s="1025"/>
      <c r="O65" s="1025"/>
      <c r="P65" s="1025"/>
      <c r="Q65" s="1025"/>
      <c r="R65" s="1025"/>
      <c r="S65" s="1025"/>
      <c r="T65" s="1025"/>
      <c r="U65" s="1025"/>
      <c r="V65" s="1025"/>
      <c r="W65" s="1025"/>
      <c r="X65" s="1025"/>
      <c r="Y65" s="1025"/>
      <c r="Z65" s="1025"/>
      <c r="AA65" s="1025"/>
      <c r="AB65" s="1025"/>
      <c r="AC65" s="1025"/>
      <c r="AD65" s="1025"/>
      <c r="AE65" s="1025"/>
      <c r="AF65" s="1025"/>
      <c r="AG65" s="1025"/>
      <c r="AH65" s="1025"/>
      <c r="AI65" s="1025"/>
      <c r="AJ65" s="1025"/>
      <c r="AK65" s="1025"/>
      <c r="AL65" s="1026"/>
      <c r="AM65" s="49"/>
      <c r="AN65" s="49"/>
      <c r="AO65" s="50"/>
      <c r="AP65" s="50"/>
      <c r="AQ65" s="51"/>
      <c r="AR65" s="162"/>
      <c r="AS65" s="40"/>
      <c r="AT65" s="41"/>
      <c r="AU65" s="153"/>
      <c r="AV65" s="174"/>
      <c r="AW65" s="222"/>
      <c r="AX65" s="42"/>
      <c r="AY65" s="42"/>
      <c r="AZ65" s="42"/>
      <c r="BA65" s="42"/>
      <c r="BB65" s="492"/>
    </row>
    <row r="66" spans="1:54" s="48" customFormat="1" ht="28.2" customHeight="1" thickBot="1">
      <c r="A66" s="50"/>
      <c r="B66" s="430"/>
      <c r="C66" s="430"/>
      <c r="D66" s="430"/>
      <c r="E66" s="430"/>
      <c r="F66" s="430"/>
      <c r="G66" s="430"/>
      <c r="H66" s="430"/>
      <c r="I66" s="430"/>
      <c r="J66" s="430"/>
      <c r="K66" s="430"/>
      <c r="L66" s="76"/>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1"/>
      <c r="AR66" s="162"/>
      <c r="AS66" s="40"/>
      <c r="AT66" s="41"/>
      <c r="AU66" s="153"/>
      <c r="AV66" s="174"/>
      <c r="AW66" s="222"/>
      <c r="AX66" s="42"/>
      <c r="AY66" s="42"/>
      <c r="AZ66" s="42"/>
      <c r="BA66" s="42"/>
      <c r="BB66" s="492"/>
    </row>
    <row r="67" spans="1:54" s="37" customFormat="1" ht="28.2" customHeight="1" thickBot="1">
      <c r="A67" s="50"/>
      <c r="B67" s="432"/>
      <c r="C67" s="1074" t="s">
        <v>865</v>
      </c>
      <c r="D67" s="1075"/>
      <c r="E67" s="1075"/>
      <c r="F67" s="1075"/>
      <c r="G67" s="1075"/>
      <c r="H67" s="1075"/>
      <c r="I67" s="1075"/>
      <c r="J67" s="1075"/>
      <c r="K67" s="1075"/>
      <c r="L67" s="1058"/>
      <c r="M67" s="1058"/>
      <c r="N67" s="1058"/>
      <c r="O67" s="1058"/>
      <c r="P67" s="1059"/>
      <c r="Q67" s="50"/>
      <c r="R67" s="72"/>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39"/>
      <c r="AR67" s="160"/>
      <c r="AS67" s="405"/>
      <c r="AT67" s="406"/>
      <c r="AU67" s="407"/>
      <c r="AV67" s="408"/>
      <c r="AW67" s="409"/>
      <c r="AX67" s="130"/>
      <c r="AY67" s="130"/>
      <c r="AZ67" s="130"/>
      <c r="BA67" s="130"/>
      <c r="BB67" s="493"/>
    </row>
    <row r="68" spans="1:54" s="36" customFormat="1" ht="28.2" customHeight="1" thickBot="1">
      <c r="A68" s="50"/>
      <c r="B68" s="60"/>
      <c r="C68" s="60"/>
      <c r="D68" s="60"/>
      <c r="E68" s="60"/>
      <c r="F68" s="60"/>
      <c r="G68" s="60"/>
      <c r="H68" s="60"/>
      <c r="I68" s="60"/>
      <c r="J68" s="60"/>
      <c r="K68" s="60"/>
      <c r="L68" s="63"/>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39"/>
      <c r="AR68" s="160"/>
      <c r="AS68" s="40"/>
      <c r="AT68" s="41"/>
      <c r="AU68" s="153"/>
      <c r="AV68" s="174"/>
      <c r="AW68" s="222"/>
      <c r="AX68" s="42"/>
      <c r="AY68" s="42"/>
      <c r="AZ68" s="42"/>
      <c r="BA68" s="42"/>
      <c r="BB68" s="489"/>
    </row>
    <row r="69" spans="1:54" s="48" customFormat="1" ht="28.2" customHeight="1">
      <c r="A69" s="49"/>
      <c r="C69" s="1076" t="s">
        <v>864</v>
      </c>
      <c r="D69" s="1077"/>
      <c r="E69" s="1077"/>
      <c r="F69" s="1077"/>
      <c r="G69" s="1077"/>
      <c r="H69" s="1077"/>
      <c r="I69" s="1077"/>
      <c r="J69" s="1077"/>
      <c r="K69" s="1078"/>
      <c r="L69" s="832" t="s">
        <v>1156</v>
      </c>
      <c r="M69" s="832"/>
      <c r="N69" s="832"/>
      <c r="O69" s="832"/>
      <c r="P69" s="832"/>
      <c r="Q69" s="832"/>
      <c r="R69" s="832"/>
      <c r="S69" s="832"/>
      <c r="T69" s="832"/>
      <c r="U69" s="832"/>
      <c r="V69" s="832"/>
      <c r="W69" s="832"/>
      <c r="X69" s="832"/>
      <c r="Y69" s="832"/>
      <c r="Z69" s="832"/>
      <c r="AA69" s="832"/>
      <c r="AB69" s="832"/>
      <c r="AC69" s="832"/>
      <c r="AD69" s="832"/>
      <c r="AE69" s="832"/>
      <c r="AF69" s="832"/>
      <c r="AG69" s="832"/>
      <c r="AH69" s="832"/>
      <c r="AI69" s="832"/>
      <c r="AJ69" s="832"/>
      <c r="AK69" s="832"/>
      <c r="AL69" s="881"/>
      <c r="AM69" s="49"/>
      <c r="AN69" s="49"/>
      <c r="AO69" s="50"/>
      <c r="AP69" s="50"/>
      <c r="AQ69" s="51"/>
      <c r="AR69" s="162" t="s">
        <v>1117</v>
      </c>
      <c r="AS69" s="40"/>
      <c r="AT69" s="41"/>
      <c r="AU69" s="153"/>
      <c r="AV69" s="174"/>
      <c r="AW69" s="222"/>
      <c r="AX69" s="42"/>
      <c r="AY69" s="42"/>
      <c r="AZ69" s="42"/>
      <c r="BA69" s="42"/>
      <c r="BB69" s="492"/>
    </row>
    <row r="70" spans="1:54" s="63" customFormat="1" ht="28.2" customHeight="1">
      <c r="A70" s="49"/>
      <c r="B70" s="48"/>
      <c r="C70" s="1079"/>
      <c r="D70" s="1080"/>
      <c r="E70" s="1080"/>
      <c r="F70" s="1080"/>
      <c r="G70" s="1080"/>
      <c r="H70" s="1080"/>
      <c r="I70" s="1080"/>
      <c r="J70" s="1080"/>
      <c r="K70" s="1081"/>
      <c r="L70" s="1031"/>
      <c r="M70" s="1031"/>
      <c r="N70" s="1031"/>
      <c r="O70" s="1031"/>
      <c r="P70" s="1031"/>
      <c r="Q70" s="1031"/>
      <c r="R70" s="1031"/>
      <c r="S70" s="1031"/>
      <c r="T70" s="1031"/>
      <c r="U70" s="1031"/>
      <c r="V70" s="1031"/>
      <c r="W70" s="1031"/>
      <c r="X70" s="1031"/>
      <c r="Y70" s="1031"/>
      <c r="Z70" s="1031"/>
      <c r="AA70" s="1031"/>
      <c r="AB70" s="1031"/>
      <c r="AC70" s="1031"/>
      <c r="AD70" s="1031"/>
      <c r="AE70" s="1031"/>
      <c r="AF70" s="1031"/>
      <c r="AG70" s="1031"/>
      <c r="AH70" s="1031"/>
      <c r="AI70" s="1031"/>
      <c r="AJ70" s="1031"/>
      <c r="AK70" s="1031"/>
      <c r="AL70" s="1032"/>
      <c r="AM70" s="49"/>
      <c r="AN70" s="49"/>
      <c r="AO70" s="50"/>
      <c r="AP70" s="50"/>
      <c r="AQ70" s="51"/>
      <c r="AR70" s="162"/>
      <c r="AS70" s="40"/>
      <c r="AT70" s="41"/>
      <c r="AU70" s="153"/>
      <c r="AV70" s="174"/>
      <c r="AW70" s="222"/>
      <c r="AX70" s="42"/>
      <c r="AY70" s="42"/>
      <c r="AZ70" s="42"/>
      <c r="BA70" s="42"/>
      <c r="BB70" s="491"/>
    </row>
    <row r="71" spans="1:54" s="63" customFormat="1" ht="28.2" customHeight="1">
      <c r="A71" s="49"/>
      <c r="B71" s="74"/>
      <c r="C71" s="1033" t="s">
        <v>695</v>
      </c>
      <c r="D71" s="1034"/>
      <c r="E71" s="1034"/>
      <c r="F71" s="1034"/>
      <c r="G71" s="1034"/>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5"/>
      <c r="AM71" s="49"/>
      <c r="AN71" s="49"/>
      <c r="AO71" s="50"/>
      <c r="AP71" s="50"/>
      <c r="AQ71" s="51"/>
      <c r="AR71" s="162"/>
      <c r="AS71" s="40"/>
      <c r="AT71" s="41"/>
      <c r="AU71" s="153"/>
      <c r="AV71" s="174"/>
      <c r="AW71" s="222"/>
      <c r="AX71" s="42"/>
      <c r="AY71" s="42"/>
      <c r="AZ71" s="42"/>
      <c r="BA71" s="42"/>
      <c r="BB71" s="491"/>
    </row>
    <row r="72" spans="1:54" s="63" customFormat="1" ht="28.2" customHeight="1" thickBot="1">
      <c r="A72" s="49"/>
      <c r="B72" s="74"/>
      <c r="C72" s="1010"/>
      <c r="D72" s="982"/>
      <c r="E72" s="982"/>
      <c r="F72" s="982"/>
      <c r="G72" s="982"/>
      <c r="H72" s="982"/>
      <c r="I72" s="982"/>
      <c r="J72" s="982"/>
      <c r="K72" s="982"/>
      <c r="L72" s="982"/>
      <c r="M72" s="982"/>
      <c r="N72" s="982"/>
      <c r="O72" s="982"/>
      <c r="P72" s="982"/>
      <c r="Q72" s="982"/>
      <c r="R72" s="982"/>
      <c r="S72" s="982"/>
      <c r="T72" s="982"/>
      <c r="U72" s="982"/>
      <c r="V72" s="982"/>
      <c r="W72" s="982"/>
      <c r="X72" s="982"/>
      <c r="Y72" s="982"/>
      <c r="Z72" s="982"/>
      <c r="AA72" s="982"/>
      <c r="AB72" s="982"/>
      <c r="AC72" s="982"/>
      <c r="AD72" s="982"/>
      <c r="AE72" s="982"/>
      <c r="AF72" s="982"/>
      <c r="AG72" s="982"/>
      <c r="AH72" s="982"/>
      <c r="AI72" s="982"/>
      <c r="AJ72" s="982"/>
      <c r="AK72" s="982"/>
      <c r="AL72" s="983"/>
      <c r="AM72" s="49"/>
      <c r="AN72" s="49"/>
      <c r="AO72" s="50"/>
      <c r="AP72" s="50"/>
      <c r="AQ72" s="51"/>
      <c r="AR72" s="162"/>
      <c r="AS72" s="40"/>
      <c r="AT72" s="41"/>
      <c r="AU72" s="153"/>
      <c r="AV72" s="174"/>
      <c r="AW72" s="222"/>
      <c r="AX72" s="42"/>
      <c r="AY72" s="42"/>
      <c r="AZ72" s="42"/>
      <c r="BA72" s="42"/>
      <c r="BB72" s="491"/>
    </row>
    <row r="73" spans="1:54" s="48" customFormat="1" ht="28.2" customHeight="1" thickBot="1">
      <c r="A73" s="36"/>
      <c r="B73" s="45"/>
      <c r="C73" s="1065" t="str">
        <f>IF(COUNTIF(C72,L67&amp;"*")=0,"","所在地②欄には都道府県名を除いて入力していますか。")</f>
        <v/>
      </c>
      <c r="D73" s="1065"/>
      <c r="E73" s="1065"/>
      <c r="F73" s="1065"/>
      <c r="G73" s="1065"/>
      <c r="H73" s="1065"/>
      <c r="I73" s="1065"/>
      <c r="J73" s="1065"/>
      <c r="K73" s="1065"/>
      <c r="L73" s="1065"/>
      <c r="M73" s="1065"/>
      <c r="N73" s="1065"/>
      <c r="O73" s="1065"/>
      <c r="P73" s="1065"/>
      <c r="Q73" s="1066" t="str">
        <f>IF(OR(COUNTIF(C72,"*丁目*")&gt;=1,COUNTIF(C72,"*番*")&gt;=1,COUNTIF(C72,"*号*")&gt;=1),"「丁目、番、号」や「番地」については「－（ハイフン）」で入力していますか？","")</f>
        <v/>
      </c>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45"/>
      <c r="AN73" s="36"/>
      <c r="AO73" s="38"/>
      <c r="AP73" s="38"/>
      <c r="AQ73" s="51"/>
      <c r="AR73" s="162"/>
      <c r="AS73" s="40"/>
      <c r="AT73" s="41"/>
      <c r="AU73" s="153"/>
      <c r="AV73" s="174"/>
      <c r="AW73" s="222"/>
      <c r="AX73" s="42"/>
      <c r="AY73" s="42"/>
      <c r="AZ73" s="42"/>
      <c r="BA73" s="42"/>
      <c r="BB73" s="492"/>
    </row>
    <row r="74" spans="1:54" s="48" customFormat="1" ht="28.2" customHeight="1">
      <c r="A74" s="49"/>
      <c r="B74" s="770" t="s">
        <v>550</v>
      </c>
      <c r="C74" s="771"/>
      <c r="D74" s="771"/>
      <c r="E74" s="771"/>
      <c r="F74" s="771"/>
      <c r="G74" s="771"/>
      <c r="H74" s="771"/>
      <c r="I74" s="771"/>
      <c r="J74" s="771"/>
      <c r="K74" s="771"/>
      <c r="L74" s="984" t="str">
        <f>様式３!C39</f>
        <v>⑴法人
⑵個人事業主</v>
      </c>
      <c r="M74" s="985"/>
      <c r="N74" s="985"/>
      <c r="O74" s="985"/>
      <c r="P74" s="985"/>
      <c r="Q74" s="985" t="str">
        <f>SUBSTITUTE(様式３!I39,"記入","入力")</f>
        <v>→　履歴（現在）事項全部証明書どおりに入力
→　「代表者」と入力</v>
      </c>
      <c r="R74" s="985"/>
      <c r="S74" s="985"/>
      <c r="T74" s="985"/>
      <c r="U74" s="985"/>
      <c r="V74" s="985"/>
      <c r="W74" s="985"/>
      <c r="X74" s="985"/>
      <c r="Y74" s="985"/>
      <c r="Z74" s="985"/>
      <c r="AA74" s="985"/>
      <c r="AB74" s="985"/>
      <c r="AC74" s="985"/>
      <c r="AD74" s="985"/>
      <c r="AE74" s="985"/>
      <c r="AF74" s="985"/>
      <c r="AG74" s="985"/>
      <c r="AH74" s="985"/>
      <c r="AI74" s="985"/>
      <c r="AJ74" s="985"/>
      <c r="AK74" s="985"/>
      <c r="AL74" s="986"/>
      <c r="AM74" s="49"/>
      <c r="AN74" s="49"/>
      <c r="AO74" s="50"/>
      <c r="AP74" s="50"/>
      <c r="AQ74" s="51"/>
      <c r="AR74" s="162"/>
      <c r="AS74" s="40"/>
      <c r="AT74" s="41"/>
      <c r="AU74" s="153"/>
      <c r="AV74" s="174"/>
      <c r="AW74" s="222"/>
      <c r="AX74" s="42"/>
      <c r="AY74" s="42"/>
      <c r="AZ74" s="42"/>
      <c r="BA74" s="42"/>
      <c r="BB74" s="492"/>
    </row>
    <row r="75" spans="1:54" s="48" customFormat="1" ht="28.2" customHeight="1" thickBot="1">
      <c r="A75" s="49"/>
      <c r="B75" s="796" t="s">
        <v>692</v>
      </c>
      <c r="C75" s="797"/>
      <c r="D75" s="797"/>
      <c r="E75" s="797"/>
      <c r="F75" s="797"/>
      <c r="G75" s="797"/>
      <c r="H75" s="797"/>
      <c r="I75" s="797"/>
      <c r="J75" s="797"/>
      <c r="K75" s="797"/>
      <c r="L75" s="981"/>
      <c r="M75" s="982"/>
      <c r="N75" s="982"/>
      <c r="O75" s="982"/>
      <c r="P75" s="982"/>
      <c r="Q75" s="982"/>
      <c r="R75" s="982"/>
      <c r="S75" s="982"/>
      <c r="T75" s="982"/>
      <c r="U75" s="982"/>
      <c r="V75" s="982"/>
      <c r="W75" s="982"/>
      <c r="X75" s="982"/>
      <c r="Y75" s="982"/>
      <c r="Z75" s="982"/>
      <c r="AA75" s="982"/>
      <c r="AB75" s="982"/>
      <c r="AC75" s="982"/>
      <c r="AD75" s="982"/>
      <c r="AE75" s="982"/>
      <c r="AF75" s="982"/>
      <c r="AG75" s="982"/>
      <c r="AH75" s="982"/>
      <c r="AI75" s="982"/>
      <c r="AJ75" s="982"/>
      <c r="AK75" s="982"/>
      <c r="AL75" s="983"/>
      <c r="AM75" s="49"/>
      <c r="AN75" s="49"/>
      <c r="AO75" s="50"/>
      <c r="AP75" s="50"/>
      <c r="AQ75" s="51"/>
      <c r="AR75" s="162"/>
      <c r="AS75" s="40"/>
      <c r="AT75" s="41"/>
      <c r="AU75" s="153"/>
      <c r="AV75" s="174"/>
      <c r="AW75" s="222"/>
      <c r="AX75" s="42"/>
      <c r="AY75" s="42"/>
      <c r="AZ75" s="42"/>
      <c r="BA75" s="42"/>
      <c r="BB75" s="492"/>
    </row>
    <row r="76" spans="1:54" s="48" customFormat="1" ht="28.2" customHeight="1" thickBot="1">
      <c r="A76" s="50"/>
      <c r="B76" s="60"/>
      <c r="C76" s="60"/>
      <c r="D76" s="60"/>
      <c r="E76" s="60"/>
      <c r="F76" s="60"/>
      <c r="G76" s="77"/>
      <c r="H76" s="60"/>
      <c r="I76" s="60"/>
      <c r="J76" s="60"/>
      <c r="K76" s="6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1"/>
      <c r="AR76" s="162"/>
      <c r="AS76" s="52"/>
      <c r="AT76" s="41" t="str">
        <f>SUBSTITUTE(SUBSTITUTE(AU76," ",CHAR(10)),"　",CHAR(10))</f>
        <v/>
      </c>
      <c r="AU76" s="413" t="str">
        <f>IF(COUNTIF(C72,L67&amp;"*"),DBCS(C72),DBCS(L67&amp;C72))</f>
        <v/>
      </c>
      <c r="AV76" s="174"/>
      <c r="AW76" s="222" t="s">
        <v>791</v>
      </c>
      <c r="AX76" s="42"/>
      <c r="AY76" s="42"/>
      <c r="AZ76" s="42"/>
      <c r="BA76" s="42"/>
      <c r="BB76" s="492"/>
    </row>
    <row r="77" spans="1:54" s="36" customFormat="1" ht="28.2" customHeight="1">
      <c r="A77" s="49"/>
      <c r="B77" s="770" t="s">
        <v>551</v>
      </c>
      <c r="C77" s="771"/>
      <c r="D77" s="771"/>
      <c r="E77" s="771"/>
      <c r="F77" s="771"/>
      <c r="G77" s="771"/>
      <c r="H77" s="771"/>
      <c r="I77" s="771"/>
      <c r="J77" s="771"/>
      <c r="K77" s="771"/>
      <c r="L77" s="953" t="str">
        <f>SUBSTITUTE(様式３!N43,"記入","入力")&amp;"。間を空けて入力しても、様式には詰めて反映されます。"</f>
        <v>。間を空けて入力しても、様式には詰めて反映されます。</v>
      </c>
      <c r="M77" s="954"/>
      <c r="N77" s="954"/>
      <c r="O77" s="954"/>
      <c r="P77" s="954"/>
      <c r="Q77" s="954"/>
      <c r="R77" s="954"/>
      <c r="S77" s="954"/>
      <c r="T77" s="954"/>
      <c r="U77" s="954"/>
      <c r="V77" s="954"/>
      <c r="W77" s="954"/>
      <c r="X77" s="954"/>
      <c r="Y77" s="954"/>
      <c r="Z77" s="954"/>
      <c r="AA77" s="954"/>
      <c r="AB77" s="954"/>
      <c r="AC77" s="954"/>
      <c r="AD77" s="954"/>
      <c r="AE77" s="954"/>
      <c r="AF77" s="954"/>
      <c r="AG77" s="954"/>
      <c r="AH77" s="954"/>
      <c r="AI77" s="954"/>
      <c r="AJ77" s="954"/>
      <c r="AK77" s="954"/>
      <c r="AL77" s="955"/>
      <c r="AM77" s="50"/>
      <c r="AN77" s="50"/>
      <c r="AO77" s="50"/>
      <c r="AP77" s="50"/>
      <c r="AQ77" s="39"/>
      <c r="AR77" s="160"/>
      <c r="AS77" s="40"/>
      <c r="AT77" s="41"/>
      <c r="AU77" s="153"/>
      <c r="AV77" s="174"/>
      <c r="AW77" s="222"/>
      <c r="AX77" s="42"/>
      <c r="AY77" s="42"/>
      <c r="AZ77" s="42"/>
      <c r="BA77" s="42"/>
      <c r="BB77" s="489"/>
    </row>
    <row r="78" spans="1:54" s="48" customFormat="1" ht="28.2" customHeight="1" thickBot="1">
      <c r="A78" s="49"/>
      <c r="B78" s="796" t="str">
        <f>SUBSTITUTE(様式３!C43,"記入","入力")</f>
        <v>≪入力例≫さいたま太郎</v>
      </c>
      <c r="C78" s="797"/>
      <c r="D78" s="797"/>
      <c r="E78" s="797"/>
      <c r="F78" s="797"/>
      <c r="G78" s="797"/>
      <c r="H78" s="797"/>
      <c r="I78" s="797"/>
      <c r="J78" s="797"/>
      <c r="K78" s="797"/>
      <c r="L78" s="981"/>
      <c r="M78" s="982"/>
      <c r="N78" s="982"/>
      <c r="O78" s="982"/>
      <c r="P78" s="982"/>
      <c r="Q78" s="982"/>
      <c r="R78" s="982"/>
      <c r="S78" s="982"/>
      <c r="T78" s="982"/>
      <c r="U78" s="982"/>
      <c r="V78" s="982"/>
      <c r="W78" s="982"/>
      <c r="X78" s="982"/>
      <c r="Y78" s="982"/>
      <c r="Z78" s="982"/>
      <c r="AA78" s="982"/>
      <c r="AB78" s="982"/>
      <c r="AC78" s="982"/>
      <c r="AD78" s="982"/>
      <c r="AE78" s="982"/>
      <c r="AF78" s="982"/>
      <c r="AG78" s="982"/>
      <c r="AH78" s="982"/>
      <c r="AI78" s="982"/>
      <c r="AJ78" s="982"/>
      <c r="AK78" s="982"/>
      <c r="AL78" s="983"/>
      <c r="AM78" s="49"/>
      <c r="AN78" s="49"/>
      <c r="AO78" s="50"/>
      <c r="AP78" s="50"/>
      <c r="AQ78" s="51"/>
      <c r="AR78" s="162"/>
      <c r="AS78" s="40"/>
      <c r="AT78" s="41"/>
      <c r="AU78" s="153"/>
      <c r="AV78" s="174"/>
      <c r="AW78" s="222"/>
      <c r="AX78" s="42"/>
      <c r="AY78" s="42"/>
      <c r="AZ78" s="42"/>
      <c r="BA78" s="42"/>
      <c r="BB78" s="492"/>
    </row>
    <row r="79" spans="1:54" s="48" customFormat="1" ht="28.2" customHeight="1">
      <c r="A79" s="36"/>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36"/>
      <c r="AO79" s="38"/>
      <c r="AP79" s="38"/>
      <c r="AQ79" s="51"/>
      <c r="AR79" s="162"/>
      <c r="AS79" s="52" t="str">
        <f>IF(LEN(AT79)&gt;15,"1","0")</f>
        <v>0</v>
      </c>
      <c r="AT79" s="41" t="str">
        <f>IF(AT114=2,"代表者",SUBSTITUTE(SUBSTITUTE(AU79," ",""),"　",""))</f>
        <v/>
      </c>
      <c r="AU79" s="413" t="str">
        <f>DBCS(L75)</f>
        <v/>
      </c>
      <c r="AV79" s="174"/>
      <c r="AW79" s="222" t="s">
        <v>786</v>
      </c>
      <c r="AX79" s="42"/>
      <c r="AY79" s="42"/>
      <c r="AZ79" s="42"/>
      <c r="BA79" s="42"/>
      <c r="BB79" s="492"/>
    </row>
    <row r="80" spans="1:54" s="63" customFormat="1" ht="28.2" customHeight="1">
      <c r="A80" s="78" t="s">
        <v>552</v>
      </c>
      <c r="L80" s="826" t="s">
        <v>553</v>
      </c>
      <c r="M80" s="826"/>
      <c r="N80" s="826"/>
      <c r="P80" s="779">
        <f>A85</f>
        <v>3</v>
      </c>
      <c r="Q80" s="779"/>
      <c r="R80" s="1232" t="str">
        <f>C85</f>
        <v>【委託様式２】（委任状）欄</v>
      </c>
      <c r="S80" s="1232"/>
      <c r="T80" s="1232"/>
      <c r="U80" s="1232"/>
      <c r="V80" s="1232"/>
      <c r="W80" s="1232"/>
      <c r="X80" s="1232"/>
      <c r="Y80" s="1232"/>
      <c r="Z80" s="1232"/>
      <c r="AA80" s="1232"/>
      <c r="AB80" s="1232"/>
      <c r="AC80" s="1232"/>
      <c r="AD80" s="772" t="s">
        <v>704</v>
      </c>
      <c r="AE80" s="772"/>
      <c r="AO80" s="50"/>
      <c r="AP80" s="50"/>
      <c r="AQ80" s="51"/>
      <c r="AR80" s="162"/>
      <c r="AS80" s="40"/>
      <c r="AT80" s="41"/>
      <c r="AU80" s="153"/>
      <c r="AV80" s="174"/>
      <c r="AW80" s="222"/>
      <c r="AX80" s="42"/>
      <c r="AY80" s="42"/>
      <c r="AZ80" s="42"/>
      <c r="BA80" s="42"/>
      <c r="BB80" s="491"/>
    </row>
    <row r="81" spans="1:54" s="48" customFormat="1" ht="28.2" customHeight="1" thickBot="1">
      <c r="A81" s="79"/>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50"/>
      <c r="AP81" s="50"/>
      <c r="AQ81" s="51"/>
      <c r="AR81" s="162"/>
      <c r="AS81" s="40"/>
      <c r="AT81" s="41"/>
      <c r="AU81" s="153"/>
      <c r="AV81" s="174"/>
      <c r="AW81" s="222"/>
      <c r="AX81" s="42"/>
      <c r="AY81" s="42"/>
      <c r="AZ81" s="42"/>
      <c r="BA81" s="42"/>
      <c r="BB81" s="492"/>
    </row>
    <row r="82" spans="1:54" s="48" customFormat="1" ht="28.2" customHeight="1" thickBot="1">
      <c r="A82" s="78" t="s">
        <v>554</v>
      </c>
      <c r="B82" s="63"/>
      <c r="C82" s="63"/>
      <c r="D82" s="63"/>
      <c r="E82" s="63"/>
      <c r="F82" s="63"/>
      <c r="G82" s="63"/>
      <c r="H82" s="63"/>
      <c r="I82" s="63"/>
      <c r="J82" s="63"/>
      <c r="K82" s="63"/>
      <c r="L82" s="826" t="s">
        <v>555</v>
      </c>
      <c r="M82" s="826"/>
      <c r="N82" s="826"/>
      <c r="O82" s="63"/>
      <c r="P82" s="774" t="s">
        <v>484</v>
      </c>
      <c r="Q82" s="775"/>
      <c r="R82" s="63" t="s">
        <v>936</v>
      </c>
      <c r="S82" s="63"/>
      <c r="T82" s="63"/>
      <c r="U82" s="63"/>
      <c r="V82" s="63"/>
      <c r="W82" s="63"/>
      <c r="X82" s="63"/>
      <c r="Y82" s="63"/>
      <c r="Z82" s="63"/>
      <c r="AA82" s="63"/>
      <c r="AB82" s="63"/>
      <c r="AC82" s="63"/>
      <c r="AD82" s="63"/>
      <c r="AE82" s="63"/>
      <c r="AF82" s="63"/>
      <c r="AG82" s="63"/>
      <c r="AH82" s="63"/>
      <c r="AI82" s="63"/>
      <c r="AJ82" s="63"/>
      <c r="AK82" s="63"/>
      <c r="AL82" s="63"/>
      <c r="AM82" s="63"/>
      <c r="AN82" s="63"/>
      <c r="AO82" s="50"/>
      <c r="AP82" s="50"/>
      <c r="AQ82" s="51"/>
      <c r="AR82" s="162"/>
      <c r="AS82" s="52" t="str">
        <f>IF(LEN(AT82)&gt;10,"1","0")</f>
        <v>0</v>
      </c>
      <c r="AT82" s="41" t="str">
        <f>SUBSTITUTE(SUBSTITUTE(AU82," ",""),"　","")</f>
        <v/>
      </c>
      <c r="AU82" s="413" t="str">
        <f>DBCS(L78)</f>
        <v/>
      </c>
      <c r="AV82" s="174"/>
      <c r="AW82" s="222">
        <v>3</v>
      </c>
      <c r="AX82" s="42"/>
      <c r="AY82" s="42"/>
      <c r="AZ82" s="42"/>
      <c r="BA82" s="42"/>
      <c r="BB82" s="492"/>
    </row>
    <row r="83" spans="1:54" s="36" customFormat="1" ht="28.2" customHeight="1">
      <c r="A83" s="78"/>
      <c r="B83" s="63"/>
      <c r="C83" s="63"/>
      <c r="D83" s="63"/>
      <c r="E83" s="63"/>
      <c r="F83" s="63"/>
      <c r="G83" s="63"/>
      <c r="H83" s="63"/>
      <c r="I83" s="63"/>
      <c r="J83" s="63"/>
      <c r="K83" s="63"/>
      <c r="L83" s="156"/>
      <c r="M83" s="156"/>
      <c r="N83" s="156"/>
      <c r="O83" s="63"/>
      <c r="P83" s="779">
        <f>A108</f>
        <v>4</v>
      </c>
      <c r="Q83" s="779"/>
      <c r="R83" s="827" t="str">
        <f>C108</f>
        <v>【委託様式３】</v>
      </c>
      <c r="S83" s="828"/>
      <c r="T83" s="828"/>
      <c r="U83" s="828"/>
      <c r="V83" s="828"/>
      <c r="W83" s="828"/>
      <c r="X83" s="828"/>
      <c r="Y83" s="772" t="s">
        <v>704</v>
      </c>
      <c r="Z83" s="772"/>
      <c r="AA83" s="63"/>
      <c r="AB83" s="63"/>
      <c r="AC83" s="63"/>
      <c r="AD83" s="63"/>
      <c r="AE83" s="63"/>
      <c r="AF83" s="63"/>
      <c r="AG83" s="63"/>
      <c r="AH83" s="63"/>
      <c r="AI83" s="63"/>
      <c r="AJ83" s="63"/>
      <c r="AK83" s="63"/>
      <c r="AL83" s="63"/>
      <c r="AM83" s="63"/>
      <c r="AN83" s="63"/>
      <c r="AO83" s="157"/>
      <c r="AP83" s="157"/>
      <c r="AQ83" s="39"/>
      <c r="AR83" s="160"/>
      <c r="AS83" s="40"/>
      <c r="AT83" s="41"/>
      <c r="AU83" s="153"/>
      <c r="AV83" s="174"/>
      <c r="AW83" s="222"/>
      <c r="AX83" s="42"/>
      <c r="AY83" s="42"/>
      <c r="AZ83" s="42"/>
      <c r="BA83" s="42"/>
      <c r="BB83" s="489"/>
    </row>
    <row r="84" spans="1:54" s="63" customFormat="1" ht="28.2" customHeight="1">
      <c r="AO84" s="50"/>
      <c r="AP84" s="50"/>
      <c r="AQ84" s="51"/>
      <c r="AR84" s="162"/>
      <c r="AS84" s="40"/>
      <c r="AT84" s="41"/>
      <c r="AU84" s="153"/>
      <c r="AV84" s="174"/>
      <c r="AW84" s="222"/>
      <c r="AX84" s="42"/>
      <c r="AY84" s="42"/>
      <c r="AZ84" s="42"/>
      <c r="BA84" s="42"/>
      <c r="BB84" s="491"/>
    </row>
    <row r="85" spans="1:54" s="63" customFormat="1" ht="28.2" customHeight="1">
      <c r="A85" s="794">
        <f>A47</f>
        <v>3</v>
      </c>
      <c r="B85" s="794"/>
      <c r="C85" s="783" t="str">
        <f>"【"&amp;様式２!AE2&amp;"】"&amp;"（委任状）欄"</f>
        <v>【委託様式２】（委任状）欄</v>
      </c>
      <c r="D85" s="783"/>
      <c r="E85" s="783"/>
      <c r="F85" s="783"/>
      <c r="G85" s="783"/>
      <c r="H85" s="783"/>
      <c r="I85" s="783"/>
      <c r="J85" s="783"/>
      <c r="K85" s="783"/>
      <c r="L85" s="783"/>
      <c r="M85" s="783"/>
      <c r="N85" s="783"/>
      <c r="O85" s="783"/>
      <c r="P85" s="783"/>
      <c r="Q85" s="783"/>
      <c r="R85" s="783"/>
      <c r="S85" s="783"/>
      <c r="T85" s="783"/>
      <c r="U85" s="783"/>
      <c r="V85" s="783"/>
      <c r="W85" s="783"/>
      <c r="X85" s="783"/>
      <c r="Y85" s="783"/>
      <c r="Z85" s="783"/>
      <c r="AA85" s="783"/>
      <c r="AB85" s="783"/>
      <c r="AC85" s="783"/>
      <c r="AD85" s="783"/>
      <c r="AE85" s="783"/>
      <c r="AF85" s="783"/>
      <c r="AG85" s="783"/>
      <c r="AH85" s="783"/>
      <c r="AI85" s="783"/>
      <c r="AJ85" s="783"/>
      <c r="AK85" s="783"/>
      <c r="AL85" s="783"/>
      <c r="AM85" s="783"/>
      <c r="AN85" s="783"/>
      <c r="AO85" s="783"/>
      <c r="AP85" s="415"/>
      <c r="AQ85" s="51"/>
      <c r="AR85" s="162"/>
      <c r="AS85" s="40"/>
      <c r="AT85" s="41"/>
      <c r="AU85" s="153"/>
      <c r="AV85" s="174"/>
      <c r="AW85" s="222"/>
      <c r="AX85" s="42"/>
      <c r="AY85" s="42"/>
      <c r="AZ85" s="42"/>
      <c r="BA85" s="42"/>
      <c r="BB85" s="491"/>
    </row>
    <row r="86" spans="1:54" s="63" customFormat="1" ht="28.2" customHeight="1" thickBot="1">
      <c r="A86" s="36"/>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36"/>
      <c r="AO86" s="38"/>
      <c r="AP86" s="38"/>
      <c r="AQ86" s="51"/>
      <c r="AR86" s="162" t="s">
        <v>1206</v>
      </c>
      <c r="AS86" s="40"/>
      <c r="AT86" s="41"/>
      <c r="AU86" s="153"/>
      <c r="AV86" s="174"/>
      <c r="AW86" s="222"/>
      <c r="AX86" s="42"/>
      <c r="AY86" s="42"/>
      <c r="AZ86" s="42"/>
      <c r="BA86" s="42"/>
      <c r="BB86" s="491"/>
    </row>
    <row r="87" spans="1:54" s="63" customFormat="1" ht="28.2" customHeight="1">
      <c r="A87" s="816" t="s">
        <v>1243</v>
      </c>
      <c r="B87" s="817"/>
      <c r="C87" s="817"/>
      <c r="D87" s="817"/>
      <c r="E87" s="817"/>
      <c r="F87" s="817"/>
      <c r="G87" s="817"/>
      <c r="H87" s="817"/>
      <c r="I87" s="817"/>
      <c r="J87" s="817"/>
      <c r="K87" s="817"/>
      <c r="L87" s="817"/>
      <c r="M87" s="817"/>
      <c r="N87" s="817"/>
      <c r="O87" s="817"/>
      <c r="P87" s="817"/>
      <c r="Q87" s="817"/>
      <c r="R87" s="817"/>
      <c r="S87" s="817"/>
      <c r="T87" s="817"/>
      <c r="U87" s="817"/>
      <c r="V87" s="817"/>
      <c r="W87" s="817"/>
      <c r="X87" s="817"/>
      <c r="Y87" s="817"/>
      <c r="Z87" s="817"/>
      <c r="AA87" s="817"/>
      <c r="AB87" s="817"/>
      <c r="AC87" s="817"/>
      <c r="AD87" s="817"/>
      <c r="AE87" s="817"/>
      <c r="AF87" s="817"/>
      <c r="AG87" s="817"/>
      <c r="AH87" s="817"/>
      <c r="AI87" s="817"/>
      <c r="AJ87" s="817"/>
      <c r="AK87" s="817"/>
      <c r="AL87" s="817"/>
      <c r="AM87" s="817"/>
      <c r="AN87" s="817"/>
      <c r="AO87" s="818"/>
      <c r="AP87" s="50"/>
      <c r="AQ87" s="51"/>
      <c r="AR87" s="162"/>
      <c r="AS87" s="40"/>
      <c r="AT87" s="41"/>
      <c r="AU87" s="153"/>
      <c r="AV87" s="174"/>
      <c r="AW87" s="222"/>
      <c r="AX87" s="42"/>
      <c r="AY87" s="42"/>
      <c r="AZ87" s="42"/>
      <c r="BA87" s="42"/>
      <c r="BB87" s="491"/>
    </row>
    <row r="88" spans="1:54" s="63" customFormat="1" ht="28.2" customHeight="1" thickBot="1">
      <c r="A88" s="819" t="s">
        <v>1207</v>
      </c>
      <c r="B88" s="820"/>
      <c r="C88" s="820"/>
      <c r="D88" s="820"/>
      <c r="E88" s="820"/>
      <c r="F88" s="820"/>
      <c r="G88" s="820"/>
      <c r="H88" s="820"/>
      <c r="I88" s="820"/>
      <c r="J88" s="820"/>
      <c r="K88" s="820"/>
      <c r="L88" s="820"/>
      <c r="M88" s="820"/>
      <c r="N88" s="820"/>
      <c r="O88" s="820"/>
      <c r="P88" s="820"/>
      <c r="Q88" s="820"/>
      <c r="R88" s="820"/>
      <c r="S88" s="820"/>
      <c r="T88" s="820"/>
      <c r="U88" s="820"/>
      <c r="V88" s="820"/>
      <c r="W88" s="820"/>
      <c r="X88" s="820"/>
      <c r="Y88" s="820"/>
      <c r="Z88" s="820"/>
      <c r="AA88" s="820"/>
      <c r="AB88" s="820"/>
      <c r="AC88" s="820"/>
      <c r="AD88" s="820"/>
      <c r="AE88" s="820"/>
      <c r="AF88" s="820"/>
      <c r="AG88" s="820"/>
      <c r="AH88" s="820"/>
      <c r="AI88" s="820"/>
      <c r="AJ88" s="820"/>
      <c r="AK88" s="820"/>
      <c r="AL88" s="820"/>
      <c r="AM88" s="820"/>
      <c r="AN88" s="820"/>
      <c r="AO88" s="821"/>
      <c r="AP88" s="50"/>
      <c r="AQ88" s="51"/>
      <c r="AR88" s="162"/>
      <c r="AS88" s="40"/>
      <c r="AT88" s="41"/>
      <c r="AU88" s="153"/>
      <c r="AV88" s="174"/>
      <c r="AW88" s="222"/>
      <c r="AX88" s="42"/>
      <c r="AY88" s="42"/>
      <c r="AZ88" s="42"/>
      <c r="BA88" s="42"/>
      <c r="BB88" s="491"/>
    </row>
    <row r="89" spans="1:54" s="446" customFormat="1" ht="28.2" customHeight="1" thickBot="1">
      <c r="A89" s="36"/>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36"/>
      <c r="AO89" s="38"/>
      <c r="AP89" s="38"/>
      <c r="AQ89" s="438"/>
      <c r="AR89" s="588" t="s">
        <v>1242</v>
      </c>
      <c r="AS89" s="440"/>
      <c r="AT89" s="441"/>
      <c r="AU89" s="442"/>
      <c r="AV89" s="443"/>
      <c r="AW89" s="444"/>
      <c r="AX89" s="445"/>
      <c r="AY89" s="445"/>
      <c r="AZ89" s="445"/>
      <c r="BA89" s="445"/>
      <c r="BB89" s="490"/>
    </row>
    <row r="90" spans="1:54" s="36" customFormat="1" ht="28.2" customHeight="1" thickBot="1">
      <c r="A90" s="50"/>
      <c r="B90" s="977" t="str">
        <f>様式２!E61</f>
        <v>代理人を置く
営業所等の所在地</v>
      </c>
      <c r="C90" s="978"/>
      <c r="D90" s="978"/>
      <c r="E90" s="978"/>
      <c r="F90" s="978"/>
      <c r="G90" s="978"/>
      <c r="H90" s="978"/>
      <c r="I90" s="978"/>
      <c r="J90" s="978"/>
      <c r="K90" s="978"/>
      <c r="L90" s="1050" t="s">
        <v>1151</v>
      </c>
      <c r="M90" s="833"/>
      <c r="N90" s="833"/>
      <c r="O90" s="833"/>
      <c r="P90" s="833"/>
      <c r="Q90" s="833"/>
      <c r="R90" s="833"/>
      <c r="S90" s="833"/>
      <c r="T90" s="833"/>
      <c r="U90" s="833"/>
      <c r="V90" s="833"/>
      <c r="W90" s="833"/>
      <c r="X90" s="833"/>
      <c r="Y90" s="833"/>
      <c r="Z90" s="833"/>
      <c r="AA90" s="833"/>
      <c r="AB90" s="833"/>
      <c r="AC90" s="833"/>
      <c r="AD90" s="833"/>
      <c r="AE90" s="833"/>
      <c r="AF90" s="833"/>
      <c r="AG90" s="833"/>
      <c r="AH90" s="833"/>
      <c r="AI90" s="833"/>
      <c r="AJ90" s="833"/>
      <c r="AK90" s="833"/>
      <c r="AL90" s="834"/>
      <c r="AM90" s="50"/>
      <c r="AN90" s="50"/>
      <c r="AO90" s="50"/>
      <c r="AP90" s="50"/>
      <c r="AQ90" s="39"/>
      <c r="AR90" s="162" t="s">
        <v>1242</v>
      </c>
      <c r="AS90" s="40"/>
      <c r="AT90" s="41"/>
      <c r="AU90" s="153"/>
      <c r="AV90" s="174"/>
      <c r="AW90" s="222"/>
      <c r="AX90" s="42"/>
      <c r="AY90" s="42"/>
      <c r="AZ90" s="42"/>
      <c r="BA90" s="42"/>
      <c r="BB90" s="489"/>
    </row>
    <row r="91" spans="1:54" s="63" customFormat="1" ht="28.2" customHeight="1" thickBot="1">
      <c r="A91" s="50"/>
      <c r="B91" s="430"/>
      <c r="C91" s="430"/>
      <c r="D91" s="430"/>
      <c r="E91" s="430"/>
      <c r="F91" s="430"/>
      <c r="G91" s="430"/>
      <c r="H91" s="430"/>
      <c r="I91" s="430"/>
      <c r="J91" s="430"/>
      <c r="K91" s="43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1"/>
      <c r="AR91" s="162" t="s">
        <v>1242</v>
      </c>
      <c r="AS91" s="40"/>
      <c r="AT91" s="41"/>
      <c r="AU91" s="153"/>
      <c r="AV91" s="174"/>
      <c r="AW91" s="222"/>
      <c r="AX91" s="42"/>
      <c r="AY91" s="42"/>
      <c r="AZ91" s="42"/>
      <c r="BA91" s="42"/>
      <c r="BB91" s="491"/>
    </row>
    <row r="92" spans="1:54" s="48" customFormat="1" ht="28.2" customHeight="1" thickBot="1">
      <c r="A92" s="50"/>
      <c r="B92" s="432"/>
      <c r="C92" s="977" t="s">
        <v>788</v>
      </c>
      <c r="D92" s="978"/>
      <c r="E92" s="978"/>
      <c r="F92" s="978"/>
      <c r="G92" s="978"/>
      <c r="H92" s="978"/>
      <c r="I92" s="978"/>
      <c r="J92" s="978"/>
      <c r="K92" s="978"/>
      <c r="L92" s="1058"/>
      <c r="M92" s="1058"/>
      <c r="N92" s="1058"/>
      <c r="O92" s="1058"/>
      <c r="P92" s="1059"/>
      <c r="Q92" s="50"/>
      <c r="R92" s="72"/>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1"/>
      <c r="AR92" s="162" t="s">
        <v>1242</v>
      </c>
      <c r="AS92" s="40"/>
      <c r="AT92" s="41"/>
      <c r="AU92" s="153"/>
      <c r="AV92" s="174"/>
      <c r="AW92" s="222"/>
      <c r="AX92" s="42"/>
      <c r="AY92" s="42"/>
      <c r="AZ92" s="42"/>
      <c r="BA92" s="42"/>
      <c r="BB92" s="492"/>
    </row>
    <row r="93" spans="1:54" s="36" customFormat="1" ht="28.2" customHeight="1" thickBot="1">
      <c r="A93" s="50"/>
      <c r="B93" s="430"/>
      <c r="C93" s="430"/>
      <c r="D93" s="430"/>
      <c r="E93" s="430"/>
      <c r="F93" s="430"/>
      <c r="G93" s="430"/>
      <c r="H93" s="430"/>
      <c r="I93" s="430"/>
      <c r="J93" s="430"/>
      <c r="K93" s="430"/>
      <c r="L93" s="63"/>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39"/>
      <c r="AR93" s="162" t="s">
        <v>1242</v>
      </c>
      <c r="AS93" s="40"/>
      <c r="AT93" s="41"/>
      <c r="AU93" s="153"/>
      <c r="AV93" s="174"/>
      <c r="AW93" s="222"/>
      <c r="AX93" s="42"/>
      <c r="AY93" s="42"/>
      <c r="AZ93" s="42"/>
      <c r="BA93" s="42"/>
      <c r="BB93" s="489"/>
    </row>
    <row r="94" spans="1:54" s="63" customFormat="1" ht="28.2" customHeight="1">
      <c r="A94" s="49"/>
      <c r="B94" s="433"/>
      <c r="C94" s="945" t="s">
        <v>789</v>
      </c>
      <c r="D94" s="946"/>
      <c r="E94" s="946"/>
      <c r="F94" s="946"/>
      <c r="G94" s="946"/>
      <c r="H94" s="946"/>
      <c r="I94" s="946"/>
      <c r="J94" s="946"/>
      <c r="K94" s="1027"/>
      <c r="L94" s="832" t="s">
        <v>1244</v>
      </c>
      <c r="M94" s="832"/>
      <c r="N94" s="832"/>
      <c r="O94" s="832"/>
      <c r="P94" s="832"/>
      <c r="Q94" s="832"/>
      <c r="R94" s="832"/>
      <c r="S94" s="832"/>
      <c r="T94" s="832"/>
      <c r="U94" s="832"/>
      <c r="V94" s="832"/>
      <c r="W94" s="832"/>
      <c r="X94" s="832"/>
      <c r="Y94" s="832"/>
      <c r="Z94" s="832"/>
      <c r="AA94" s="832"/>
      <c r="AB94" s="832"/>
      <c r="AC94" s="832"/>
      <c r="AD94" s="832"/>
      <c r="AE94" s="832"/>
      <c r="AF94" s="832"/>
      <c r="AG94" s="832"/>
      <c r="AH94" s="832"/>
      <c r="AI94" s="832"/>
      <c r="AJ94" s="832"/>
      <c r="AK94" s="832"/>
      <c r="AL94" s="881"/>
      <c r="AM94" s="49"/>
      <c r="AN94" s="49"/>
      <c r="AO94" s="50"/>
      <c r="AP94" s="50"/>
      <c r="AQ94" s="51"/>
      <c r="AR94" s="162" t="s">
        <v>1242</v>
      </c>
      <c r="AS94" s="40"/>
      <c r="AT94" s="41"/>
      <c r="AU94" s="153"/>
      <c r="AV94" s="174"/>
      <c r="AW94" s="222"/>
      <c r="AX94" s="42"/>
      <c r="AY94" s="42"/>
      <c r="AZ94" s="42"/>
      <c r="BA94" s="42"/>
      <c r="BB94" s="491"/>
    </row>
    <row r="95" spans="1:54" s="63" customFormat="1" ht="28.2" customHeight="1">
      <c r="A95" s="49"/>
      <c r="B95" s="433"/>
      <c r="C95" s="1028"/>
      <c r="D95" s="1029"/>
      <c r="E95" s="1029"/>
      <c r="F95" s="1029"/>
      <c r="G95" s="1029"/>
      <c r="H95" s="1029"/>
      <c r="I95" s="1029"/>
      <c r="J95" s="1029"/>
      <c r="K95" s="1030"/>
      <c r="L95" s="1031"/>
      <c r="M95" s="1031"/>
      <c r="N95" s="1031"/>
      <c r="O95" s="1031"/>
      <c r="P95" s="1031"/>
      <c r="Q95" s="1031"/>
      <c r="R95" s="1031"/>
      <c r="S95" s="1031"/>
      <c r="T95" s="1031"/>
      <c r="U95" s="1031"/>
      <c r="V95" s="1031"/>
      <c r="W95" s="1031"/>
      <c r="X95" s="1031"/>
      <c r="Y95" s="1031"/>
      <c r="Z95" s="1031"/>
      <c r="AA95" s="1031"/>
      <c r="AB95" s="1031"/>
      <c r="AC95" s="1031"/>
      <c r="AD95" s="1031"/>
      <c r="AE95" s="1031"/>
      <c r="AF95" s="1031"/>
      <c r="AG95" s="1031"/>
      <c r="AH95" s="1031"/>
      <c r="AI95" s="1031"/>
      <c r="AJ95" s="1031"/>
      <c r="AK95" s="1031"/>
      <c r="AL95" s="1032"/>
      <c r="AM95" s="49"/>
      <c r="AN95" s="49"/>
      <c r="AO95" s="50"/>
      <c r="AP95" s="50"/>
      <c r="AQ95" s="51"/>
      <c r="AR95" s="162" t="s">
        <v>1242</v>
      </c>
      <c r="AS95" s="40"/>
      <c r="AT95" s="41"/>
      <c r="AU95" s="153"/>
      <c r="AV95" s="174"/>
      <c r="AW95" s="222"/>
      <c r="AX95" s="42"/>
      <c r="AY95" s="42"/>
      <c r="AZ95" s="42"/>
      <c r="BA95" s="42"/>
      <c r="BB95" s="491"/>
    </row>
    <row r="96" spans="1:54" s="63" customFormat="1" ht="28.2" customHeight="1">
      <c r="A96" s="49"/>
      <c r="B96" s="74"/>
      <c r="C96" s="1033" t="str">
        <f>SUBSTITUTE(SUBSTITUTE(様式４!C11,"埼玉県",""),"記入","入力")</f>
        <v>≪入力例≫さいたま市北区宮原町１－８５２－１</v>
      </c>
      <c r="D96" s="1034"/>
      <c r="E96" s="1034"/>
      <c r="F96" s="1034"/>
      <c r="G96" s="1034"/>
      <c r="H96" s="1034"/>
      <c r="I96" s="1034"/>
      <c r="J96" s="1034"/>
      <c r="K96" s="1034"/>
      <c r="L96" s="1034"/>
      <c r="M96" s="1034"/>
      <c r="N96" s="1034"/>
      <c r="O96" s="1034"/>
      <c r="P96" s="1034"/>
      <c r="Q96" s="1034"/>
      <c r="R96" s="1034"/>
      <c r="S96" s="1034"/>
      <c r="T96" s="1034"/>
      <c r="U96" s="1034"/>
      <c r="V96" s="1034"/>
      <c r="W96" s="1034"/>
      <c r="X96" s="1034"/>
      <c r="Y96" s="1034"/>
      <c r="Z96" s="1034"/>
      <c r="AA96" s="1034"/>
      <c r="AB96" s="1034"/>
      <c r="AC96" s="1034"/>
      <c r="AD96" s="1034"/>
      <c r="AE96" s="1034"/>
      <c r="AF96" s="1034"/>
      <c r="AG96" s="1034"/>
      <c r="AH96" s="1034"/>
      <c r="AI96" s="1034"/>
      <c r="AJ96" s="1034"/>
      <c r="AK96" s="1034"/>
      <c r="AL96" s="1035"/>
      <c r="AM96" s="49"/>
      <c r="AN96" s="49"/>
      <c r="AO96" s="50"/>
      <c r="AP96" s="50"/>
      <c r="AQ96" s="51" t="s">
        <v>943</v>
      </c>
      <c r="AR96" s="162" t="s">
        <v>1242</v>
      </c>
      <c r="AS96" s="40"/>
      <c r="AT96" s="41"/>
      <c r="AU96" s="153"/>
      <c r="AV96" s="174"/>
      <c r="AW96" s="222"/>
      <c r="AX96" s="42"/>
      <c r="AY96" s="42"/>
      <c r="AZ96" s="42"/>
      <c r="BA96" s="42"/>
      <c r="BB96" s="491"/>
    </row>
    <row r="97" spans="1:54" s="63" customFormat="1" ht="28.2" customHeight="1" thickBot="1">
      <c r="A97" s="49"/>
      <c r="B97" s="74"/>
      <c r="C97" s="1010"/>
      <c r="D97" s="982"/>
      <c r="E97" s="982"/>
      <c r="F97" s="982"/>
      <c r="G97" s="982"/>
      <c r="H97" s="982"/>
      <c r="I97" s="982"/>
      <c r="J97" s="982"/>
      <c r="K97" s="982"/>
      <c r="L97" s="982"/>
      <c r="M97" s="982"/>
      <c r="N97" s="982"/>
      <c r="O97" s="982"/>
      <c r="P97" s="982"/>
      <c r="Q97" s="982"/>
      <c r="R97" s="982"/>
      <c r="S97" s="982"/>
      <c r="T97" s="982"/>
      <c r="U97" s="982"/>
      <c r="V97" s="982"/>
      <c r="W97" s="982"/>
      <c r="X97" s="982"/>
      <c r="Y97" s="982"/>
      <c r="Z97" s="982"/>
      <c r="AA97" s="982"/>
      <c r="AB97" s="982"/>
      <c r="AC97" s="982"/>
      <c r="AD97" s="982"/>
      <c r="AE97" s="982"/>
      <c r="AF97" s="982"/>
      <c r="AG97" s="982"/>
      <c r="AH97" s="982"/>
      <c r="AI97" s="982"/>
      <c r="AJ97" s="982"/>
      <c r="AK97" s="982"/>
      <c r="AL97" s="983"/>
      <c r="AM97" s="49"/>
      <c r="AN97" s="49"/>
      <c r="AO97" s="50"/>
      <c r="AP97" s="50"/>
      <c r="AQ97" s="51"/>
      <c r="AR97" s="162" t="s">
        <v>1242</v>
      </c>
      <c r="AS97" s="40"/>
      <c r="AT97" s="41"/>
      <c r="AU97" s="153"/>
      <c r="AV97" s="174"/>
      <c r="AW97" s="222"/>
      <c r="AX97" s="42"/>
      <c r="AY97" s="42"/>
      <c r="AZ97" s="42"/>
      <c r="BA97" s="42"/>
      <c r="BB97" s="491"/>
    </row>
    <row r="98" spans="1:54" s="48" customFormat="1" ht="28.2" customHeight="1" thickBot="1">
      <c r="A98" s="49"/>
      <c r="B98" s="74"/>
      <c r="C98" s="1049" t="str">
        <f>IF(COUNTIF(C97,L92&amp;"*")=0,"","所在地②欄には都道府県名を除いて入力していますか。")</f>
        <v/>
      </c>
      <c r="D98" s="1049"/>
      <c r="E98" s="1049"/>
      <c r="F98" s="1049"/>
      <c r="G98" s="1049"/>
      <c r="H98" s="1049"/>
      <c r="I98" s="1049"/>
      <c r="J98" s="1049"/>
      <c r="K98" s="1049"/>
      <c r="L98" s="1049"/>
      <c r="M98" s="1049"/>
      <c r="N98" s="1049"/>
      <c r="O98" s="1049"/>
      <c r="P98" s="1049"/>
      <c r="Q98" s="1049" t="str">
        <f>IF(OR(COUNTIF(C97,"*丁目*")&gt;=1,COUNTIF(C97,"*番*")&gt;=1,COUNTIF(C97,"*号*")&gt;=1),"「丁目、番、号」や「番地」については「－（ハイフン）」で入力していますか？","")</f>
        <v/>
      </c>
      <c r="R98" s="1049"/>
      <c r="S98" s="1049"/>
      <c r="T98" s="1049"/>
      <c r="U98" s="1049"/>
      <c r="V98" s="1049"/>
      <c r="W98" s="1049"/>
      <c r="X98" s="1049"/>
      <c r="Y98" s="1049"/>
      <c r="Z98" s="1049"/>
      <c r="AA98" s="1049"/>
      <c r="AB98" s="1049"/>
      <c r="AC98" s="1049"/>
      <c r="AD98" s="1049"/>
      <c r="AE98" s="1049"/>
      <c r="AF98" s="1049"/>
      <c r="AG98" s="1049"/>
      <c r="AH98" s="1049"/>
      <c r="AI98" s="1049"/>
      <c r="AJ98" s="1049"/>
      <c r="AK98" s="1049"/>
      <c r="AL98" s="1049"/>
      <c r="AM98" s="49"/>
      <c r="AN98" s="49"/>
      <c r="AO98" s="50"/>
      <c r="AP98" s="50"/>
      <c r="AQ98" s="51"/>
      <c r="AR98" s="162" t="s">
        <v>1242</v>
      </c>
      <c r="AS98" s="40"/>
      <c r="AT98" s="41"/>
      <c r="AU98" s="153"/>
      <c r="AV98" s="174"/>
      <c r="AW98" s="222"/>
      <c r="AX98" s="42"/>
      <c r="AY98" s="42"/>
      <c r="AZ98" s="42"/>
      <c r="BA98" s="42"/>
      <c r="BB98" s="492"/>
    </row>
    <row r="99" spans="1:54" s="48" customFormat="1" ht="28.2" customHeight="1">
      <c r="A99" s="49"/>
      <c r="B99" s="770" t="str">
        <f>様式２!E64</f>
        <v>代理人を置く
営業所等の名称</v>
      </c>
      <c r="C99" s="771"/>
      <c r="D99" s="771"/>
      <c r="E99" s="771"/>
      <c r="F99" s="771"/>
      <c r="G99" s="771"/>
      <c r="H99" s="771"/>
      <c r="I99" s="771"/>
      <c r="J99" s="771"/>
      <c r="K99" s="771"/>
      <c r="L99" s="984" t="s">
        <v>1105</v>
      </c>
      <c r="M99" s="985"/>
      <c r="N99" s="985"/>
      <c r="O99" s="985"/>
      <c r="P99" s="985"/>
      <c r="Q99" s="985"/>
      <c r="R99" s="985"/>
      <c r="S99" s="985"/>
      <c r="T99" s="985"/>
      <c r="U99" s="985"/>
      <c r="V99" s="985"/>
      <c r="W99" s="985"/>
      <c r="X99" s="985"/>
      <c r="Y99" s="985"/>
      <c r="Z99" s="985"/>
      <c r="AA99" s="985"/>
      <c r="AB99" s="985"/>
      <c r="AC99" s="985"/>
      <c r="AD99" s="985"/>
      <c r="AE99" s="985"/>
      <c r="AF99" s="985"/>
      <c r="AG99" s="985"/>
      <c r="AH99" s="985"/>
      <c r="AI99" s="985"/>
      <c r="AJ99" s="985"/>
      <c r="AK99" s="985"/>
      <c r="AL99" s="986"/>
      <c r="AM99" s="49"/>
      <c r="AN99" s="49"/>
      <c r="AO99" s="50"/>
      <c r="AP99" s="50"/>
      <c r="AQ99" s="51"/>
      <c r="AR99" s="162" t="s">
        <v>1242</v>
      </c>
      <c r="AS99" s="40"/>
      <c r="AT99" s="41"/>
      <c r="AU99" s="153"/>
      <c r="AV99" s="174"/>
      <c r="AW99" s="222"/>
      <c r="AX99" s="42"/>
      <c r="AY99" s="42"/>
      <c r="AZ99" s="42"/>
      <c r="BA99" s="42"/>
      <c r="BB99" s="492"/>
    </row>
    <row r="100" spans="1:54" s="48" customFormat="1" ht="28.2" customHeight="1" thickBot="1">
      <c r="A100" s="49"/>
      <c r="B100" s="796" t="str">
        <f>SUBSTITUTE(様式４!C27,"記入","入力")</f>
        <v>≪入力例≫大宮支店</v>
      </c>
      <c r="C100" s="797"/>
      <c r="D100" s="797"/>
      <c r="E100" s="797"/>
      <c r="F100" s="797"/>
      <c r="G100" s="797"/>
      <c r="H100" s="797"/>
      <c r="I100" s="797"/>
      <c r="J100" s="797"/>
      <c r="K100" s="797"/>
      <c r="L100" s="974"/>
      <c r="M100" s="975"/>
      <c r="N100" s="975"/>
      <c r="O100" s="975"/>
      <c r="P100" s="975"/>
      <c r="Q100" s="975"/>
      <c r="R100" s="975"/>
      <c r="S100" s="975"/>
      <c r="T100" s="975"/>
      <c r="U100" s="975"/>
      <c r="V100" s="975"/>
      <c r="W100" s="975"/>
      <c r="X100" s="975"/>
      <c r="Y100" s="975"/>
      <c r="Z100" s="975"/>
      <c r="AA100" s="975"/>
      <c r="AB100" s="975"/>
      <c r="AC100" s="975"/>
      <c r="AD100" s="975"/>
      <c r="AE100" s="975"/>
      <c r="AF100" s="975"/>
      <c r="AG100" s="975"/>
      <c r="AH100" s="975"/>
      <c r="AI100" s="975"/>
      <c r="AJ100" s="975"/>
      <c r="AK100" s="975"/>
      <c r="AL100" s="976"/>
      <c r="AM100" s="49"/>
      <c r="AN100" s="49"/>
      <c r="AO100" s="50"/>
      <c r="AP100" s="50"/>
      <c r="AQ100" s="51"/>
      <c r="AR100" s="162" t="s">
        <v>1242</v>
      </c>
      <c r="AS100" s="40"/>
      <c r="AT100" s="41"/>
      <c r="AU100" s="153"/>
      <c r="AV100" s="174"/>
      <c r="AW100" s="222"/>
      <c r="AX100" s="42"/>
      <c r="AY100" s="42"/>
      <c r="AZ100" s="42"/>
      <c r="BA100" s="42"/>
      <c r="BB100" s="492"/>
    </row>
    <row r="101" spans="1:54" s="48" customFormat="1" ht="28.2" customHeight="1" thickBot="1">
      <c r="A101" s="36"/>
      <c r="B101" s="1048" t="str">
        <f>IF(COUNTIF(L100,"*"&amp;L18&amp;"*")&gt;0,"「商号又は名称」は入力せずに、営業所や支店名等のみ入力してください。","")</f>
        <v/>
      </c>
      <c r="C101" s="1048"/>
      <c r="D101" s="1048"/>
      <c r="E101" s="1048"/>
      <c r="F101" s="1048"/>
      <c r="G101" s="1048"/>
      <c r="H101" s="1048"/>
      <c r="I101" s="1048"/>
      <c r="J101" s="1048"/>
      <c r="K101" s="1048"/>
      <c r="L101" s="1048"/>
      <c r="M101" s="1048"/>
      <c r="N101" s="1048"/>
      <c r="O101" s="1048"/>
      <c r="P101" s="1048"/>
      <c r="Q101" s="1048"/>
      <c r="R101" s="1048"/>
      <c r="S101" s="1048"/>
      <c r="T101" s="1048"/>
      <c r="U101" s="1048"/>
      <c r="V101" s="1048"/>
      <c r="W101" s="1048"/>
      <c r="X101" s="1048"/>
      <c r="Y101" s="1048"/>
      <c r="Z101" s="1048"/>
      <c r="AA101" s="1048"/>
      <c r="AB101" s="1048"/>
      <c r="AC101" s="1048"/>
      <c r="AD101" s="1048"/>
      <c r="AE101" s="1048"/>
      <c r="AF101" s="1048"/>
      <c r="AG101" s="1048"/>
      <c r="AH101" s="1048"/>
      <c r="AI101" s="1048"/>
      <c r="AJ101" s="1048"/>
      <c r="AK101" s="1048"/>
      <c r="AL101" s="1048"/>
      <c r="AM101" s="45"/>
      <c r="AN101" s="36"/>
      <c r="AO101" s="38"/>
      <c r="AP101" s="38"/>
      <c r="AQ101" s="51"/>
      <c r="AR101" s="162" t="s">
        <v>1242</v>
      </c>
      <c r="AS101" s="52" t="str">
        <f>IF(LEN(AT101)&gt;40,"1","0")</f>
        <v>0</v>
      </c>
      <c r="AT101" s="41" t="str">
        <f>SUBSTITUTE(SUBSTITUTE(AU101," ",CHAR(10)),"　",CHAR(10))</f>
        <v/>
      </c>
      <c r="AU101" s="413" t="str">
        <f>IF(COUNTIF(C97,L92&amp;"*"),DBCS(C97),DBCS(L92&amp;C97))</f>
        <v/>
      </c>
      <c r="AV101" s="174"/>
      <c r="AW101" s="222" t="s">
        <v>786</v>
      </c>
      <c r="AX101" s="42"/>
      <c r="AY101" s="42"/>
      <c r="AZ101" s="42"/>
      <c r="BA101" s="42"/>
      <c r="BB101" s="492"/>
    </row>
    <row r="102" spans="1:54" s="63" customFormat="1" ht="28.2" customHeight="1">
      <c r="A102" s="49"/>
      <c r="B102" s="770" t="str">
        <f>様式２!E67</f>
        <v>代理人役職名</v>
      </c>
      <c r="C102" s="771"/>
      <c r="D102" s="771"/>
      <c r="E102" s="771"/>
      <c r="F102" s="771"/>
      <c r="G102" s="771"/>
      <c r="H102" s="771"/>
      <c r="I102" s="771"/>
      <c r="J102" s="771"/>
      <c r="K102" s="771"/>
      <c r="L102" s="984" t="str">
        <f>SUBSTITUTE(様式４!C32,"記入","入力")</f>
        <v>「支店長」、「営業所長」等、代理人となる者の役職名を入力</v>
      </c>
      <c r="M102" s="985"/>
      <c r="N102" s="985"/>
      <c r="O102" s="985"/>
      <c r="P102" s="985"/>
      <c r="Q102" s="985"/>
      <c r="R102" s="985"/>
      <c r="S102" s="985"/>
      <c r="T102" s="985"/>
      <c r="U102" s="985"/>
      <c r="V102" s="985"/>
      <c r="W102" s="985"/>
      <c r="X102" s="985"/>
      <c r="Y102" s="985"/>
      <c r="Z102" s="985"/>
      <c r="AA102" s="985"/>
      <c r="AB102" s="985"/>
      <c r="AC102" s="985"/>
      <c r="AD102" s="985"/>
      <c r="AE102" s="985"/>
      <c r="AF102" s="985"/>
      <c r="AG102" s="985"/>
      <c r="AH102" s="985"/>
      <c r="AI102" s="985"/>
      <c r="AJ102" s="985"/>
      <c r="AK102" s="985"/>
      <c r="AL102" s="986"/>
      <c r="AM102" s="49"/>
      <c r="AN102" s="49"/>
      <c r="AO102" s="50"/>
      <c r="AP102" s="50"/>
      <c r="AQ102" s="51"/>
      <c r="AR102" s="162" t="s">
        <v>1242</v>
      </c>
      <c r="AS102" s="40"/>
      <c r="AT102" s="41"/>
      <c r="AU102" s="153"/>
      <c r="AV102" s="174"/>
      <c r="AW102" s="222"/>
      <c r="AX102" s="42"/>
      <c r="AY102" s="42"/>
      <c r="AZ102" s="42"/>
      <c r="BA102" s="42"/>
      <c r="BB102" s="491"/>
    </row>
    <row r="103" spans="1:54" s="48" customFormat="1" ht="28.2" customHeight="1" thickBot="1">
      <c r="A103" s="49"/>
      <c r="B103" s="796" t="s">
        <v>699</v>
      </c>
      <c r="C103" s="797"/>
      <c r="D103" s="797"/>
      <c r="E103" s="797"/>
      <c r="F103" s="797"/>
      <c r="G103" s="797"/>
      <c r="H103" s="797"/>
      <c r="I103" s="797"/>
      <c r="J103" s="797"/>
      <c r="K103" s="797"/>
      <c r="L103" s="974"/>
      <c r="M103" s="975"/>
      <c r="N103" s="975"/>
      <c r="O103" s="975"/>
      <c r="P103" s="975"/>
      <c r="Q103" s="975"/>
      <c r="R103" s="975"/>
      <c r="S103" s="975"/>
      <c r="T103" s="975"/>
      <c r="U103" s="975"/>
      <c r="V103" s="975"/>
      <c r="W103" s="975"/>
      <c r="X103" s="975"/>
      <c r="Y103" s="975"/>
      <c r="Z103" s="975"/>
      <c r="AA103" s="975"/>
      <c r="AB103" s="975"/>
      <c r="AC103" s="975"/>
      <c r="AD103" s="975"/>
      <c r="AE103" s="975"/>
      <c r="AF103" s="975"/>
      <c r="AG103" s="975"/>
      <c r="AH103" s="975"/>
      <c r="AI103" s="975"/>
      <c r="AJ103" s="975"/>
      <c r="AK103" s="975"/>
      <c r="AL103" s="976"/>
      <c r="AM103" s="49"/>
      <c r="AN103" s="49"/>
      <c r="AO103" s="50"/>
      <c r="AP103" s="50"/>
      <c r="AQ103" s="51"/>
      <c r="AR103" s="162" t="s">
        <v>1242</v>
      </c>
      <c r="AS103" s="40"/>
      <c r="AT103" s="41"/>
      <c r="AU103" s="153"/>
      <c r="AV103" s="174"/>
      <c r="AW103" s="222"/>
      <c r="AX103" s="42"/>
      <c r="AY103" s="42"/>
      <c r="AZ103" s="42"/>
      <c r="BA103" s="42"/>
      <c r="BB103" s="492"/>
    </row>
    <row r="104" spans="1:54" s="48" customFormat="1" ht="28.2" customHeight="1" thickBot="1">
      <c r="A104" s="50"/>
      <c r="B104" s="60"/>
      <c r="C104" s="60"/>
      <c r="D104" s="60"/>
      <c r="E104" s="60"/>
      <c r="F104" s="60"/>
      <c r="G104" s="77"/>
      <c r="H104" s="60"/>
      <c r="I104" s="60"/>
      <c r="J104" s="60"/>
      <c r="K104" s="6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1"/>
      <c r="AR104" s="162" t="s">
        <v>1242</v>
      </c>
      <c r="AS104" s="52" t="str">
        <f>IF(LEN(AT104)&gt;30,"1","0")</f>
        <v>0</v>
      </c>
      <c r="AT104" s="41" t="str">
        <f>SUBSTITUTE(SUBSTITUTE(AU104," ",""),"　","")</f>
        <v/>
      </c>
      <c r="AU104" s="413" t="str">
        <f>DBCS(L100)</f>
        <v/>
      </c>
      <c r="AV104" s="174"/>
      <c r="AW104" s="222" t="s">
        <v>786</v>
      </c>
      <c r="AX104" s="42"/>
      <c r="AY104" s="42"/>
      <c r="AZ104" s="42"/>
      <c r="BA104" s="42"/>
      <c r="BB104" s="492"/>
    </row>
    <row r="105" spans="1:54" s="36" customFormat="1" ht="28.2" customHeight="1">
      <c r="A105" s="49"/>
      <c r="B105" s="770" t="str">
        <f>様式２!E70</f>
        <v>代理人氏名</v>
      </c>
      <c r="C105" s="771"/>
      <c r="D105" s="771"/>
      <c r="E105" s="771"/>
      <c r="F105" s="771"/>
      <c r="G105" s="771"/>
      <c r="H105" s="771"/>
      <c r="I105" s="771"/>
      <c r="J105" s="771"/>
      <c r="K105" s="771"/>
      <c r="L105" s="953" t="str">
        <f>SUBSTITUTE(様式４!N36,"記入","入力")&amp;"。間を空けて入力しても、様式には詰めて反映されます。"</f>
        <v>※姓と名の間は空けずに入力。間を空けて入力しても、様式には詰めて反映されます。</v>
      </c>
      <c r="M105" s="954"/>
      <c r="N105" s="954"/>
      <c r="O105" s="954"/>
      <c r="P105" s="954"/>
      <c r="Q105" s="954"/>
      <c r="R105" s="954"/>
      <c r="S105" s="954"/>
      <c r="T105" s="954"/>
      <c r="U105" s="954"/>
      <c r="V105" s="954"/>
      <c r="W105" s="954"/>
      <c r="X105" s="954"/>
      <c r="Y105" s="954"/>
      <c r="Z105" s="954"/>
      <c r="AA105" s="954"/>
      <c r="AB105" s="954"/>
      <c r="AC105" s="954"/>
      <c r="AD105" s="954"/>
      <c r="AE105" s="954"/>
      <c r="AF105" s="954"/>
      <c r="AG105" s="954"/>
      <c r="AH105" s="954"/>
      <c r="AI105" s="954"/>
      <c r="AJ105" s="954"/>
      <c r="AK105" s="954"/>
      <c r="AL105" s="955"/>
      <c r="AM105" s="50"/>
      <c r="AN105" s="50"/>
      <c r="AO105" s="50"/>
      <c r="AP105" s="50"/>
      <c r="AQ105" s="39"/>
      <c r="AR105" s="162" t="s">
        <v>1242</v>
      </c>
      <c r="AS105" s="40"/>
      <c r="AT105" s="41"/>
      <c r="AU105" s="153"/>
      <c r="AV105" s="174"/>
      <c r="AW105" s="222" t="s">
        <v>1104</v>
      </c>
      <c r="AX105" s="42"/>
      <c r="AY105" s="42"/>
      <c r="AZ105" s="42"/>
      <c r="BA105" s="42"/>
      <c r="BB105" s="489"/>
    </row>
    <row r="106" spans="1:54" s="48" customFormat="1" ht="28.2" customHeight="1" thickBot="1">
      <c r="A106" s="49"/>
      <c r="B106" s="796" t="str">
        <f>SUBSTITUTE(様式４!C36,"記入","入力")</f>
        <v>≪入力例≫さいたま次郎</v>
      </c>
      <c r="C106" s="797"/>
      <c r="D106" s="797"/>
      <c r="E106" s="797"/>
      <c r="F106" s="797"/>
      <c r="G106" s="797"/>
      <c r="H106" s="797"/>
      <c r="I106" s="797"/>
      <c r="J106" s="797"/>
      <c r="K106" s="797"/>
      <c r="L106" s="1042"/>
      <c r="M106" s="1043"/>
      <c r="N106" s="1043"/>
      <c r="O106" s="1043"/>
      <c r="P106" s="1043"/>
      <c r="Q106" s="1043"/>
      <c r="R106" s="1043"/>
      <c r="S106" s="1043"/>
      <c r="T106" s="1043"/>
      <c r="U106" s="1043"/>
      <c r="V106" s="1043"/>
      <c r="W106" s="1043"/>
      <c r="X106" s="1043"/>
      <c r="Y106" s="1043"/>
      <c r="Z106" s="1043"/>
      <c r="AA106" s="1043"/>
      <c r="AB106" s="1043"/>
      <c r="AC106" s="1043"/>
      <c r="AD106" s="1043"/>
      <c r="AE106" s="1043"/>
      <c r="AF106" s="1043"/>
      <c r="AG106" s="1043"/>
      <c r="AH106" s="1043"/>
      <c r="AI106" s="1043"/>
      <c r="AJ106" s="1043"/>
      <c r="AK106" s="1043"/>
      <c r="AL106" s="1044"/>
      <c r="AM106" s="49"/>
      <c r="AN106" s="49"/>
      <c r="AO106" s="50"/>
      <c r="AP106" s="50"/>
      <c r="AQ106" s="51"/>
      <c r="AR106" s="162" t="s">
        <v>1242</v>
      </c>
      <c r="AS106" s="40"/>
      <c r="AT106" s="41"/>
      <c r="AU106" s="153"/>
      <c r="AV106" s="174"/>
      <c r="AW106" s="222"/>
      <c r="AX106" s="42"/>
      <c r="AY106" s="42"/>
      <c r="AZ106" s="42"/>
      <c r="BA106" s="42"/>
      <c r="BB106" s="492"/>
    </row>
    <row r="107" spans="1:54" s="48" customFormat="1" ht="28.2" customHeight="1">
      <c r="A107" s="49"/>
      <c r="B107" s="74"/>
      <c r="C107" s="65"/>
      <c r="D107" s="65"/>
      <c r="E107" s="65"/>
      <c r="F107" s="65"/>
      <c r="G107" s="65"/>
      <c r="H107" s="65"/>
      <c r="I107" s="65"/>
      <c r="J107" s="65"/>
      <c r="K107" s="65"/>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49"/>
      <c r="AN107" s="49"/>
      <c r="AO107" s="50"/>
      <c r="AP107" s="50"/>
      <c r="AQ107" s="51"/>
      <c r="AR107" s="162" t="s">
        <v>1242</v>
      </c>
      <c r="AS107" s="52" t="str">
        <f>IF(LEN(AT107)&gt;15,"1","0")</f>
        <v>0</v>
      </c>
      <c r="AT107" s="41" t="str">
        <f>SUBSTITUTE(SUBSTITUTE(AU107," ",""),"　","")</f>
        <v/>
      </c>
      <c r="AU107" s="413" t="str">
        <f>DBCS(L103)</f>
        <v/>
      </c>
      <c r="AV107" s="174"/>
      <c r="AW107" s="222" t="s">
        <v>786</v>
      </c>
      <c r="AX107" s="42"/>
      <c r="AY107" s="42"/>
      <c r="AZ107" s="42"/>
      <c r="BA107" s="42"/>
      <c r="BB107" s="492"/>
    </row>
    <row r="108" spans="1:54" s="63" customFormat="1" ht="28.2" customHeight="1">
      <c r="A108" s="794">
        <f>A85+1</f>
        <v>4</v>
      </c>
      <c r="B108" s="794"/>
      <c r="C108" s="794" t="str">
        <f>"【"&amp;様式３!BJ3&amp;"】"</f>
        <v>【委託様式３】</v>
      </c>
      <c r="D108" s="795"/>
      <c r="E108" s="795"/>
      <c r="F108" s="795"/>
      <c r="G108" s="795"/>
      <c r="H108" s="795"/>
      <c r="I108" s="795"/>
      <c r="J108" s="783" t="str">
        <f>様式３!O3</f>
        <v>業者情報調書（本店等情報）</v>
      </c>
      <c r="K108" s="783"/>
      <c r="L108" s="783"/>
      <c r="M108" s="783"/>
      <c r="N108" s="783"/>
      <c r="O108" s="783"/>
      <c r="P108" s="783"/>
      <c r="Q108" s="783"/>
      <c r="R108" s="783"/>
      <c r="S108" s="783"/>
      <c r="T108" s="783"/>
      <c r="U108" s="783"/>
      <c r="V108" s="783"/>
      <c r="W108" s="783"/>
      <c r="X108" s="783"/>
      <c r="Y108" s="783"/>
      <c r="Z108" s="783"/>
      <c r="AA108" s="783"/>
      <c r="AB108" s="783"/>
      <c r="AC108" s="783"/>
      <c r="AD108" s="783"/>
      <c r="AE108" s="783"/>
      <c r="AF108" s="783"/>
      <c r="AG108" s="783"/>
      <c r="AH108" s="783"/>
      <c r="AI108" s="783"/>
      <c r="AJ108" s="783"/>
      <c r="AK108" s="783"/>
      <c r="AL108" s="783"/>
      <c r="AM108" s="783"/>
      <c r="AN108" s="783"/>
      <c r="AO108" s="783"/>
      <c r="AP108" s="415"/>
      <c r="AQ108" s="51"/>
      <c r="AR108" s="162" t="s">
        <v>1242</v>
      </c>
      <c r="AS108" s="40"/>
      <c r="AT108" s="41"/>
      <c r="AU108" s="153"/>
      <c r="AV108" s="174"/>
      <c r="AW108" s="222"/>
      <c r="AX108" s="42"/>
      <c r="AY108" s="42"/>
      <c r="AZ108" s="42"/>
      <c r="BA108" s="42"/>
      <c r="BB108" s="491"/>
    </row>
    <row r="109" spans="1:54" s="48" customFormat="1" ht="28.2" customHeight="1" thickBot="1">
      <c r="A109" s="49"/>
      <c r="B109" s="74"/>
      <c r="C109" s="65"/>
      <c r="D109" s="65"/>
      <c r="E109" s="65"/>
      <c r="F109" s="65"/>
      <c r="G109" s="65"/>
      <c r="H109" s="65"/>
      <c r="I109" s="65"/>
      <c r="J109" s="65"/>
      <c r="K109" s="65"/>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49"/>
      <c r="AN109" s="49"/>
      <c r="AO109" s="50"/>
      <c r="AP109" s="50"/>
      <c r="AQ109" s="51"/>
      <c r="AR109" s="162" t="s">
        <v>1242</v>
      </c>
      <c r="AS109" s="40"/>
      <c r="AT109" s="41"/>
      <c r="AU109" s="153"/>
      <c r="AV109" s="174"/>
      <c r="AW109" s="222"/>
      <c r="AX109" s="42"/>
      <c r="AY109" s="42"/>
      <c r="AZ109" s="42"/>
      <c r="BA109" s="42"/>
      <c r="BB109" s="492"/>
    </row>
    <row r="110" spans="1:54" s="48" customFormat="1" ht="28.2" customHeight="1" thickBot="1">
      <c r="A110" s="49"/>
      <c r="B110" s="801" t="str">
        <f>様式３!C7</f>
        <v>①法人・個人の別</v>
      </c>
      <c r="C110" s="802"/>
      <c r="D110" s="802"/>
      <c r="E110" s="802"/>
      <c r="F110" s="802"/>
      <c r="G110" s="802"/>
      <c r="H110" s="802"/>
      <c r="I110" s="802"/>
      <c r="J110" s="802"/>
      <c r="K110" s="803"/>
      <c r="L110" s="1045"/>
      <c r="M110" s="1046"/>
      <c r="N110" s="1047"/>
      <c r="O110" s="49"/>
      <c r="P110" s="49"/>
      <c r="Q110" s="49"/>
      <c r="R110" s="49"/>
      <c r="S110" s="49"/>
      <c r="T110" s="49"/>
      <c r="U110" s="49"/>
      <c r="V110" s="49"/>
      <c r="W110" s="49"/>
      <c r="X110" s="49"/>
      <c r="Y110" s="49"/>
      <c r="Z110" s="49"/>
      <c r="AA110" s="49"/>
      <c r="AB110" s="49"/>
      <c r="AC110" s="49"/>
      <c r="AD110" s="49"/>
      <c r="AE110" s="49"/>
      <c r="AF110" s="49"/>
      <c r="AG110" s="49"/>
      <c r="AH110" s="49"/>
      <c r="AI110" s="49"/>
      <c r="AJ110" s="49"/>
      <c r="AK110" s="49"/>
      <c r="AL110" s="49"/>
      <c r="AM110" s="49"/>
      <c r="AN110" s="49"/>
      <c r="AO110" s="50"/>
      <c r="AP110" s="50"/>
      <c r="AQ110" s="51"/>
      <c r="AR110" s="162" t="s">
        <v>1242</v>
      </c>
      <c r="AS110" s="52" t="str">
        <f>IF(LEN(AT110)&gt;10,"1","0")</f>
        <v>0</v>
      </c>
      <c r="AT110" s="41" t="str">
        <f>SUBSTITUTE(SUBSTITUTE(AU110," ",""),"　","")</f>
        <v/>
      </c>
      <c r="AU110" s="413" t="str">
        <f>DBCS(L106)</f>
        <v/>
      </c>
      <c r="AV110" s="174"/>
      <c r="AW110" s="222" t="s">
        <v>786</v>
      </c>
      <c r="AX110" s="42"/>
      <c r="AY110" s="42"/>
      <c r="AZ110" s="42"/>
      <c r="BA110" s="42"/>
      <c r="BB110" s="492"/>
    </row>
    <row r="111" spans="1:54" s="63" customFormat="1" ht="28.2" customHeight="1" thickBot="1">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K111" s="50"/>
      <c r="AL111" s="50"/>
      <c r="AM111" s="50"/>
      <c r="AN111" s="50"/>
      <c r="AO111" s="50"/>
      <c r="AP111" s="50"/>
      <c r="AQ111" s="51"/>
      <c r="AR111" s="162"/>
      <c r="AS111" s="40"/>
      <c r="AT111" s="41"/>
      <c r="AU111" s="153"/>
      <c r="AV111" s="174"/>
      <c r="AW111" s="222"/>
      <c r="AX111" s="42"/>
      <c r="AY111" s="42"/>
      <c r="AZ111" s="42"/>
      <c r="BA111" s="42"/>
      <c r="BB111" s="491"/>
    </row>
    <row r="112" spans="1:54" s="446" customFormat="1" ht="28.2" customHeight="1" thickBot="1">
      <c r="A112" s="49"/>
      <c r="B112" s="801" t="str">
        <f>様式３!AK7</f>
        <v>②法人番号</v>
      </c>
      <c r="C112" s="802"/>
      <c r="D112" s="802"/>
      <c r="E112" s="802"/>
      <c r="F112" s="802"/>
      <c r="G112" s="802"/>
      <c r="H112" s="802"/>
      <c r="I112" s="802"/>
      <c r="J112" s="802"/>
      <c r="K112" s="802"/>
      <c r="L112" s="1024" t="s">
        <v>1157</v>
      </c>
      <c r="M112" s="1025"/>
      <c r="N112" s="1025"/>
      <c r="O112" s="1025"/>
      <c r="P112" s="1025"/>
      <c r="Q112" s="1025"/>
      <c r="R112" s="1025"/>
      <c r="S112" s="1025"/>
      <c r="T112" s="1025"/>
      <c r="U112" s="1025"/>
      <c r="V112" s="1025"/>
      <c r="W112" s="1025"/>
      <c r="X112" s="1025"/>
      <c r="Y112" s="1025"/>
      <c r="Z112" s="1025"/>
      <c r="AA112" s="1025"/>
      <c r="AB112" s="1025"/>
      <c r="AC112" s="1025"/>
      <c r="AD112" s="1025"/>
      <c r="AE112" s="1025"/>
      <c r="AF112" s="1025"/>
      <c r="AG112" s="1025"/>
      <c r="AH112" s="1025"/>
      <c r="AI112" s="1025"/>
      <c r="AJ112" s="1025"/>
      <c r="AK112" s="1025"/>
      <c r="AL112" s="1026"/>
      <c r="AM112" s="49"/>
      <c r="AN112" s="49"/>
      <c r="AO112" s="50"/>
      <c r="AP112" s="50"/>
      <c r="AQ112" s="438"/>
      <c r="AR112" s="439"/>
      <c r="AS112" s="440"/>
      <c r="AT112" s="441"/>
      <c r="AU112" s="442"/>
      <c r="AV112" s="443"/>
      <c r="AW112" s="444"/>
      <c r="AX112" s="445"/>
      <c r="AY112" s="445"/>
      <c r="AZ112" s="445"/>
      <c r="BA112" s="445"/>
      <c r="BB112" s="490"/>
    </row>
    <row r="113" spans="1:54" s="63" customFormat="1" ht="28.2" customHeight="1" thickBot="1">
      <c r="A113" s="49"/>
      <c r="B113" s="1011" t="s">
        <v>702</v>
      </c>
      <c r="C113" s="1012"/>
      <c r="D113" s="1012"/>
      <c r="E113" s="1012"/>
      <c r="F113" s="1012"/>
      <c r="G113" s="1012"/>
      <c r="H113" s="1012"/>
      <c r="I113" s="1012"/>
      <c r="J113" s="1012"/>
      <c r="K113" s="1012"/>
      <c r="L113" s="1039"/>
      <c r="M113" s="1040"/>
      <c r="N113" s="1040"/>
      <c r="O113" s="1040"/>
      <c r="P113" s="1040"/>
      <c r="Q113" s="1040"/>
      <c r="R113" s="1040"/>
      <c r="S113" s="1040"/>
      <c r="T113" s="1040"/>
      <c r="U113" s="1040"/>
      <c r="V113" s="1040"/>
      <c r="W113" s="1040"/>
      <c r="X113" s="1040"/>
      <c r="Y113" s="1040"/>
      <c r="Z113" s="1040"/>
      <c r="AA113" s="1040"/>
      <c r="AB113" s="1040"/>
      <c r="AC113" s="1040"/>
      <c r="AD113" s="1040"/>
      <c r="AE113" s="1040"/>
      <c r="AF113" s="1040"/>
      <c r="AG113" s="1040"/>
      <c r="AH113" s="1040"/>
      <c r="AI113" s="1040"/>
      <c r="AJ113" s="1040"/>
      <c r="AK113" s="1040"/>
      <c r="AL113" s="1041"/>
      <c r="AM113" s="49"/>
      <c r="AN113" s="49"/>
      <c r="AO113" s="50"/>
      <c r="AP113" s="50"/>
      <c r="AQ113" s="51"/>
      <c r="AR113" s="162"/>
      <c r="AS113" s="40"/>
      <c r="AT113" s="41"/>
      <c r="AU113" s="153"/>
      <c r="AV113" s="174"/>
      <c r="AW113" s="222"/>
      <c r="AX113" s="42"/>
      <c r="AY113" s="42"/>
      <c r="AZ113" s="42"/>
      <c r="BA113" s="42"/>
      <c r="BB113" s="491"/>
    </row>
    <row r="114" spans="1:54" s="48" customFormat="1" ht="28.2" customHeight="1" thickBot="1">
      <c r="A114" s="50"/>
      <c r="B114" s="60"/>
      <c r="C114" s="60"/>
      <c r="D114" s="60"/>
      <c r="E114" s="60"/>
      <c r="F114" s="60"/>
      <c r="G114" s="60"/>
      <c r="H114" s="60"/>
      <c r="I114" s="60"/>
      <c r="J114" s="60"/>
      <c r="K114" s="60"/>
      <c r="L114" s="80"/>
      <c r="M114" s="50"/>
      <c r="N114" s="50"/>
      <c r="O114" s="50"/>
      <c r="P114" s="50"/>
      <c r="Q114" s="50"/>
      <c r="R114" s="50"/>
      <c r="S114" s="50"/>
      <c r="T114" s="50"/>
      <c r="U114" s="50"/>
      <c r="V114" s="50"/>
      <c r="W114" s="50"/>
      <c r="X114" s="800" t="str">
        <f>IF(AND(AT117&lt;&gt;13,L113&gt;0),"法人番号は13桁です。桁数を確認してください。","")</f>
        <v/>
      </c>
      <c r="Y114" s="800"/>
      <c r="Z114" s="800"/>
      <c r="AA114" s="800"/>
      <c r="AB114" s="800"/>
      <c r="AC114" s="800"/>
      <c r="AD114" s="800"/>
      <c r="AE114" s="800"/>
      <c r="AF114" s="800"/>
      <c r="AG114" s="800"/>
      <c r="AH114" s="800"/>
      <c r="AI114" s="800"/>
      <c r="AJ114" s="800"/>
      <c r="AK114" s="800"/>
      <c r="AL114" s="800"/>
      <c r="AM114" s="50"/>
      <c r="AN114" s="50"/>
      <c r="AO114" s="50"/>
      <c r="AP114" s="50"/>
      <c r="AQ114" s="51" t="s">
        <v>940</v>
      </c>
      <c r="AR114" s="162"/>
      <c r="AS114" s="40"/>
      <c r="AT114" s="41" t="str">
        <f>IF(L110=E448,1,IF(L110=E449,2,""))</f>
        <v/>
      </c>
      <c r="AU114" s="153"/>
      <c r="AV114" s="174"/>
      <c r="AW114" s="222"/>
      <c r="AX114" s="42"/>
      <c r="AY114" s="42"/>
      <c r="AZ114" s="42"/>
      <c r="BA114" s="42"/>
      <c r="BB114" s="492"/>
    </row>
    <row r="115" spans="1:54" s="63" customFormat="1" ht="28.2" customHeight="1" thickBot="1">
      <c r="A115" s="49"/>
      <c r="B115" s="801" t="str">
        <f>様式３!C10</f>
        <v>③本店郵便番号</v>
      </c>
      <c r="C115" s="802"/>
      <c r="D115" s="802"/>
      <c r="E115" s="802"/>
      <c r="F115" s="802"/>
      <c r="G115" s="802"/>
      <c r="H115" s="802"/>
      <c r="I115" s="802"/>
      <c r="J115" s="802"/>
      <c r="K115" s="803"/>
      <c r="L115" s="804"/>
      <c r="M115" s="805"/>
      <c r="N115" s="806"/>
      <c r="O115" s="807" t="s">
        <v>548</v>
      </c>
      <c r="P115" s="808"/>
      <c r="Q115" s="804"/>
      <c r="R115" s="805"/>
      <c r="S115" s="805"/>
      <c r="T115" s="805"/>
      <c r="U115" s="806"/>
      <c r="V115" s="50"/>
      <c r="W115" s="50"/>
      <c r="X115" s="50"/>
      <c r="Y115" s="50"/>
      <c r="Z115" s="50"/>
      <c r="AA115" s="50"/>
      <c r="AB115" s="50"/>
      <c r="AC115" s="50"/>
      <c r="AD115" s="50"/>
      <c r="AE115" s="50"/>
      <c r="AF115" s="50"/>
      <c r="AG115" s="50"/>
      <c r="AH115" s="50"/>
      <c r="AI115" s="50"/>
      <c r="AJ115" s="50"/>
      <c r="AK115" s="50"/>
      <c r="AL115" s="50"/>
      <c r="AM115" s="49"/>
      <c r="AN115" s="49"/>
      <c r="AO115" s="50"/>
      <c r="AP115" s="50"/>
      <c r="AQ115" s="51"/>
      <c r="AR115" s="162"/>
      <c r="AS115" s="40"/>
      <c r="AT115" s="41"/>
      <c r="AU115" s="153"/>
      <c r="AV115" s="174"/>
      <c r="AW115" s="222"/>
      <c r="AX115" s="42"/>
      <c r="AY115" s="42"/>
      <c r="AZ115" s="42"/>
      <c r="BA115" s="42"/>
      <c r="BB115" s="491"/>
    </row>
    <row r="116" spans="1:54" s="48" customFormat="1" ht="28.2" customHeight="1" thickBot="1">
      <c r="A116" s="50"/>
      <c r="B116" s="60"/>
      <c r="C116" s="60"/>
      <c r="D116" s="60"/>
      <c r="E116" s="60"/>
      <c r="F116" s="60"/>
      <c r="G116" s="60"/>
      <c r="H116" s="60"/>
      <c r="I116" s="60"/>
      <c r="J116" s="60"/>
      <c r="K116" s="60"/>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50"/>
      <c r="AJ116" s="50"/>
      <c r="AK116" s="50"/>
      <c r="AL116" s="50"/>
      <c r="AM116" s="50"/>
      <c r="AN116" s="50"/>
      <c r="AO116" s="50"/>
      <c r="AP116" s="50"/>
      <c r="AQ116" s="51"/>
      <c r="AR116" s="162"/>
      <c r="AS116" s="40"/>
      <c r="AT116" s="41"/>
      <c r="AU116" s="153"/>
      <c r="AV116" s="174"/>
      <c r="AW116" s="222"/>
      <c r="AX116" s="42"/>
      <c r="AY116" s="42"/>
      <c r="AZ116" s="42"/>
      <c r="BA116" s="42"/>
      <c r="BB116" s="492"/>
    </row>
    <row r="117" spans="1:54" s="48" customFormat="1" ht="28.2" customHeight="1" thickBot="1">
      <c r="A117" s="396"/>
      <c r="B117" s="1036" t="str">
        <f>様式３!C19</f>
        <v>⑤本店所在地又は住所の区分</v>
      </c>
      <c r="C117" s="1037"/>
      <c r="D117" s="1037"/>
      <c r="E117" s="1037"/>
      <c r="F117" s="1037"/>
      <c r="G117" s="1037"/>
      <c r="H117" s="1037"/>
      <c r="I117" s="1037"/>
      <c r="J117" s="1037"/>
      <c r="K117" s="1038"/>
      <c r="L117" s="994" t="str">
        <f>IF(L53="","",IF(COUNTIF(AT62,"埼玉県さいたま市*")&gt;=1,"1",IF(COUNTIF(AT62,"埼玉県*")&lt;1,"3","2")))</f>
        <v/>
      </c>
      <c r="M117" s="995"/>
      <c r="N117" s="996"/>
      <c r="O117" s="792" t="s">
        <v>1128</v>
      </c>
      <c r="P117" s="793"/>
      <c r="Q117" s="793"/>
      <c r="R117" s="793"/>
      <c r="S117" s="793"/>
      <c r="T117" s="793"/>
      <c r="U117" s="793"/>
      <c r="V117" s="793"/>
      <c r="W117" s="793"/>
      <c r="X117" s="793"/>
      <c r="Y117" s="793"/>
      <c r="Z117" s="793"/>
      <c r="AA117" s="793"/>
      <c r="AB117" s="793"/>
      <c r="AC117" s="793"/>
      <c r="AD117" s="793"/>
      <c r="AE117" s="793"/>
      <c r="AF117" s="793"/>
      <c r="AG117" s="793"/>
      <c r="AH117" s="793"/>
      <c r="AI117" s="793"/>
      <c r="AJ117" s="793"/>
      <c r="AK117" s="793"/>
      <c r="AL117" s="793"/>
      <c r="AM117" s="793"/>
      <c r="AN117" s="793"/>
      <c r="AO117" s="793"/>
      <c r="AP117" s="449"/>
      <c r="AQ117" s="51" t="s">
        <v>1097</v>
      </c>
      <c r="AR117" s="162"/>
      <c r="AS117" s="40"/>
      <c r="AT117" s="41">
        <f>LEN(L113)</f>
        <v>0</v>
      </c>
      <c r="AU117" s="153"/>
      <c r="AV117" s="174"/>
      <c r="AW117" s="222" t="s">
        <v>790</v>
      </c>
      <c r="AX117" s="42"/>
      <c r="AY117" s="42"/>
      <c r="AZ117" s="42"/>
      <c r="BA117" s="42"/>
      <c r="BB117" s="492"/>
    </row>
    <row r="118" spans="1:54" s="63" customFormat="1" ht="28.2" customHeight="1" thickBot="1">
      <c r="A118" s="449"/>
      <c r="B118" s="448"/>
      <c r="C118" s="448"/>
      <c r="D118" s="448"/>
      <c r="E118" s="448"/>
      <c r="F118" s="448"/>
      <c r="G118" s="448"/>
      <c r="H118" s="448"/>
      <c r="I118" s="448"/>
      <c r="J118" s="448"/>
      <c r="K118" s="448"/>
      <c r="L118" s="449"/>
      <c r="M118" s="449"/>
      <c r="N118" s="449"/>
      <c r="O118" s="449"/>
      <c r="P118" s="449"/>
      <c r="Q118" s="449"/>
      <c r="R118" s="449"/>
      <c r="S118" s="449"/>
      <c r="T118" s="449"/>
      <c r="U118" s="449"/>
      <c r="V118" s="449"/>
      <c r="W118" s="449"/>
      <c r="X118" s="449"/>
      <c r="Y118" s="449"/>
      <c r="Z118" s="449"/>
      <c r="AA118" s="449"/>
      <c r="AB118" s="449"/>
      <c r="AC118" s="449"/>
      <c r="AD118" s="449"/>
      <c r="AE118" s="449"/>
      <c r="AF118" s="449"/>
      <c r="AG118" s="449"/>
      <c r="AH118" s="449"/>
      <c r="AI118" s="449"/>
      <c r="AJ118" s="449"/>
      <c r="AK118" s="449"/>
      <c r="AL118" s="449"/>
      <c r="AM118" s="449"/>
      <c r="AN118" s="449"/>
      <c r="AO118" s="449"/>
      <c r="AP118" s="449"/>
      <c r="AQ118" s="51"/>
      <c r="AR118" s="162"/>
      <c r="AS118" s="40"/>
      <c r="AT118" s="41"/>
      <c r="AU118" s="153"/>
      <c r="AV118" s="174"/>
      <c r="AW118" s="222"/>
      <c r="AX118" s="42"/>
      <c r="AY118" s="42"/>
      <c r="AZ118" s="42"/>
      <c r="BA118" s="42"/>
      <c r="BB118" s="491"/>
    </row>
    <row r="119" spans="1:54" s="48" customFormat="1" ht="28.2" customHeight="1">
      <c r="A119" s="50"/>
      <c r="B119" s="1015" t="str">
        <f>様式３!C23</f>
        <v>⑥事業所の形態</v>
      </c>
      <c r="C119" s="1016"/>
      <c r="D119" s="1016"/>
      <c r="E119" s="1016"/>
      <c r="F119" s="1016"/>
      <c r="G119" s="1016"/>
      <c r="H119" s="1016"/>
      <c r="I119" s="1016"/>
      <c r="J119" s="1016"/>
      <c r="K119" s="1017"/>
      <c r="L119" s="786" t="str">
        <f>様式３!C24</f>
        <v>事業所等の形態</v>
      </c>
      <c r="M119" s="787"/>
      <c r="N119" s="787"/>
      <c r="O119" s="787"/>
      <c r="P119" s="787"/>
      <c r="Q119" s="787"/>
      <c r="R119" s="787"/>
      <c r="S119" s="787"/>
      <c r="T119" s="790" t="s">
        <v>484</v>
      </c>
      <c r="U119" s="791"/>
      <c r="V119" s="798" t="str">
        <f>"　　"&amp;様式３!M24</f>
        <v>　　独立</v>
      </c>
      <c r="W119" s="798"/>
      <c r="X119" s="798"/>
      <c r="Y119" s="798"/>
      <c r="Z119" s="798"/>
      <c r="AA119" s="798"/>
      <c r="AB119" s="798"/>
      <c r="AC119" s="798"/>
      <c r="AD119" s="798"/>
      <c r="AE119" s="798"/>
      <c r="AF119" s="798"/>
      <c r="AG119" s="798"/>
      <c r="AH119" s="798"/>
      <c r="AI119" s="798"/>
      <c r="AJ119" s="798"/>
      <c r="AK119" s="798"/>
      <c r="AL119" s="799"/>
      <c r="AM119" s="63"/>
      <c r="AN119" s="63"/>
      <c r="AO119" s="50"/>
      <c r="AP119" s="50"/>
      <c r="AQ119" s="51" t="s">
        <v>1118</v>
      </c>
      <c r="AR119" s="162"/>
      <c r="AS119" s="40"/>
      <c r="AT119" s="41"/>
      <c r="AU119" s="153"/>
      <c r="AV119" s="174"/>
      <c r="AW119" s="222"/>
      <c r="AX119" s="42"/>
      <c r="AY119" s="42"/>
      <c r="AZ119" s="42"/>
      <c r="BA119" s="42"/>
      <c r="BB119" s="492"/>
    </row>
    <row r="120" spans="1:54" s="63" customFormat="1" ht="28.2" customHeight="1">
      <c r="A120" s="50"/>
      <c r="B120" s="1018"/>
      <c r="C120" s="1019"/>
      <c r="D120" s="1019"/>
      <c r="E120" s="1019"/>
      <c r="F120" s="1019"/>
      <c r="G120" s="1019"/>
      <c r="H120" s="1019"/>
      <c r="I120" s="1019"/>
      <c r="J120" s="1019"/>
      <c r="K120" s="1020"/>
      <c r="L120" s="788"/>
      <c r="M120" s="789"/>
      <c r="N120" s="789"/>
      <c r="O120" s="789"/>
      <c r="P120" s="789"/>
      <c r="Q120" s="789"/>
      <c r="R120" s="789"/>
      <c r="S120" s="789"/>
      <c r="T120" s="784" t="s">
        <v>484</v>
      </c>
      <c r="U120" s="785"/>
      <c r="V120" s="991" t="str">
        <f>"　　"&amp;様式３!M25</f>
        <v>　　他の事業所と併設していて室内の独立性は有り</v>
      </c>
      <c r="W120" s="991"/>
      <c r="X120" s="991"/>
      <c r="Y120" s="991"/>
      <c r="Z120" s="991"/>
      <c r="AA120" s="991"/>
      <c r="AB120" s="991"/>
      <c r="AC120" s="991"/>
      <c r="AD120" s="991"/>
      <c r="AE120" s="991"/>
      <c r="AF120" s="991"/>
      <c r="AG120" s="991"/>
      <c r="AH120" s="991"/>
      <c r="AI120" s="991"/>
      <c r="AJ120" s="991"/>
      <c r="AK120" s="991"/>
      <c r="AL120" s="992"/>
      <c r="AO120" s="50"/>
      <c r="AP120" s="50"/>
      <c r="AQ120" s="51"/>
      <c r="AR120" s="162"/>
      <c r="AS120" s="40"/>
      <c r="AT120" s="41"/>
      <c r="AU120" s="153"/>
      <c r="AV120" s="174"/>
      <c r="AW120" s="222"/>
      <c r="AX120" s="42"/>
      <c r="AY120" s="42"/>
      <c r="AZ120" s="42"/>
      <c r="BA120" s="42"/>
      <c r="BB120" s="491"/>
    </row>
    <row r="121" spans="1:54" s="48" customFormat="1" ht="28.2" customHeight="1">
      <c r="A121" s="50"/>
      <c r="B121" s="1018"/>
      <c r="C121" s="1019"/>
      <c r="D121" s="1019"/>
      <c r="E121" s="1019"/>
      <c r="F121" s="1019"/>
      <c r="G121" s="1019"/>
      <c r="H121" s="1019"/>
      <c r="I121" s="1019"/>
      <c r="J121" s="1019"/>
      <c r="K121" s="1020"/>
      <c r="L121" s="788"/>
      <c r="M121" s="789"/>
      <c r="N121" s="789"/>
      <c r="O121" s="789"/>
      <c r="P121" s="789"/>
      <c r="Q121" s="789"/>
      <c r="R121" s="789"/>
      <c r="S121" s="789"/>
      <c r="T121" s="1013" t="s">
        <v>284</v>
      </c>
      <c r="U121" s="1014"/>
      <c r="V121" s="810" t="str">
        <f>"　　"&amp;様式３!M26</f>
        <v>　　他の事業所と併設していて室内の独立性は無し</v>
      </c>
      <c r="W121" s="810"/>
      <c r="X121" s="810"/>
      <c r="Y121" s="810"/>
      <c r="Z121" s="810"/>
      <c r="AA121" s="810"/>
      <c r="AB121" s="810"/>
      <c r="AC121" s="810"/>
      <c r="AD121" s="810"/>
      <c r="AE121" s="810"/>
      <c r="AF121" s="810"/>
      <c r="AG121" s="810"/>
      <c r="AH121" s="810"/>
      <c r="AI121" s="810"/>
      <c r="AJ121" s="810"/>
      <c r="AK121" s="810"/>
      <c r="AL121" s="1009"/>
      <c r="AM121" s="63"/>
      <c r="AN121" s="63"/>
      <c r="AO121" s="50"/>
      <c r="AP121" s="50"/>
      <c r="AQ121" s="51"/>
      <c r="AR121" s="162"/>
      <c r="AS121" s="40"/>
      <c r="AT121" s="41"/>
      <c r="AU121" s="153"/>
      <c r="AV121" s="174"/>
      <c r="AW121" s="222" t="s">
        <v>863</v>
      </c>
      <c r="AX121" s="42"/>
      <c r="AY121" s="42"/>
      <c r="AZ121" s="42"/>
      <c r="BA121" s="42"/>
      <c r="BB121" s="492"/>
    </row>
    <row r="122" spans="1:54" s="63" customFormat="1" ht="28.2" customHeight="1" thickBot="1">
      <c r="A122" s="50"/>
      <c r="B122" s="1021"/>
      <c r="C122" s="1022"/>
      <c r="D122" s="1022"/>
      <c r="E122" s="1022"/>
      <c r="F122" s="1022"/>
      <c r="G122" s="1022"/>
      <c r="H122" s="1022"/>
      <c r="I122" s="1022"/>
      <c r="J122" s="1022"/>
      <c r="K122" s="1023"/>
      <c r="L122" s="1103" t="str">
        <f>様式３!C27</f>
        <v>看板・表札等
の有無</v>
      </c>
      <c r="M122" s="1104"/>
      <c r="N122" s="1104"/>
      <c r="O122" s="1104"/>
      <c r="P122" s="1104"/>
      <c r="Q122" s="1104"/>
      <c r="R122" s="1104"/>
      <c r="S122" s="1104"/>
      <c r="T122" s="972" t="s">
        <v>484</v>
      </c>
      <c r="U122" s="973"/>
      <c r="V122" s="979" t="s">
        <v>854</v>
      </c>
      <c r="W122" s="979"/>
      <c r="X122" s="979"/>
      <c r="Y122" s="979"/>
      <c r="Z122" s="979"/>
      <c r="AA122" s="979"/>
      <c r="AB122" s="979"/>
      <c r="AC122" s="973" t="s">
        <v>484</v>
      </c>
      <c r="AD122" s="973"/>
      <c r="AE122" s="979" t="s">
        <v>855</v>
      </c>
      <c r="AF122" s="979"/>
      <c r="AG122" s="979"/>
      <c r="AH122" s="979"/>
      <c r="AI122" s="979"/>
      <c r="AJ122" s="979"/>
      <c r="AK122" s="979"/>
      <c r="AL122" s="980"/>
      <c r="AO122" s="50"/>
      <c r="AP122" s="50"/>
      <c r="AQ122" s="51"/>
      <c r="AR122" s="162"/>
      <c r="AS122" s="40"/>
      <c r="AT122" s="41"/>
      <c r="AU122" s="153"/>
      <c r="AV122" s="174"/>
      <c r="AW122" s="222"/>
      <c r="AX122" s="42"/>
      <c r="AY122" s="42"/>
      <c r="AZ122" s="42"/>
      <c r="BA122" s="42"/>
      <c r="BB122" s="491"/>
    </row>
    <row r="123" spans="1:54" s="63" customFormat="1" ht="28.2" customHeight="1" thickBot="1">
      <c r="A123" s="50"/>
      <c r="B123" s="60"/>
      <c r="C123" s="61"/>
      <c r="D123" s="61"/>
      <c r="E123" s="61"/>
      <c r="F123" s="61"/>
      <c r="G123" s="61"/>
      <c r="H123" s="61"/>
      <c r="I123" s="61"/>
      <c r="J123" s="61"/>
      <c r="K123" s="61"/>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50"/>
      <c r="AN123" s="50"/>
      <c r="AO123" s="50"/>
      <c r="AP123" s="50"/>
      <c r="AQ123" s="51"/>
      <c r="AR123" s="162"/>
      <c r="AS123" s="40"/>
      <c r="AT123" s="41" t="str">
        <f>IF(T119="☑","☑","□")</f>
        <v>□</v>
      </c>
      <c r="AU123" s="153"/>
      <c r="AV123" s="174"/>
      <c r="AW123" s="222" t="s">
        <v>1096</v>
      </c>
      <c r="AX123" s="42"/>
      <c r="AY123" s="42"/>
      <c r="AZ123" s="42"/>
      <c r="BA123" s="42"/>
      <c r="BB123" s="491"/>
    </row>
    <row r="124" spans="1:54" s="63" customFormat="1" ht="28.2" customHeight="1" thickBot="1">
      <c r="A124" s="49"/>
      <c r="B124" s="770" t="str">
        <f>様式３!AK19</f>
        <v>⑦本店電話番号</v>
      </c>
      <c r="C124" s="771"/>
      <c r="D124" s="771"/>
      <c r="E124" s="771"/>
      <c r="F124" s="771"/>
      <c r="G124" s="771"/>
      <c r="H124" s="771"/>
      <c r="I124" s="771"/>
      <c r="J124" s="771"/>
      <c r="K124" s="771"/>
      <c r="L124" s="831" t="s">
        <v>703</v>
      </c>
      <c r="M124" s="832"/>
      <c r="N124" s="832"/>
      <c r="O124" s="832"/>
      <c r="P124" s="832"/>
      <c r="Q124" s="832"/>
      <c r="R124" s="832"/>
      <c r="S124" s="832"/>
      <c r="T124" s="832"/>
      <c r="U124" s="832"/>
      <c r="V124" s="832"/>
      <c r="W124" s="832"/>
      <c r="X124" s="832"/>
      <c r="Y124" s="832"/>
      <c r="Z124" s="832"/>
      <c r="AA124" s="832"/>
      <c r="AB124" s="833"/>
      <c r="AC124" s="833"/>
      <c r="AD124" s="833"/>
      <c r="AE124" s="833"/>
      <c r="AF124" s="833"/>
      <c r="AG124" s="833"/>
      <c r="AH124" s="833"/>
      <c r="AI124" s="833"/>
      <c r="AJ124" s="833"/>
      <c r="AK124" s="833"/>
      <c r="AL124" s="834"/>
      <c r="AM124" s="49"/>
      <c r="AN124" s="49"/>
      <c r="AO124" s="50"/>
      <c r="AP124" s="50"/>
      <c r="AQ124" s="51"/>
      <c r="AR124" s="162"/>
      <c r="AS124" s="40"/>
      <c r="AT124" s="41" t="str">
        <f>IF(T120="☑","☑","□")</f>
        <v>□</v>
      </c>
      <c r="AU124" s="153"/>
      <c r="AV124" s="174"/>
      <c r="AW124" s="222" t="s">
        <v>1096</v>
      </c>
      <c r="AX124" s="42"/>
      <c r="AY124" s="42"/>
      <c r="AZ124" s="42"/>
      <c r="BA124" s="42"/>
      <c r="BB124" s="491"/>
    </row>
    <row r="125" spans="1:54" s="63" customFormat="1" ht="28.2" customHeight="1" thickBot="1">
      <c r="A125" s="49"/>
      <c r="B125" s="796" t="s">
        <v>1127</v>
      </c>
      <c r="C125" s="797"/>
      <c r="D125" s="797"/>
      <c r="E125" s="797"/>
      <c r="F125" s="797"/>
      <c r="G125" s="797"/>
      <c r="H125" s="797"/>
      <c r="I125" s="797"/>
      <c r="J125" s="797"/>
      <c r="K125" s="797"/>
      <c r="L125" s="776"/>
      <c r="M125" s="777"/>
      <c r="N125" s="777"/>
      <c r="O125" s="809"/>
      <c r="P125" s="64" t="s">
        <v>1289</v>
      </c>
      <c r="Q125" s="776"/>
      <c r="R125" s="777"/>
      <c r="S125" s="777"/>
      <c r="T125" s="777"/>
      <c r="U125" s="809"/>
      <c r="V125" s="64" t="s">
        <v>1289</v>
      </c>
      <c r="W125" s="776"/>
      <c r="X125" s="777"/>
      <c r="Y125" s="777"/>
      <c r="Z125" s="777"/>
      <c r="AA125" s="778"/>
      <c r="AB125" s="781" t="str">
        <f>IF((LEN(L125)+LEN(Q125)+LEN(W125))&gt;11,"桁数が１１桁を超えています。確認してください。",IF(AND((LEN(L125)+LEN(Q125)+LEN(W125))&lt;10,W125&lt;&gt;""),"桁数が不足しています。確認してください。",""))</f>
        <v/>
      </c>
      <c r="AC125" s="782"/>
      <c r="AD125" s="782"/>
      <c r="AE125" s="782"/>
      <c r="AF125" s="782"/>
      <c r="AG125" s="782"/>
      <c r="AH125" s="782"/>
      <c r="AI125" s="782"/>
      <c r="AJ125" s="782"/>
      <c r="AK125" s="782"/>
      <c r="AL125" s="782"/>
      <c r="AM125" s="782"/>
      <c r="AN125" s="782"/>
      <c r="AO125" s="782"/>
      <c r="AP125" s="50"/>
      <c r="AQ125" s="51"/>
      <c r="AR125" s="162"/>
      <c r="AS125" s="40"/>
      <c r="AT125" s="41" t="str">
        <f>IF(T121="☑","☑","□")</f>
        <v>□</v>
      </c>
      <c r="AU125" s="153"/>
      <c r="AV125" s="174"/>
      <c r="AW125" s="222" t="s">
        <v>1096</v>
      </c>
      <c r="AX125" s="42"/>
      <c r="AY125" s="42"/>
      <c r="AZ125" s="42"/>
      <c r="BA125" s="42"/>
      <c r="BB125" s="491"/>
    </row>
    <row r="126" spans="1:54" s="63" customFormat="1" ht="28.2" customHeight="1" thickBot="1">
      <c r="A126" s="50"/>
      <c r="B126" s="430"/>
      <c r="C126" s="430"/>
      <c r="D126" s="430"/>
      <c r="E126" s="430"/>
      <c r="F126" s="430"/>
      <c r="G126" s="430"/>
      <c r="H126" s="430"/>
      <c r="I126" s="430"/>
      <c r="J126" s="430"/>
      <c r="K126" s="430"/>
      <c r="L126" s="48"/>
      <c r="M126" s="50"/>
      <c r="N126" s="50"/>
      <c r="O126" s="50"/>
      <c r="P126" s="50"/>
      <c r="Q126" s="50"/>
      <c r="R126" s="50"/>
      <c r="S126" s="50"/>
      <c r="T126" s="50"/>
      <c r="U126" s="50"/>
      <c r="V126" s="50"/>
      <c r="W126" s="50"/>
      <c r="X126" s="50"/>
      <c r="Y126" s="50"/>
      <c r="Z126" s="50"/>
      <c r="AA126" s="50"/>
      <c r="AB126" s="50"/>
      <c r="AC126" s="50"/>
      <c r="AD126" s="50"/>
      <c r="AE126" s="50"/>
      <c r="AF126" s="50"/>
      <c r="AG126" s="50"/>
      <c r="AH126" s="50"/>
      <c r="AI126" s="50"/>
      <c r="AJ126" s="50"/>
      <c r="AK126" s="50"/>
      <c r="AL126" s="50"/>
      <c r="AM126" s="50"/>
      <c r="AN126" s="50"/>
      <c r="AO126" s="50"/>
      <c r="AP126" s="50"/>
      <c r="AQ126" s="51"/>
      <c r="AR126" s="162"/>
      <c r="AS126" s="40"/>
      <c r="AT126" s="41" t="str">
        <f>IF(T122="☑","☑","□")</f>
        <v>□</v>
      </c>
      <c r="AU126" s="153" t="str">
        <f>IF(AC122="☑","☑","□")</f>
        <v>□</v>
      </c>
      <c r="AV126" s="174"/>
      <c r="AW126" s="222" t="s">
        <v>1096</v>
      </c>
      <c r="AX126" s="42"/>
      <c r="AY126" s="42"/>
      <c r="AZ126" s="42"/>
      <c r="BA126" s="42"/>
      <c r="BB126" s="491"/>
    </row>
    <row r="127" spans="1:54" s="63" customFormat="1" ht="28.2" customHeight="1" thickBot="1">
      <c r="A127" s="49"/>
      <c r="B127" s="770" t="str">
        <f>様式３!AK23</f>
        <v>⑧本店ＦＡＸ番号</v>
      </c>
      <c r="C127" s="771"/>
      <c r="D127" s="771"/>
      <c r="E127" s="771"/>
      <c r="F127" s="771"/>
      <c r="G127" s="771"/>
      <c r="H127" s="771"/>
      <c r="I127" s="771"/>
      <c r="J127" s="771"/>
      <c r="K127" s="771"/>
      <c r="L127" s="831" t="s">
        <v>703</v>
      </c>
      <c r="M127" s="832"/>
      <c r="N127" s="832"/>
      <c r="O127" s="832"/>
      <c r="P127" s="832"/>
      <c r="Q127" s="832"/>
      <c r="R127" s="832"/>
      <c r="S127" s="832"/>
      <c r="T127" s="832"/>
      <c r="U127" s="832"/>
      <c r="V127" s="832"/>
      <c r="W127" s="832"/>
      <c r="X127" s="832"/>
      <c r="Y127" s="832"/>
      <c r="Z127" s="832"/>
      <c r="AA127" s="832"/>
      <c r="AB127" s="833"/>
      <c r="AC127" s="833"/>
      <c r="AD127" s="833"/>
      <c r="AE127" s="833"/>
      <c r="AF127" s="833"/>
      <c r="AG127" s="833"/>
      <c r="AH127" s="833"/>
      <c r="AI127" s="833"/>
      <c r="AJ127" s="833"/>
      <c r="AK127" s="833"/>
      <c r="AL127" s="834"/>
      <c r="AM127" s="49"/>
      <c r="AN127" s="49"/>
      <c r="AO127" s="50"/>
      <c r="AP127" s="50"/>
      <c r="AQ127" s="51"/>
      <c r="AR127" s="162"/>
      <c r="AS127" s="40"/>
      <c r="AT127" s="41"/>
      <c r="AU127" s="153"/>
      <c r="AV127" s="174"/>
      <c r="AW127" s="222"/>
      <c r="AX127" s="42"/>
      <c r="AY127" s="42"/>
      <c r="AZ127" s="42"/>
      <c r="BA127" s="42"/>
      <c r="BB127" s="491"/>
    </row>
    <row r="128" spans="1:54" s="48" customFormat="1" ht="28.2" customHeight="1" thickBot="1">
      <c r="A128" s="49"/>
      <c r="B128" s="796" t="s">
        <v>1127</v>
      </c>
      <c r="C128" s="797"/>
      <c r="D128" s="797"/>
      <c r="E128" s="797"/>
      <c r="F128" s="797"/>
      <c r="G128" s="797"/>
      <c r="H128" s="797"/>
      <c r="I128" s="797"/>
      <c r="J128" s="797"/>
      <c r="K128" s="797"/>
      <c r="L128" s="776"/>
      <c r="M128" s="777"/>
      <c r="N128" s="777"/>
      <c r="O128" s="809"/>
      <c r="P128" s="64" t="s">
        <v>1289</v>
      </c>
      <c r="Q128" s="776"/>
      <c r="R128" s="777"/>
      <c r="S128" s="777"/>
      <c r="T128" s="777"/>
      <c r="U128" s="809"/>
      <c r="V128" s="64" t="s">
        <v>1289</v>
      </c>
      <c r="W128" s="776"/>
      <c r="X128" s="777"/>
      <c r="Y128" s="777"/>
      <c r="Z128" s="777"/>
      <c r="AA128" s="778"/>
      <c r="AB128" s="781" t="str">
        <f>IF((LEN(L128)+LEN(Q128)+LEN(W128))&gt;11,"桁数が１１桁を超えています。確認してください。",IF(AND((LEN(L128)+LEN(Q128)+LEN(W128))&lt;10,W128&lt;&gt;""),"桁数が不足しています。確認してください。",""))</f>
        <v/>
      </c>
      <c r="AC128" s="782"/>
      <c r="AD128" s="782"/>
      <c r="AE128" s="782"/>
      <c r="AF128" s="782"/>
      <c r="AG128" s="782"/>
      <c r="AH128" s="782"/>
      <c r="AI128" s="782"/>
      <c r="AJ128" s="782"/>
      <c r="AK128" s="782"/>
      <c r="AL128" s="782"/>
      <c r="AM128" s="782"/>
      <c r="AN128" s="782"/>
      <c r="AO128" s="782"/>
      <c r="AP128" s="50"/>
      <c r="AQ128" s="51"/>
      <c r="AR128" s="162"/>
      <c r="AS128" s="40"/>
      <c r="AT128" s="41" t="str">
        <f>L125&amp;IF(Q125&lt;&gt;"","-","")&amp;Q125&amp;IF(W125&lt;&gt;"","-","")&amp;W125</f>
        <v/>
      </c>
      <c r="AU128" s="153"/>
      <c r="AV128" s="174"/>
      <c r="AW128" s="222" t="s">
        <v>845</v>
      </c>
      <c r="AX128" s="42"/>
      <c r="AY128" s="42"/>
      <c r="AZ128" s="42"/>
      <c r="BA128" s="42"/>
      <c r="BB128" s="492"/>
    </row>
    <row r="129" spans="1:54" s="48" customFormat="1" ht="28.2" customHeight="1" thickBot="1">
      <c r="A129" s="50"/>
      <c r="B129" s="431"/>
      <c r="C129" s="431"/>
      <c r="D129" s="431"/>
      <c r="E129" s="431"/>
      <c r="F129" s="431"/>
      <c r="G129" s="431"/>
      <c r="H129" s="431"/>
      <c r="I129" s="431"/>
      <c r="J129" s="431"/>
      <c r="K129" s="431"/>
      <c r="M129" s="50"/>
      <c r="N129" s="50"/>
      <c r="O129" s="50"/>
      <c r="P129" s="50"/>
      <c r="Q129" s="50"/>
      <c r="R129" s="50"/>
      <c r="S129" s="50"/>
      <c r="T129" s="50"/>
      <c r="U129" s="50"/>
      <c r="V129" s="50"/>
      <c r="W129" s="50"/>
      <c r="X129" s="50"/>
      <c r="Y129" s="50"/>
      <c r="Z129" s="50"/>
      <c r="AA129" s="50"/>
      <c r="AB129" s="50"/>
      <c r="AC129" s="50"/>
      <c r="AD129" s="50"/>
      <c r="AE129" s="50"/>
      <c r="AF129" s="50"/>
      <c r="AG129" s="50"/>
      <c r="AH129" s="50"/>
      <c r="AI129" s="50"/>
      <c r="AJ129" s="50"/>
      <c r="AK129" s="50"/>
      <c r="AL129" s="50"/>
      <c r="AM129" s="50"/>
      <c r="AN129" s="50"/>
      <c r="AO129" s="50"/>
      <c r="AP129" s="50"/>
      <c r="AQ129" s="51" t="s">
        <v>857</v>
      </c>
      <c r="AR129" s="162"/>
      <c r="AS129" s="40"/>
      <c r="AT129" s="41" t="str">
        <f>IF(OR(L125&lt;&gt;"",Q125&lt;&gt;"",W125&lt;&gt;""),IF(AND(W125&lt;&gt;"",LEN(AT128)&lt;=12),AT128,L125&amp;"-"&amp;Q125&amp;W125),"")</f>
        <v/>
      </c>
      <c r="AU129" s="153"/>
      <c r="AV129" s="174"/>
      <c r="AW129" s="222" t="s">
        <v>846</v>
      </c>
      <c r="AX129" s="42"/>
      <c r="AY129" s="42"/>
      <c r="AZ129" s="42"/>
      <c r="BA129" s="42"/>
      <c r="BB129" s="492"/>
    </row>
    <row r="130" spans="1:54" s="63" customFormat="1" ht="28.2" customHeight="1">
      <c r="A130" s="49"/>
      <c r="B130" s="770" t="str">
        <f>様式３!C29</f>
        <v>⑨商号又は名称（カタカナ）</v>
      </c>
      <c r="C130" s="771"/>
      <c r="D130" s="771"/>
      <c r="E130" s="771"/>
      <c r="F130" s="771"/>
      <c r="G130" s="771"/>
      <c r="H130" s="771"/>
      <c r="I130" s="771"/>
      <c r="J130" s="771"/>
      <c r="K130" s="771"/>
      <c r="L130" s="984" t="s">
        <v>1158</v>
      </c>
      <c r="M130" s="985"/>
      <c r="N130" s="985"/>
      <c r="O130" s="985"/>
      <c r="P130" s="985"/>
      <c r="Q130" s="985"/>
      <c r="R130" s="985"/>
      <c r="S130" s="985"/>
      <c r="T130" s="985"/>
      <c r="U130" s="985"/>
      <c r="V130" s="985"/>
      <c r="W130" s="985"/>
      <c r="X130" s="985"/>
      <c r="Y130" s="985"/>
      <c r="Z130" s="985"/>
      <c r="AA130" s="985"/>
      <c r="AB130" s="985"/>
      <c r="AC130" s="985"/>
      <c r="AD130" s="985"/>
      <c r="AE130" s="985"/>
      <c r="AF130" s="985"/>
      <c r="AG130" s="985"/>
      <c r="AH130" s="985"/>
      <c r="AI130" s="985"/>
      <c r="AJ130" s="985"/>
      <c r="AK130" s="985"/>
      <c r="AL130" s="986"/>
      <c r="AM130" s="49"/>
      <c r="AN130" s="49"/>
      <c r="AO130" s="50"/>
      <c r="AP130" s="50"/>
      <c r="AQ130" s="51"/>
      <c r="AR130" s="162"/>
      <c r="AS130" s="40"/>
      <c r="AT130" s="41" t="s">
        <v>847</v>
      </c>
      <c r="AU130" s="153"/>
      <c r="AV130" s="174"/>
      <c r="AW130" s="222"/>
      <c r="AX130" s="42"/>
      <c r="AY130" s="42"/>
      <c r="AZ130" s="42"/>
      <c r="BA130" s="42"/>
      <c r="BB130" s="491"/>
    </row>
    <row r="131" spans="1:54" s="48" customFormat="1" ht="28.2" customHeight="1" thickBot="1">
      <c r="A131" s="49"/>
      <c r="B131" s="796" t="s">
        <v>792</v>
      </c>
      <c r="C131" s="797"/>
      <c r="D131" s="797"/>
      <c r="E131" s="797"/>
      <c r="F131" s="797"/>
      <c r="G131" s="797"/>
      <c r="H131" s="797"/>
      <c r="I131" s="797"/>
      <c r="J131" s="797"/>
      <c r="K131" s="797"/>
      <c r="L131" s="1115"/>
      <c r="M131" s="1116"/>
      <c r="N131" s="1116"/>
      <c r="O131" s="1116"/>
      <c r="P131" s="1116"/>
      <c r="Q131" s="1116"/>
      <c r="R131" s="1116"/>
      <c r="S131" s="1116"/>
      <c r="T131" s="1116"/>
      <c r="U131" s="1116"/>
      <c r="V131" s="1116"/>
      <c r="W131" s="1116"/>
      <c r="X131" s="1116"/>
      <c r="Y131" s="1116"/>
      <c r="Z131" s="1116"/>
      <c r="AA131" s="1116"/>
      <c r="AB131" s="1116"/>
      <c r="AC131" s="1116"/>
      <c r="AD131" s="1116"/>
      <c r="AE131" s="1116"/>
      <c r="AF131" s="1116"/>
      <c r="AG131" s="1116"/>
      <c r="AH131" s="1116"/>
      <c r="AI131" s="1116"/>
      <c r="AJ131" s="1116"/>
      <c r="AK131" s="1116"/>
      <c r="AL131" s="1117"/>
      <c r="AM131" s="49"/>
      <c r="AN131" s="49"/>
      <c r="AO131" s="50"/>
      <c r="AP131" s="50"/>
      <c r="AQ131" s="51"/>
      <c r="AR131" s="162"/>
      <c r="AS131" s="40"/>
      <c r="AT131" s="41" t="str">
        <f>L128&amp;IF(Q128&lt;&gt;"","-","")&amp;Q128&amp;IF(W128&lt;&gt;"","-","")&amp;W128</f>
        <v/>
      </c>
      <c r="AU131" s="153"/>
      <c r="AV131" s="174"/>
      <c r="AW131" s="222"/>
      <c r="AX131" s="42"/>
      <c r="AY131" s="42"/>
      <c r="AZ131" s="42"/>
      <c r="BA131" s="42"/>
      <c r="BB131" s="492"/>
    </row>
    <row r="132" spans="1:54" s="48" customFormat="1" ht="28.2" customHeight="1" thickBot="1">
      <c r="A132" s="50"/>
      <c r="B132" s="430"/>
      <c r="C132" s="430"/>
      <c r="D132" s="430"/>
      <c r="E132" s="430"/>
      <c r="F132" s="430"/>
      <c r="G132" s="430"/>
      <c r="H132" s="430"/>
      <c r="I132" s="430"/>
      <c r="J132" s="430"/>
      <c r="K132" s="430"/>
      <c r="L132" s="50"/>
      <c r="M132" s="50"/>
      <c r="N132" s="50"/>
      <c r="O132" s="50"/>
      <c r="P132" s="50"/>
      <c r="Q132" s="50"/>
      <c r="R132" s="50"/>
      <c r="S132" s="50"/>
      <c r="T132" s="50"/>
      <c r="U132" s="50"/>
      <c r="V132" s="50"/>
      <c r="W132" s="50"/>
      <c r="X132" s="50"/>
      <c r="Y132" s="50"/>
      <c r="Z132" s="50"/>
      <c r="AA132" s="50"/>
      <c r="AB132" s="50"/>
      <c r="AC132" s="50"/>
      <c r="AD132" s="50"/>
      <c r="AE132" s="50"/>
      <c r="AF132" s="50"/>
      <c r="AG132" s="50"/>
      <c r="AH132" s="50"/>
      <c r="AI132" s="50"/>
      <c r="AJ132" s="50"/>
      <c r="AK132" s="50"/>
      <c r="AL132" s="50"/>
      <c r="AM132" s="50"/>
      <c r="AN132" s="50"/>
      <c r="AO132" s="50"/>
      <c r="AP132" s="50"/>
      <c r="AQ132" s="51" t="s">
        <v>857</v>
      </c>
      <c r="AR132" s="162"/>
      <c r="AS132" s="40"/>
      <c r="AT132" s="41" t="str">
        <f>IF(OR(L128&lt;&gt;"",Q128&lt;&gt;"",W128&lt;&gt;""),IF(AND(W128&lt;&gt;"",LEN(AT131)&lt;=12),AT131,L128&amp;"-"&amp;Q128&amp;W128),"")</f>
        <v/>
      </c>
      <c r="AU132" s="153"/>
      <c r="AV132" s="174"/>
      <c r="AW132" s="222"/>
      <c r="AX132" s="42"/>
      <c r="AY132" s="42"/>
      <c r="AZ132" s="42"/>
      <c r="BA132" s="42"/>
      <c r="BB132" s="492"/>
    </row>
    <row r="133" spans="1:54" s="63" customFormat="1" ht="28.2" customHeight="1">
      <c r="A133" s="49"/>
      <c r="B133" s="770" t="str">
        <f>様式３!C46</f>
        <v>⑬備考</v>
      </c>
      <c r="C133" s="771"/>
      <c r="D133" s="771"/>
      <c r="E133" s="771"/>
      <c r="F133" s="771"/>
      <c r="G133" s="771"/>
      <c r="H133" s="771"/>
      <c r="I133" s="771"/>
      <c r="J133" s="771"/>
      <c r="K133" s="771"/>
      <c r="L133" s="1003" t="s">
        <v>1208</v>
      </c>
      <c r="M133" s="1003"/>
      <c r="N133" s="1003"/>
      <c r="O133" s="1003"/>
      <c r="P133" s="1003"/>
      <c r="Q133" s="1003"/>
      <c r="R133" s="1003"/>
      <c r="S133" s="1003"/>
      <c r="T133" s="1003"/>
      <c r="U133" s="1003"/>
      <c r="V133" s="1003"/>
      <c r="W133" s="1003"/>
      <c r="X133" s="1003"/>
      <c r="Y133" s="1003"/>
      <c r="Z133" s="1003"/>
      <c r="AA133" s="1003"/>
      <c r="AB133" s="1003"/>
      <c r="AC133" s="1003"/>
      <c r="AD133" s="1003"/>
      <c r="AE133" s="1003"/>
      <c r="AF133" s="1003"/>
      <c r="AG133" s="1003"/>
      <c r="AH133" s="1003"/>
      <c r="AI133" s="1003"/>
      <c r="AJ133" s="1003"/>
      <c r="AK133" s="1003"/>
      <c r="AL133" s="1004"/>
      <c r="AM133" s="49"/>
      <c r="AN133" s="49"/>
      <c r="AO133" s="50"/>
      <c r="AP133" s="50"/>
      <c r="AQ133" s="51"/>
      <c r="AR133" s="162"/>
      <c r="AS133" s="40"/>
      <c r="AT133" s="41" t="s">
        <v>847</v>
      </c>
      <c r="AU133" s="153"/>
      <c r="AV133" s="174"/>
      <c r="AW133" s="222"/>
      <c r="AX133" s="42"/>
      <c r="AY133" s="42"/>
      <c r="AZ133" s="42"/>
      <c r="BA133" s="42"/>
      <c r="BB133" s="491"/>
    </row>
    <row r="134" spans="1:54" s="48" customFormat="1" ht="28.2" customHeight="1">
      <c r="A134" s="49"/>
      <c r="B134" s="1005"/>
      <c r="C134" s="1006"/>
      <c r="D134" s="1006"/>
      <c r="E134" s="1006"/>
      <c r="F134" s="1006"/>
      <c r="G134" s="1006"/>
      <c r="H134" s="1006"/>
      <c r="I134" s="1006"/>
      <c r="J134" s="1006"/>
      <c r="K134" s="1006"/>
      <c r="L134" s="1105" t="str">
        <f>CONCATENATE(IF(AS62="1","④"&amp;SUBSTITUTE(AT62,CHAR(10),"　")&amp;CHAR(10),""),IF(AS135="1","⑨"&amp;AT135&amp;CHAR(10),""),IF(AS18="1","⑩"&amp;AT18&amp;CHAR(10),""),IF(AS79="1","⑪"&amp;AT79&amp;CHAR(10),""),IF(AS82="1","⑫"&amp;AT82&amp;CHAR(10),""))</f>
        <v/>
      </c>
      <c r="M134" s="1105"/>
      <c r="N134" s="1105"/>
      <c r="O134" s="1105"/>
      <c r="P134" s="1105"/>
      <c r="Q134" s="1105"/>
      <c r="R134" s="1105"/>
      <c r="S134" s="1105"/>
      <c r="T134" s="1105"/>
      <c r="U134" s="1105"/>
      <c r="V134" s="1105"/>
      <c r="W134" s="1105"/>
      <c r="X134" s="1105"/>
      <c r="Y134" s="1105"/>
      <c r="Z134" s="1105"/>
      <c r="AA134" s="1105"/>
      <c r="AB134" s="1105"/>
      <c r="AC134" s="1105"/>
      <c r="AD134" s="1105"/>
      <c r="AE134" s="1105"/>
      <c r="AF134" s="1105"/>
      <c r="AG134" s="1105"/>
      <c r="AH134" s="1105"/>
      <c r="AI134" s="1105"/>
      <c r="AJ134" s="1105"/>
      <c r="AK134" s="1105"/>
      <c r="AL134" s="1106"/>
      <c r="AM134" s="890" t="s">
        <v>908</v>
      </c>
      <c r="AN134" s="891"/>
      <c r="AO134" s="891"/>
      <c r="AP134" s="50"/>
      <c r="AQ134" s="51"/>
      <c r="AR134" s="162"/>
      <c r="AS134" s="40"/>
      <c r="AT134" s="41"/>
      <c r="AU134" s="153"/>
      <c r="AV134" s="174"/>
      <c r="AW134" s="222"/>
      <c r="AX134" s="42"/>
      <c r="AY134" s="42"/>
      <c r="AZ134" s="42"/>
      <c r="BA134" s="42"/>
      <c r="BB134" s="492"/>
    </row>
    <row r="135" spans="1:54" s="48" customFormat="1" ht="28.2" customHeight="1" thickBot="1">
      <c r="A135" s="49"/>
      <c r="B135" s="1007"/>
      <c r="C135" s="1008"/>
      <c r="D135" s="1008"/>
      <c r="E135" s="1008"/>
      <c r="F135" s="1008"/>
      <c r="G135" s="1008"/>
      <c r="H135" s="1008"/>
      <c r="I135" s="1008"/>
      <c r="J135" s="1008"/>
      <c r="K135" s="1008"/>
      <c r="L135" s="1107"/>
      <c r="M135" s="1107"/>
      <c r="N135" s="1107"/>
      <c r="O135" s="1107"/>
      <c r="P135" s="1107"/>
      <c r="Q135" s="1107"/>
      <c r="R135" s="1107"/>
      <c r="S135" s="1107"/>
      <c r="T135" s="1107"/>
      <c r="U135" s="1107"/>
      <c r="V135" s="1107"/>
      <c r="W135" s="1107"/>
      <c r="X135" s="1107"/>
      <c r="Y135" s="1107"/>
      <c r="Z135" s="1107"/>
      <c r="AA135" s="1107"/>
      <c r="AB135" s="1107"/>
      <c r="AC135" s="1107"/>
      <c r="AD135" s="1107"/>
      <c r="AE135" s="1107"/>
      <c r="AF135" s="1107"/>
      <c r="AG135" s="1107"/>
      <c r="AH135" s="1107"/>
      <c r="AI135" s="1107"/>
      <c r="AJ135" s="1107"/>
      <c r="AK135" s="1107"/>
      <c r="AL135" s="1108"/>
      <c r="AM135" s="49"/>
      <c r="AN135" s="49"/>
      <c r="AO135" s="50"/>
      <c r="AP135" s="50"/>
      <c r="AQ135" s="51" t="s">
        <v>939</v>
      </c>
      <c r="AR135" s="162"/>
      <c r="AS135" s="52" t="str">
        <f>IF(LEN(AT135)&gt;60,"1","0")</f>
        <v>0</v>
      </c>
      <c r="AT135" s="41" t="str">
        <f>SUBSTITUTE(SUBSTITUTE(SUBSTITUTE(SUBSTITUTE(AU135,"ｯ","ﾂ"),"ｬ","ﾔ"),"ｭ","ﾕ"),"ｮ","ﾖ")</f>
        <v/>
      </c>
      <c r="AU135" s="413" t="str">
        <f>SUBSTITUTE(SUBSTITUTE(SUBSTITUTE(SUBSTITUTE(SUBSTITUTE(ASC(L131),"ｧ","ｱ"),"ｨ","ｲ"),"ｩ","ｳ"),"ｪ","ｴ"),"ｫ","ｵ")</f>
        <v/>
      </c>
      <c r="AV135" s="174"/>
      <c r="AW135" s="222"/>
      <c r="AX135" s="42"/>
      <c r="AY135" s="42"/>
      <c r="AZ135" s="42"/>
      <c r="BA135" s="42"/>
      <c r="BB135" s="492"/>
    </row>
    <row r="136" spans="1:54" s="63" customFormat="1" ht="28.2" customHeight="1">
      <c r="A136" s="49"/>
      <c r="B136" s="65"/>
      <c r="C136" s="65"/>
      <c r="D136" s="65"/>
      <c r="E136" s="65"/>
      <c r="F136" s="65"/>
      <c r="G136" s="65"/>
      <c r="H136" s="65"/>
      <c r="I136" s="65"/>
      <c r="J136" s="65"/>
      <c r="K136" s="65"/>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49"/>
      <c r="AN136" s="49"/>
      <c r="AO136" s="50"/>
      <c r="AP136" s="50"/>
      <c r="AQ136" s="51"/>
      <c r="AR136" s="162"/>
      <c r="AS136" s="40"/>
      <c r="AT136" s="41">
        <f>LEN(L131)</f>
        <v>0</v>
      </c>
      <c r="AU136" s="153"/>
      <c r="AV136" s="174"/>
      <c r="AW136" s="222" t="s">
        <v>858</v>
      </c>
      <c r="AX136" s="42"/>
      <c r="AY136" s="42"/>
      <c r="AZ136" s="42"/>
      <c r="BA136" s="42"/>
      <c r="BB136" s="491"/>
    </row>
    <row r="137" spans="1:54" s="48" customFormat="1" ht="28.2" customHeight="1">
      <c r="A137" s="78" t="s">
        <v>552</v>
      </c>
      <c r="B137" s="63"/>
      <c r="C137" s="63"/>
      <c r="D137" s="63"/>
      <c r="E137" s="63"/>
      <c r="F137" s="63"/>
      <c r="G137" s="63"/>
      <c r="H137" s="63"/>
      <c r="I137" s="63"/>
      <c r="J137" s="63"/>
      <c r="K137" s="63"/>
      <c r="L137" s="826" t="s">
        <v>553</v>
      </c>
      <c r="M137" s="826"/>
      <c r="N137" s="826"/>
      <c r="O137" s="63"/>
      <c r="P137" s="779">
        <f>A141</f>
        <v>5</v>
      </c>
      <c r="Q137" s="779"/>
      <c r="R137" s="779" t="str">
        <f>C141</f>
        <v>【委託様式４】</v>
      </c>
      <c r="S137" s="780"/>
      <c r="T137" s="780"/>
      <c r="U137" s="780"/>
      <c r="V137" s="780"/>
      <c r="W137" s="780"/>
      <c r="X137" s="780"/>
      <c r="Y137" s="772" t="s">
        <v>704</v>
      </c>
      <c r="Z137" s="772"/>
      <c r="AA137" s="63"/>
      <c r="AB137" s="63"/>
      <c r="AC137" s="63"/>
      <c r="AD137" s="63"/>
      <c r="AE137" s="63"/>
      <c r="AF137" s="63"/>
      <c r="AG137" s="63"/>
      <c r="AH137" s="63"/>
      <c r="AI137" s="63"/>
      <c r="AJ137" s="63"/>
      <c r="AK137" s="63"/>
      <c r="AL137" s="63"/>
      <c r="AM137" s="63"/>
      <c r="AN137" s="63"/>
      <c r="AO137" s="50"/>
      <c r="AP137" s="50"/>
      <c r="AQ137" s="51"/>
      <c r="AR137" s="162"/>
      <c r="AS137" s="40"/>
      <c r="AT137" s="41"/>
      <c r="AU137" s="153"/>
      <c r="AV137" s="174"/>
      <c r="AW137" s="222"/>
      <c r="AX137" s="42"/>
      <c r="AY137" s="42"/>
      <c r="AZ137" s="42"/>
      <c r="BA137" s="42"/>
      <c r="BB137" s="492"/>
    </row>
    <row r="138" spans="1:54" s="48" customFormat="1" ht="28.2" customHeight="1">
      <c r="A138" s="79"/>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50"/>
      <c r="AP138" s="50"/>
      <c r="AQ138" s="51"/>
      <c r="AR138" s="162"/>
      <c r="AS138" s="40" t="s">
        <v>866</v>
      </c>
      <c r="AT138" s="41" t="str">
        <f>SUBSTITUTE(SUBSTITUTE(SUBSTITUTE(SUBSTITUTE(SUBSTITUTE(SUBSTITUTE(SUBSTITUTE(SUBSTITUTE(SUBSTITUTE(L134,"ｧ","ｱ"),"ｨ","ｲ"),"ｩ","ｳ"),"ｪ","ｴ"),"ｫ","ｵ"),"ｯ","ﾂ"),"ｬ","ﾔ"),"ｭ","ﾕ"),"ｮ","ﾖ")</f>
        <v/>
      </c>
      <c r="AU138" s="153"/>
      <c r="AV138" s="174"/>
      <c r="AW138" s="222"/>
      <c r="AX138" s="42"/>
      <c r="AY138" s="42"/>
      <c r="AZ138" s="42"/>
      <c r="BA138" s="42"/>
      <c r="BB138" s="492"/>
    </row>
    <row r="139" spans="1:54" s="48" customFormat="1" ht="28.2" customHeight="1">
      <c r="A139" s="78" t="s">
        <v>554</v>
      </c>
      <c r="B139" s="63"/>
      <c r="C139" s="63"/>
      <c r="D139" s="63"/>
      <c r="E139" s="63"/>
      <c r="F139" s="63"/>
      <c r="G139" s="63"/>
      <c r="H139" s="63"/>
      <c r="I139" s="63"/>
      <c r="J139" s="63"/>
      <c r="K139" s="63"/>
      <c r="L139" s="826" t="s">
        <v>555</v>
      </c>
      <c r="M139" s="826"/>
      <c r="N139" s="826"/>
      <c r="O139" s="63"/>
      <c r="P139" s="779">
        <f>A162</f>
        <v>6</v>
      </c>
      <c r="Q139" s="779"/>
      <c r="R139" s="779" t="str">
        <f>C162</f>
        <v>【委託様式５】</v>
      </c>
      <c r="S139" s="780"/>
      <c r="T139" s="780"/>
      <c r="U139" s="780"/>
      <c r="V139" s="780"/>
      <c r="W139" s="780"/>
      <c r="X139" s="780"/>
      <c r="Y139" s="772" t="s">
        <v>704</v>
      </c>
      <c r="Z139" s="772"/>
      <c r="AA139" s="63"/>
      <c r="AB139" s="63"/>
      <c r="AC139" s="63"/>
      <c r="AD139" s="63"/>
      <c r="AE139" s="63"/>
      <c r="AF139" s="63"/>
      <c r="AG139" s="63"/>
      <c r="AH139" s="63"/>
      <c r="AI139" s="63"/>
      <c r="AJ139" s="63"/>
      <c r="AK139" s="63"/>
      <c r="AL139" s="63"/>
      <c r="AM139" s="63"/>
      <c r="AN139" s="63"/>
      <c r="AO139" s="50"/>
      <c r="AP139" s="50"/>
      <c r="AQ139" s="51"/>
      <c r="AR139" s="162"/>
      <c r="AS139" s="40"/>
      <c r="AT139" s="41"/>
      <c r="AU139" s="153"/>
      <c r="AV139" s="174"/>
      <c r="AW139" s="222"/>
      <c r="AX139" s="42"/>
      <c r="AY139" s="42"/>
      <c r="AZ139" s="42"/>
      <c r="BA139" s="42"/>
      <c r="BB139" s="492"/>
    </row>
    <row r="140" spans="1:54" s="48" customFormat="1" ht="28.2" customHeight="1">
      <c r="A140" s="63"/>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50"/>
      <c r="AP140" s="50"/>
      <c r="AQ140" s="51"/>
      <c r="AR140" s="162"/>
      <c r="AS140" s="40"/>
      <c r="AT140" s="41"/>
      <c r="AU140" s="153"/>
      <c r="AV140" s="174"/>
      <c r="AW140" s="222"/>
      <c r="AX140" s="42"/>
      <c r="AY140" s="42"/>
      <c r="AZ140" s="42"/>
      <c r="BA140" s="42"/>
      <c r="BB140" s="492"/>
    </row>
    <row r="141" spans="1:54" s="63" customFormat="1" ht="28.2" customHeight="1">
      <c r="A141" s="794">
        <f>A108+1</f>
        <v>5</v>
      </c>
      <c r="B141" s="794"/>
      <c r="C141" s="794" t="str">
        <f>"【"&amp;様式４!BJ3&amp;"】"</f>
        <v>【委託様式４】</v>
      </c>
      <c r="D141" s="795"/>
      <c r="E141" s="795"/>
      <c r="F141" s="795"/>
      <c r="G141" s="795"/>
      <c r="H141" s="795"/>
      <c r="I141" s="795"/>
      <c r="J141" s="783" t="str">
        <f>様式４!O3</f>
        <v>業者情報調書（代理人情報）</v>
      </c>
      <c r="K141" s="783"/>
      <c r="L141" s="783"/>
      <c r="M141" s="783"/>
      <c r="N141" s="783"/>
      <c r="O141" s="783"/>
      <c r="P141" s="783"/>
      <c r="Q141" s="783"/>
      <c r="R141" s="783"/>
      <c r="S141" s="783"/>
      <c r="T141" s="783"/>
      <c r="U141" s="783"/>
      <c r="V141" s="783"/>
      <c r="W141" s="783"/>
      <c r="X141" s="783"/>
      <c r="Y141" s="783"/>
      <c r="Z141" s="783"/>
      <c r="AA141" s="783"/>
      <c r="AB141" s="783"/>
      <c r="AC141" s="783"/>
      <c r="AD141" s="783"/>
      <c r="AE141" s="783"/>
      <c r="AF141" s="783"/>
      <c r="AG141" s="783"/>
      <c r="AH141" s="783"/>
      <c r="AI141" s="783"/>
      <c r="AJ141" s="783"/>
      <c r="AK141" s="783"/>
      <c r="AL141" s="783"/>
      <c r="AM141" s="783"/>
      <c r="AN141" s="783"/>
      <c r="AO141" s="783"/>
      <c r="AP141" s="415"/>
      <c r="AQ141" s="51"/>
      <c r="AR141" s="162"/>
      <c r="AS141" s="40"/>
      <c r="AT141" s="41"/>
      <c r="AU141" s="153"/>
      <c r="AV141" s="174"/>
      <c r="AW141" s="222"/>
      <c r="AX141" s="42"/>
      <c r="AY141" s="42"/>
      <c r="AZ141" s="42"/>
      <c r="BA141" s="42"/>
      <c r="BB141" s="491"/>
    </row>
    <row r="142" spans="1:54" s="63" customFormat="1" ht="28.2" customHeight="1" thickBot="1">
      <c r="AO142" s="50"/>
      <c r="AP142" s="50"/>
      <c r="AQ142" s="51"/>
      <c r="AR142" s="162"/>
      <c r="AS142" s="40"/>
      <c r="AT142" s="41"/>
      <c r="AU142" s="153"/>
      <c r="AV142" s="174"/>
      <c r="AW142" s="222"/>
      <c r="AX142" s="42"/>
      <c r="AY142" s="42"/>
      <c r="AZ142" s="42"/>
      <c r="BA142" s="42"/>
      <c r="BB142" s="491"/>
    </row>
    <row r="143" spans="1:54" s="63" customFormat="1" ht="28.2" customHeight="1" thickBot="1">
      <c r="A143" s="48"/>
      <c r="B143" s="801" t="str">
        <f>様式４!C7</f>
        <v>①営業所等郵便番号</v>
      </c>
      <c r="C143" s="802"/>
      <c r="D143" s="802"/>
      <c r="E143" s="802"/>
      <c r="F143" s="802"/>
      <c r="G143" s="802"/>
      <c r="H143" s="802"/>
      <c r="I143" s="802"/>
      <c r="J143" s="802"/>
      <c r="K143" s="803"/>
      <c r="L143" s="804"/>
      <c r="M143" s="805"/>
      <c r="N143" s="806"/>
      <c r="O143" s="807" t="s">
        <v>548</v>
      </c>
      <c r="P143" s="808"/>
      <c r="Q143" s="804"/>
      <c r="R143" s="805"/>
      <c r="S143" s="805"/>
      <c r="T143" s="805"/>
      <c r="U143" s="806"/>
      <c r="V143" s="82"/>
      <c r="W143" s="50"/>
      <c r="X143" s="50"/>
      <c r="Y143" s="50"/>
      <c r="Z143" s="50"/>
      <c r="AA143" s="50"/>
      <c r="AB143" s="50"/>
      <c r="AC143" s="50"/>
      <c r="AD143" s="50"/>
      <c r="AE143" s="50"/>
      <c r="AF143" s="50"/>
      <c r="AG143" s="50"/>
      <c r="AH143" s="50"/>
      <c r="AI143" s="50"/>
      <c r="AJ143" s="50"/>
      <c r="AK143" s="50"/>
      <c r="AL143" s="50"/>
      <c r="AM143" s="48"/>
      <c r="AN143" s="48"/>
      <c r="AO143" s="50"/>
      <c r="AP143" s="50"/>
      <c r="AQ143" s="51"/>
      <c r="AR143" s="162"/>
      <c r="AS143" s="40"/>
      <c r="AT143" s="41"/>
      <c r="AU143" s="153"/>
      <c r="AV143" s="174"/>
      <c r="AW143" s="222"/>
      <c r="AX143" s="42"/>
      <c r="AY143" s="42"/>
      <c r="AZ143" s="42"/>
      <c r="BA143" s="42"/>
      <c r="BB143" s="491"/>
    </row>
    <row r="144" spans="1:54" s="63" customFormat="1" ht="28.2" customHeight="1" thickBot="1">
      <c r="A144" s="36"/>
      <c r="B144" s="434"/>
      <c r="C144" s="433"/>
      <c r="D144" s="433"/>
      <c r="E144" s="433"/>
      <c r="F144" s="433"/>
      <c r="G144" s="435"/>
      <c r="H144" s="435"/>
      <c r="I144" s="435"/>
      <c r="J144" s="435"/>
      <c r="K144" s="435"/>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1"/>
      <c r="AR144" s="162"/>
      <c r="AS144" s="40"/>
      <c r="AT144" s="41"/>
      <c r="AU144" s="153"/>
      <c r="AV144" s="174"/>
      <c r="AW144" s="222"/>
      <c r="AX144" s="42"/>
      <c r="AY144" s="42"/>
      <c r="AZ144" s="42"/>
      <c r="BA144" s="42"/>
      <c r="BB144" s="491"/>
    </row>
    <row r="145" spans="1:54" s="446" customFormat="1" ht="28.2" customHeight="1" thickBot="1">
      <c r="A145" s="49"/>
      <c r="B145" s="801" t="str">
        <f>様式４!C16</f>
        <v>③代理人を置く営業所等の所在地区分</v>
      </c>
      <c r="C145" s="802"/>
      <c r="D145" s="802"/>
      <c r="E145" s="802"/>
      <c r="F145" s="802"/>
      <c r="G145" s="802"/>
      <c r="H145" s="802"/>
      <c r="I145" s="802"/>
      <c r="J145" s="802"/>
      <c r="K145" s="803"/>
      <c r="L145" s="994" t="str">
        <f>IF(L92="","",IF(COUNTIF(AT101,"埼玉県さいたま市*")&gt;=1,"1",IF(COUNTIF(AT101,"埼玉県*")&lt;1,"3","2")))</f>
        <v/>
      </c>
      <c r="M145" s="995"/>
      <c r="N145" s="996"/>
      <c r="O145" s="792" t="s">
        <v>1246</v>
      </c>
      <c r="P145" s="793"/>
      <c r="Q145" s="793"/>
      <c r="R145" s="793"/>
      <c r="S145" s="793"/>
      <c r="T145" s="793"/>
      <c r="U145" s="793"/>
      <c r="V145" s="793"/>
      <c r="W145" s="793"/>
      <c r="X145" s="793"/>
      <c r="Y145" s="793"/>
      <c r="Z145" s="793"/>
      <c r="AA145" s="793"/>
      <c r="AB145" s="793"/>
      <c r="AC145" s="793"/>
      <c r="AD145" s="793"/>
      <c r="AE145" s="793"/>
      <c r="AF145" s="793"/>
      <c r="AG145" s="793"/>
      <c r="AH145" s="793"/>
      <c r="AI145" s="793"/>
      <c r="AJ145" s="793"/>
      <c r="AK145" s="793"/>
      <c r="AL145" s="793"/>
      <c r="AM145" s="793"/>
      <c r="AN145" s="793"/>
      <c r="AO145" s="793"/>
      <c r="AP145" s="50"/>
      <c r="AQ145" s="438"/>
      <c r="AR145" s="447" t="s">
        <v>1242</v>
      </c>
      <c r="AS145" s="440"/>
      <c r="AT145" s="441"/>
      <c r="AU145" s="442"/>
      <c r="AV145" s="443"/>
      <c r="AW145" s="444"/>
      <c r="AX145" s="445"/>
      <c r="AY145" s="445"/>
      <c r="AZ145" s="445"/>
      <c r="BA145" s="445"/>
      <c r="BB145" s="490"/>
    </row>
    <row r="146" spans="1:54" s="63" customFormat="1" ht="28.2" customHeight="1" thickBot="1">
      <c r="A146" s="50"/>
      <c r="B146" s="1142"/>
      <c r="C146" s="1142"/>
      <c r="D146" s="1142"/>
      <c r="E146" s="1142"/>
      <c r="F146" s="1142"/>
      <c r="G146" s="1142"/>
      <c r="H146" s="1142"/>
      <c r="I146" s="1142"/>
      <c r="J146" s="1142"/>
      <c r="K146" s="1142"/>
      <c r="L146" s="1143"/>
      <c r="M146" s="1143"/>
      <c r="N146" s="1143"/>
      <c r="O146" s="1143"/>
      <c r="P146" s="1143"/>
      <c r="Q146" s="1143"/>
      <c r="R146" s="1143"/>
      <c r="S146" s="1143"/>
      <c r="T146" s="1143"/>
      <c r="U146" s="1143"/>
      <c r="V146" s="50"/>
      <c r="W146" s="50"/>
      <c r="X146" s="50"/>
      <c r="Y146" s="50"/>
      <c r="Z146" s="50"/>
      <c r="AA146" s="50"/>
      <c r="AB146" s="50"/>
      <c r="AC146" s="50"/>
      <c r="AD146" s="50"/>
      <c r="AE146" s="50"/>
      <c r="AF146" s="50"/>
      <c r="AG146" s="50"/>
      <c r="AH146" s="50"/>
      <c r="AI146" s="50"/>
      <c r="AJ146" s="50"/>
      <c r="AK146" s="50"/>
      <c r="AL146" s="50"/>
      <c r="AM146" s="50"/>
      <c r="AN146" s="50"/>
      <c r="AO146" s="50"/>
      <c r="AP146" s="50"/>
      <c r="AQ146" s="51"/>
      <c r="AR146" s="162" t="s">
        <v>1242</v>
      </c>
      <c r="AS146" s="40"/>
      <c r="AT146" s="41"/>
      <c r="AU146" s="153"/>
      <c r="AV146" s="174"/>
      <c r="AW146" s="222"/>
      <c r="AX146" s="42"/>
      <c r="AY146" s="42"/>
      <c r="AZ146" s="42"/>
      <c r="BA146" s="42"/>
      <c r="BB146" s="491"/>
    </row>
    <row r="147" spans="1:54" s="63" customFormat="1" ht="28.2" customHeight="1">
      <c r="A147" s="50"/>
      <c r="B147" s="1015" t="str">
        <f>様式４!C20</f>
        <v>④事業所の形態</v>
      </c>
      <c r="C147" s="1016"/>
      <c r="D147" s="1016"/>
      <c r="E147" s="1016"/>
      <c r="F147" s="1016"/>
      <c r="G147" s="1016"/>
      <c r="H147" s="1016"/>
      <c r="I147" s="1016"/>
      <c r="J147" s="1016"/>
      <c r="K147" s="1017"/>
      <c r="L147" s="1084" t="str">
        <f>様式４!C21</f>
        <v>事業所等の形態</v>
      </c>
      <c r="M147" s="1085"/>
      <c r="N147" s="1085"/>
      <c r="O147" s="1085"/>
      <c r="P147" s="1085"/>
      <c r="Q147" s="1085"/>
      <c r="R147" s="1085"/>
      <c r="S147" s="1086"/>
      <c r="T147" s="790" t="s">
        <v>484</v>
      </c>
      <c r="U147" s="791"/>
      <c r="V147" s="798" t="str">
        <f>"　　"&amp;様式４!M21</f>
        <v>　　独立</v>
      </c>
      <c r="W147" s="798"/>
      <c r="X147" s="798"/>
      <c r="Y147" s="798"/>
      <c r="Z147" s="798"/>
      <c r="AA147" s="798"/>
      <c r="AB147" s="798"/>
      <c r="AC147" s="798"/>
      <c r="AD147" s="798"/>
      <c r="AE147" s="798"/>
      <c r="AF147" s="798"/>
      <c r="AG147" s="798"/>
      <c r="AH147" s="798"/>
      <c r="AI147" s="798"/>
      <c r="AJ147" s="798"/>
      <c r="AK147" s="798"/>
      <c r="AL147" s="990"/>
      <c r="AO147" s="50"/>
      <c r="AP147" s="50"/>
      <c r="AQ147" s="51" t="s">
        <v>941</v>
      </c>
      <c r="AR147" s="162" t="s">
        <v>1242</v>
      </c>
      <c r="AS147" s="40"/>
      <c r="AT147" s="41"/>
      <c r="AU147" s="153"/>
      <c r="AV147" s="174"/>
      <c r="AW147" s="222"/>
      <c r="AX147" s="42"/>
      <c r="AY147" s="42"/>
      <c r="AZ147" s="42"/>
      <c r="BA147" s="42"/>
      <c r="BB147" s="491"/>
    </row>
    <row r="148" spans="1:54" s="36" customFormat="1" ht="28.2" customHeight="1">
      <c r="A148" s="50"/>
      <c r="B148" s="1018"/>
      <c r="C148" s="1019"/>
      <c r="D148" s="1019"/>
      <c r="E148" s="1019"/>
      <c r="F148" s="1019"/>
      <c r="G148" s="1019"/>
      <c r="H148" s="1019"/>
      <c r="I148" s="1019"/>
      <c r="J148" s="1019"/>
      <c r="K148" s="1020"/>
      <c r="L148" s="1087"/>
      <c r="M148" s="1088"/>
      <c r="N148" s="1088"/>
      <c r="O148" s="1088"/>
      <c r="P148" s="1088"/>
      <c r="Q148" s="1088"/>
      <c r="R148" s="1088"/>
      <c r="S148" s="1089"/>
      <c r="T148" s="784" t="s">
        <v>484</v>
      </c>
      <c r="U148" s="785"/>
      <c r="V148" s="991" t="str">
        <f>"　　"&amp;様式４!M22</f>
        <v>　　他の事業所と併設していて室内の独立性は有り</v>
      </c>
      <c r="W148" s="991"/>
      <c r="X148" s="991"/>
      <c r="Y148" s="991"/>
      <c r="Z148" s="991"/>
      <c r="AA148" s="991"/>
      <c r="AB148" s="991"/>
      <c r="AC148" s="991"/>
      <c r="AD148" s="991"/>
      <c r="AE148" s="991"/>
      <c r="AF148" s="991"/>
      <c r="AG148" s="991"/>
      <c r="AH148" s="991"/>
      <c r="AI148" s="991"/>
      <c r="AJ148" s="991"/>
      <c r="AK148" s="992"/>
      <c r="AL148" s="993"/>
      <c r="AM148" s="63"/>
      <c r="AN148" s="63"/>
      <c r="AO148" s="50"/>
      <c r="AP148" s="50"/>
      <c r="AQ148" s="54"/>
      <c r="AR148" s="162" t="s">
        <v>1242</v>
      </c>
      <c r="AS148" s="40"/>
      <c r="AT148" s="41"/>
      <c r="AU148" s="153"/>
      <c r="AV148" s="174"/>
      <c r="AW148" s="222"/>
      <c r="AX148" s="42"/>
      <c r="AY148" s="42"/>
      <c r="AZ148" s="42"/>
      <c r="BA148" s="42"/>
      <c r="BB148" s="489"/>
    </row>
    <row r="149" spans="1:54" s="48" customFormat="1" ht="28.2" customHeight="1">
      <c r="A149" s="50"/>
      <c r="B149" s="1018"/>
      <c r="C149" s="1019"/>
      <c r="D149" s="1019"/>
      <c r="E149" s="1019"/>
      <c r="F149" s="1019"/>
      <c r="G149" s="1019"/>
      <c r="H149" s="1019"/>
      <c r="I149" s="1019"/>
      <c r="J149" s="1019"/>
      <c r="K149" s="1020"/>
      <c r="L149" s="1087"/>
      <c r="M149" s="1088"/>
      <c r="N149" s="1088"/>
      <c r="O149" s="1088"/>
      <c r="P149" s="1088"/>
      <c r="Q149" s="1088"/>
      <c r="R149" s="1088"/>
      <c r="S149" s="1089"/>
      <c r="T149" s="1013" t="s">
        <v>284</v>
      </c>
      <c r="U149" s="1014"/>
      <c r="V149" s="810" t="str">
        <f>"　　"&amp;様式４!M23</f>
        <v>　　他の事業所と併設していて室内の独立性は無し</v>
      </c>
      <c r="W149" s="810"/>
      <c r="X149" s="810"/>
      <c r="Y149" s="810"/>
      <c r="Z149" s="810"/>
      <c r="AA149" s="810"/>
      <c r="AB149" s="810"/>
      <c r="AC149" s="810"/>
      <c r="AD149" s="810"/>
      <c r="AE149" s="810"/>
      <c r="AF149" s="810"/>
      <c r="AG149" s="810"/>
      <c r="AH149" s="810"/>
      <c r="AI149" s="810"/>
      <c r="AJ149" s="810"/>
      <c r="AK149" s="810"/>
      <c r="AL149" s="811"/>
      <c r="AM149" s="63"/>
      <c r="AN149" s="63"/>
      <c r="AO149" s="50"/>
      <c r="AP149" s="50"/>
      <c r="AQ149" s="51"/>
      <c r="AR149" s="162" t="s">
        <v>1242</v>
      </c>
      <c r="AS149" s="40"/>
      <c r="AT149" s="41"/>
      <c r="AU149" s="153"/>
      <c r="AV149" s="174"/>
      <c r="AW149" s="222" t="s">
        <v>863</v>
      </c>
      <c r="AX149" s="42"/>
      <c r="AY149" s="42"/>
      <c r="AZ149" s="42"/>
      <c r="BA149" s="42"/>
      <c r="BB149" s="492"/>
    </row>
    <row r="150" spans="1:54" s="63" customFormat="1" ht="28.2" customHeight="1" thickBot="1">
      <c r="A150" s="50"/>
      <c r="B150" s="1021"/>
      <c r="C150" s="1022"/>
      <c r="D150" s="1022"/>
      <c r="E150" s="1022"/>
      <c r="F150" s="1022"/>
      <c r="G150" s="1022"/>
      <c r="H150" s="1022"/>
      <c r="I150" s="1022"/>
      <c r="J150" s="1022"/>
      <c r="K150" s="1023"/>
      <c r="L150" s="812" t="str">
        <f>様式４!C24</f>
        <v>看板・表札等
の有無</v>
      </c>
      <c r="M150" s="813"/>
      <c r="N150" s="813"/>
      <c r="O150" s="813"/>
      <c r="P150" s="813"/>
      <c r="Q150" s="813"/>
      <c r="R150" s="813"/>
      <c r="S150" s="814"/>
      <c r="T150" s="972" t="s">
        <v>484</v>
      </c>
      <c r="U150" s="973"/>
      <c r="V150" s="979" t="s">
        <v>854</v>
      </c>
      <c r="W150" s="979"/>
      <c r="X150" s="979"/>
      <c r="Y150" s="979"/>
      <c r="Z150" s="979"/>
      <c r="AA150" s="979"/>
      <c r="AB150" s="979"/>
      <c r="AC150" s="973" t="s">
        <v>484</v>
      </c>
      <c r="AD150" s="973"/>
      <c r="AE150" s="979" t="s">
        <v>855</v>
      </c>
      <c r="AF150" s="979"/>
      <c r="AG150" s="979"/>
      <c r="AH150" s="979"/>
      <c r="AI150" s="979"/>
      <c r="AJ150" s="979"/>
      <c r="AK150" s="979"/>
      <c r="AL150" s="980"/>
      <c r="AO150" s="50"/>
      <c r="AP150" s="50"/>
      <c r="AQ150" s="51"/>
      <c r="AR150" s="162" t="s">
        <v>1242</v>
      </c>
      <c r="AS150" s="40"/>
      <c r="AT150" s="41"/>
      <c r="AU150" s="153"/>
      <c r="AV150" s="174"/>
      <c r="AW150" s="222"/>
      <c r="AX150" s="42"/>
      <c r="AY150" s="42"/>
      <c r="AZ150" s="42"/>
      <c r="BA150" s="42"/>
      <c r="BB150" s="491"/>
    </row>
    <row r="151" spans="1:54" s="63" customFormat="1" ht="28.2" customHeight="1" thickBot="1">
      <c r="A151" s="50"/>
      <c r="B151" s="1204"/>
      <c r="C151" s="1204"/>
      <c r="D151" s="1204"/>
      <c r="E151" s="1204"/>
      <c r="F151" s="1204"/>
      <c r="G151" s="1204"/>
      <c r="H151" s="1204"/>
      <c r="I151" s="1204"/>
      <c r="J151" s="1204"/>
      <c r="K151" s="1204"/>
      <c r="L151" s="1204"/>
      <c r="M151" s="1204"/>
      <c r="N151" s="1204"/>
      <c r="O151" s="1204"/>
      <c r="P151" s="1204"/>
      <c r="Q151" s="1204"/>
      <c r="R151" s="1204"/>
      <c r="S151" s="1204"/>
      <c r="T151" s="1204"/>
      <c r="U151" s="1204"/>
      <c r="V151" s="1204"/>
      <c r="W151" s="1204"/>
      <c r="X151" s="1204"/>
      <c r="Y151" s="1204"/>
      <c r="Z151" s="1204"/>
      <c r="AA151" s="1204"/>
      <c r="AB151" s="1204"/>
      <c r="AC151" s="1204"/>
      <c r="AD151" s="1204"/>
      <c r="AE151" s="1204"/>
      <c r="AF151" s="1204"/>
      <c r="AG151" s="1204"/>
      <c r="AH151" s="1204"/>
      <c r="AI151" s="1204"/>
      <c r="AJ151" s="1204"/>
      <c r="AK151" s="1204"/>
      <c r="AL151" s="1204"/>
      <c r="AM151" s="50"/>
      <c r="AN151" s="50"/>
      <c r="AO151" s="50"/>
      <c r="AP151" s="50"/>
      <c r="AQ151" s="51"/>
      <c r="AR151" s="162" t="s">
        <v>1242</v>
      </c>
      <c r="AS151" s="40"/>
      <c r="AT151" s="41" t="str">
        <f>IF(T147="☑","☑","□")</f>
        <v>□</v>
      </c>
      <c r="AU151" s="153"/>
      <c r="AV151" s="174"/>
      <c r="AW151" s="222" t="s">
        <v>1096</v>
      </c>
      <c r="AX151" s="42"/>
      <c r="AY151" s="42"/>
      <c r="AZ151" s="42"/>
      <c r="BA151" s="42"/>
      <c r="BB151" s="491"/>
    </row>
    <row r="152" spans="1:54" s="63" customFormat="1" ht="28.2" customHeight="1" thickBot="1">
      <c r="A152" s="48"/>
      <c r="B152" s="770" t="str">
        <f>様式４!AK16</f>
        <v>⑤営業所等電話番号</v>
      </c>
      <c r="C152" s="771"/>
      <c r="D152" s="771"/>
      <c r="E152" s="771"/>
      <c r="F152" s="771"/>
      <c r="G152" s="771"/>
      <c r="H152" s="771"/>
      <c r="I152" s="771"/>
      <c r="J152" s="771"/>
      <c r="K152" s="771"/>
      <c r="L152" s="831" t="s">
        <v>703</v>
      </c>
      <c r="M152" s="832"/>
      <c r="N152" s="832"/>
      <c r="O152" s="832"/>
      <c r="P152" s="832"/>
      <c r="Q152" s="832"/>
      <c r="R152" s="832"/>
      <c r="S152" s="832"/>
      <c r="T152" s="832"/>
      <c r="U152" s="832"/>
      <c r="V152" s="832"/>
      <c r="W152" s="832"/>
      <c r="X152" s="832"/>
      <c r="Y152" s="832"/>
      <c r="Z152" s="832"/>
      <c r="AA152" s="832"/>
      <c r="AB152" s="833"/>
      <c r="AC152" s="833"/>
      <c r="AD152" s="833"/>
      <c r="AE152" s="833"/>
      <c r="AF152" s="833"/>
      <c r="AG152" s="833"/>
      <c r="AH152" s="833"/>
      <c r="AI152" s="833"/>
      <c r="AJ152" s="833"/>
      <c r="AK152" s="833"/>
      <c r="AL152" s="834"/>
      <c r="AM152" s="49"/>
      <c r="AN152" s="49"/>
      <c r="AO152" s="50"/>
      <c r="AP152" s="50"/>
      <c r="AQ152" s="51"/>
      <c r="AR152" s="162" t="s">
        <v>1242</v>
      </c>
      <c r="AS152" s="40"/>
      <c r="AT152" s="41" t="str">
        <f>IF(T148="☑","☑","□")</f>
        <v>□</v>
      </c>
      <c r="AU152" s="153"/>
      <c r="AV152" s="174"/>
      <c r="AW152" s="222" t="s">
        <v>1096</v>
      </c>
      <c r="AX152" s="42"/>
      <c r="AY152" s="42"/>
      <c r="AZ152" s="42"/>
      <c r="BA152" s="42"/>
      <c r="BB152" s="491"/>
    </row>
    <row r="153" spans="1:54" s="63" customFormat="1" ht="28.2" customHeight="1" thickBot="1">
      <c r="B153" s="796" t="s">
        <v>1127</v>
      </c>
      <c r="C153" s="797"/>
      <c r="D153" s="797"/>
      <c r="E153" s="797"/>
      <c r="F153" s="797"/>
      <c r="G153" s="797"/>
      <c r="H153" s="797"/>
      <c r="I153" s="797"/>
      <c r="J153" s="797"/>
      <c r="K153" s="797"/>
      <c r="L153" s="776"/>
      <c r="M153" s="777"/>
      <c r="N153" s="777"/>
      <c r="O153" s="809"/>
      <c r="P153" s="64" t="s">
        <v>1289</v>
      </c>
      <c r="Q153" s="776"/>
      <c r="R153" s="777"/>
      <c r="S153" s="777"/>
      <c r="T153" s="777"/>
      <c r="U153" s="809"/>
      <c r="V153" s="64" t="s">
        <v>1289</v>
      </c>
      <c r="W153" s="776"/>
      <c r="X153" s="777"/>
      <c r="Y153" s="777"/>
      <c r="Z153" s="777"/>
      <c r="AA153" s="778"/>
      <c r="AB153" s="781" t="str">
        <f>IF((LEN(L153)+LEN(Q153)+LEN(W153))&gt;11,"桁数が１１桁を超えています。確認してください。",IF(AND((LEN(L153)+LEN(Q153)+LEN(W153))&lt;10,W153&lt;&gt;""),"桁数が不足しています。確認してください。",""))</f>
        <v/>
      </c>
      <c r="AC153" s="782"/>
      <c r="AD153" s="782"/>
      <c r="AE153" s="782"/>
      <c r="AF153" s="782"/>
      <c r="AG153" s="782"/>
      <c r="AH153" s="782"/>
      <c r="AI153" s="782"/>
      <c r="AJ153" s="782"/>
      <c r="AK153" s="782"/>
      <c r="AL153" s="782"/>
      <c r="AM153" s="782"/>
      <c r="AN153" s="782"/>
      <c r="AO153" s="782"/>
      <c r="AP153" s="50"/>
      <c r="AQ153" s="51"/>
      <c r="AR153" s="162" t="s">
        <v>1242</v>
      </c>
      <c r="AS153" s="40"/>
      <c r="AT153" s="41" t="str">
        <f>IF(T149="☑","☑","□")</f>
        <v>□</v>
      </c>
      <c r="AU153" s="153"/>
      <c r="AV153" s="174"/>
      <c r="AW153" s="222" t="s">
        <v>1096</v>
      </c>
      <c r="AX153" s="42"/>
      <c r="AY153" s="42"/>
      <c r="AZ153" s="42"/>
      <c r="BA153" s="42"/>
      <c r="BB153" s="491"/>
    </row>
    <row r="154" spans="1:54" s="63" customFormat="1" ht="28.2" customHeight="1" thickBot="1">
      <c r="A154" s="50"/>
      <c r="B154" s="60"/>
      <c r="C154" s="61"/>
      <c r="D154" s="61"/>
      <c r="E154" s="61"/>
      <c r="F154" s="61"/>
      <c r="G154" s="61"/>
      <c r="H154" s="61"/>
      <c r="I154" s="61"/>
      <c r="J154" s="61"/>
      <c r="K154" s="61"/>
      <c r="L154" s="48"/>
      <c r="M154" s="50"/>
      <c r="N154" s="50"/>
      <c r="O154" s="50"/>
      <c r="P154" s="50"/>
      <c r="Q154" s="50"/>
      <c r="R154" s="50"/>
      <c r="S154" s="50"/>
      <c r="T154" s="50"/>
      <c r="U154" s="50"/>
      <c r="V154" s="50"/>
      <c r="W154" s="50"/>
      <c r="X154" s="50"/>
      <c r="Y154" s="50"/>
      <c r="Z154" s="50"/>
      <c r="AA154" s="50"/>
      <c r="AB154" s="50"/>
      <c r="AC154" s="50"/>
      <c r="AD154" s="50"/>
      <c r="AE154" s="50"/>
      <c r="AF154" s="50"/>
      <c r="AG154" s="50"/>
      <c r="AH154" s="50"/>
      <c r="AI154" s="50"/>
      <c r="AJ154" s="50"/>
      <c r="AK154" s="50"/>
      <c r="AL154" s="50"/>
      <c r="AM154" s="50"/>
      <c r="AN154" s="50"/>
      <c r="AO154" s="50"/>
      <c r="AP154" s="50"/>
      <c r="AQ154" s="51"/>
      <c r="AR154" s="162" t="s">
        <v>1242</v>
      </c>
      <c r="AS154" s="40"/>
      <c r="AT154" s="41" t="str">
        <f>IF(T150="☑","☑","□")</f>
        <v>□</v>
      </c>
      <c r="AU154" s="153" t="str">
        <f>IF(AC150="☑","☑","□")</f>
        <v>□</v>
      </c>
      <c r="AV154" s="174"/>
      <c r="AW154" s="222" t="s">
        <v>1096</v>
      </c>
      <c r="AX154" s="42"/>
      <c r="AY154" s="42"/>
      <c r="AZ154" s="42"/>
      <c r="BA154" s="42"/>
      <c r="BB154" s="491"/>
    </row>
    <row r="155" spans="1:54" s="63" customFormat="1" ht="28.2" customHeight="1" thickBot="1">
      <c r="A155" s="48"/>
      <c r="B155" s="770" t="str">
        <f>様式４!AK20</f>
        <v>⑥営業所等FAX番号</v>
      </c>
      <c r="C155" s="771"/>
      <c r="D155" s="771"/>
      <c r="E155" s="771"/>
      <c r="F155" s="771"/>
      <c r="G155" s="771"/>
      <c r="H155" s="771"/>
      <c r="I155" s="771"/>
      <c r="J155" s="771"/>
      <c r="K155" s="771"/>
      <c r="L155" s="831" t="s">
        <v>703</v>
      </c>
      <c r="M155" s="832"/>
      <c r="N155" s="832"/>
      <c r="O155" s="832"/>
      <c r="P155" s="832"/>
      <c r="Q155" s="832"/>
      <c r="R155" s="832"/>
      <c r="S155" s="832"/>
      <c r="T155" s="832"/>
      <c r="U155" s="832"/>
      <c r="V155" s="832"/>
      <c r="W155" s="832"/>
      <c r="X155" s="832"/>
      <c r="Y155" s="832"/>
      <c r="Z155" s="832"/>
      <c r="AA155" s="832"/>
      <c r="AB155" s="833"/>
      <c r="AC155" s="833"/>
      <c r="AD155" s="833"/>
      <c r="AE155" s="833"/>
      <c r="AF155" s="833"/>
      <c r="AG155" s="833"/>
      <c r="AH155" s="833"/>
      <c r="AI155" s="833"/>
      <c r="AJ155" s="833"/>
      <c r="AK155" s="833"/>
      <c r="AL155" s="834"/>
      <c r="AM155" s="49"/>
      <c r="AN155" s="49"/>
      <c r="AO155" s="50"/>
      <c r="AP155" s="50"/>
      <c r="AQ155" s="51"/>
      <c r="AR155" s="162" t="s">
        <v>1242</v>
      </c>
      <c r="AS155" s="40"/>
      <c r="AT155" s="41"/>
      <c r="AU155" s="153"/>
      <c r="AV155" s="174"/>
      <c r="AW155" s="222"/>
      <c r="AX155" s="42"/>
      <c r="AY155" s="42"/>
      <c r="AZ155" s="42"/>
      <c r="BA155" s="42"/>
      <c r="BB155" s="491"/>
    </row>
    <row r="156" spans="1:54" s="36" customFormat="1" ht="28.2" customHeight="1" thickBot="1">
      <c r="A156" s="63"/>
      <c r="B156" s="796" t="s">
        <v>1127</v>
      </c>
      <c r="C156" s="797"/>
      <c r="D156" s="797"/>
      <c r="E156" s="797"/>
      <c r="F156" s="797"/>
      <c r="G156" s="797"/>
      <c r="H156" s="797"/>
      <c r="I156" s="797"/>
      <c r="J156" s="797"/>
      <c r="K156" s="797"/>
      <c r="L156" s="776"/>
      <c r="M156" s="777"/>
      <c r="N156" s="777"/>
      <c r="O156" s="809"/>
      <c r="P156" s="64" t="s">
        <v>1289</v>
      </c>
      <c r="Q156" s="776"/>
      <c r="R156" s="777"/>
      <c r="S156" s="777"/>
      <c r="T156" s="777"/>
      <c r="U156" s="809"/>
      <c r="V156" s="64" t="s">
        <v>1289</v>
      </c>
      <c r="W156" s="776"/>
      <c r="X156" s="777"/>
      <c r="Y156" s="777"/>
      <c r="Z156" s="777"/>
      <c r="AA156" s="778"/>
      <c r="AB156" s="781" t="str">
        <f>IF((LEN(L156)+LEN(Q156)+LEN(W156))&gt;11,"桁数が１１桁を超えています。確認してください。",IF(AND((LEN(L156)+LEN(Q156)+LEN(W156))&lt;10,W156&lt;&gt;""),"桁数が不足しています。確認してください。",""))</f>
        <v/>
      </c>
      <c r="AC156" s="901"/>
      <c r="AD156" s="901"/>
      <c r="AE156" s="901"/>
      <c r="AF156" s="901"/>
      <c r="AG156" s="901"/>
      <c r="AH156" s="901"/>
      <c r="AI156" s="901"/>
      <c r="AJ156" s="901"/>
      <c r="AK156" s="901"/>
      <c r="AL156" s="901"/>
      <c r="AM156" s="901"/>
      <c r="AN156" s="901"/>
      <c r="AO156" s="901"/>
      <c r="AP156" s="50"/>
      <c r="AQ156" s="51"/>
      <c r="AR156" s="162" t="s">
        <v>1242</v>
      </c>
      <c r="AS156" s="40"/>
      <c r="AT156" s="41" t="str">
        <f>L153&amp;IF(Q153&lt;&gt;"","-","")&amp;Q153&amp;IF(W153&lt;&gt;"","-","")&amp;W153</f>
        <v/>
      </c>
      <c r="AU156" s="153"/>
      <c r="AV156" s="174"/>
      <c r="AW156" s="222" t="s">
        <v>845</v>
      </c>
      <c r="AX156" s="42"/>
      <c r="AY156" s="42"/>
      <c r="AZ156" s="42"/>
      <c r="BA156" s="42"/>
      <c r="BB156" s="489"/>
    </row>
    <row r="157" spans="1:54" s="36" customFormat="1" ht="28.2" customHeight="1" thickBot="1">
      <c r="A157" s="63"/>
      <c r="B157" s="83"/>
      <c r="C157" s="83"/>
      <c r="D157" s="83"/>
      <c r="E157" s="83"/>
      <c r="F157" s="83"/>
      <c r="G157" s="83"/>
      <c r="H157" s="83"/>
      <c r="I157" s="83"/>
      <c r="J157" s="83"/>
      <c r="K157" s="83"/>
      <c r="L157" s="48"/>
      <c r="M157" s="50"/>
      <c r="N157" s="50"/>
      <c r="O157" s="50"/>
      <c r="P157" s="50"/>
      <c r="Q157" s="50"/>
      <c r="R157" s="50"/>
      <c r="S157" s="50"/>
      <c r="T157" s="50"/>
      <c r="U157" s="50"/>
      <c r="V157" s="50"/>
      <c r="W157" s="50"/>
      <c r="X157" s="50"/>
      <c r="Y157" s="50"/>
      <c r="Z157" s="50"/>
      <c r="AA157" s="50"/>
      <c r="AB157" s="50"/>
      <c r="AC157" s="50"/>
      <c r="AD157" s="50"/>
      <c r="AE157" s="50"/>
      <c r="AF157" s="50"/>
      <c r="AG157" s="50"/>
      <c r="AH157" s="50"/>
      <c r="AI157" s="50"/>
      <c r="AJ157" s="50"/>
      <c r="AK157" s="50"/>
      <c r="AL157" s="50"/>
      <c r="AM157" s="50"/>
      <c r="AN157" s="50"/>
      <c r="AO157" s="50"/>
      <c r="AP157" s="50"/>
      <c r="AQ157" s="51" t="s">
        <v>941</v>
      </c>
      <c r="AR157" s="162" t="s">
        <v>1242</v>
      </c>
      <c r="AS157" s="40"/>
      <c r="AT157" s="41" t="str">
        <f>IF(OR(L153&lt;&gt;"",Q153&lt;&gt;"",W153&lt;&gt;""),IF(AND(W153&lt;&gt;"",LEN(AT156)&lt;=12),AT156,L153&amp;"-"&amp;Q153&amp;W153),"")</f>
        <v/>
      </c>
      <c r="AU157" s="153"/>
      <c r="AV157" s="174"/>
      <c r="AW157" s="222" t="s">
        <v>846</v>
      </c>
      <c r="AX157" s="42"/>
      <c r="AY157" s="42"/>
      <c r="AZ157" s="42"/>
      <c r="BA157" s="42"/>
      <c r="BB157" s="489"/>
    </row>
    <row r="158" spans="1:54" s="63" customFormat="1" ht="28.2" customHeight="1">
      <c r="A158" s="49"/>
      <c r="B158" s="770" t="str">
        <f>様式４!C39</f>
        <v>⑩備考</v>
      </c>
      <c r="C158" s="771"/>
      <c r="D158" s="771"/>
      <c r="E158" s="771"/>
      <c r="F158" s="771"/>
      <c r="G158" s="771"/>
      <c r="H158" s="771"/>
      <c r="I158" s="771"/>
      <c r="J158" s="771"/>
      <c r="K158" s="771"/>
      <c r="L158" s="1003" t="s">
        <v>1136</v>
      </c>
      <c r="M158" s="1003"/>
      <c r="N158" s="1003"/>
      <c r="O158" s="1003"/>
      <c r="P158" s="1003"/>
      <c r="Q158" s="1003"/>
      <c r="R158" s="1003"/>
      <c r="S158" s="1003"/>
      <c r="T158" s="1003"/>
      <c r="U158" s="1003"/>
      <c r="V158" s="1003"/>
      <c r="W158" s="1003"/>
      <c r="X158" s="1003"/>
      <c r="Y158" s="1003"/>
      <c r="Z158" s="1003"/>
      <c r="AA158" s="1003"/>
      <c r="AB158" s="1003"/>
      <c r="AC158" s="1003"/>
      <c r="AD158" s="1003"/>
      <c r="AE158" s="1003"/>
      <c r="AF158" s="1003"/>
      <c r="AG158" s="1003"/>
      <c r="AH158" s="1003"/>
      <c r="AI158" s="1003"/>
      <c r="AJ158" s="1003"/>
      <c r="AK158" s="1003"/>
      <c r="AL158" s="1004"/>
      <c r="AM158" s="49"/>
      <c r="AN158" s="49"/>
      <c r="AO158" s="50"/>
      <c r="AP158" s="50"/>
      <c r="AQ158" s="51"/>
      <c r="AR158" s="162" t="s">
        <v>1242</v>
      </c>
      <c r="AS158" s="40"/>
      <c r="AT158" s="41" t="s">
        <v>790</v>
      </c>
      <c r="AU158" s="153"/>
      <c r="AV158" s="174"/>
      <c r="AW158" s="222"/>
      <c r="AX158" s="42"/>
      <c r="AY158" s="42"/>
      <c r="AZ158" s="42"/>
      <c r="BA158" s="42"/>
      <c r="BB158" s="491"/>
    </row>
    <row r="159" spans="1:54" s="36" customFormat="1" ht="28.2" customHeight="1">
      <c r="A159" s="49"/>
      <c r="B159" s="1005"/>
      <c r="C159" s="1006"/>
      <c r="D159" s="1006"/>
      <c r="E159" s="1006"/>
      <c r="F159" s="1006"/>
      <c r="G159" s="1006"/>
      <c r="H159" s="1006"/>
      <c r="I159" s="1006"/>
      <c r="J159" s="1006"/>
      <c r="K159" s="1006"/>
      <c r="L159" s="1105" t="str">
        <f>CONCATENATE(IF(AS101="1","②"&amp;SUBSTITUTE(AT101,CHAR(10),"　")&amp;CHAR(10),""),IF(AS104="1","⑦"&amp;AT104&amp;CHAR(10),""),IF(AS107="1","⑧"&amp;AT107&amp;CHAR(10),""),IF(AS110="1","⑨"&amp;AT110&amp;CHAR(10),""))</f>
        <v/>
      </c>
      <c r="M159" s="1105"/>
      <c r="N159" s="1105"/>
      <c r="O159" s="1105"/>
      <c r="P159" s="1105"/>
      <c r="Q159" s="1105"/>
      <c r="R159" s="1105"/>
      <c r="S159" s="1105"/>
      <c r="T159" s="1105"/>
      <c r="U159" s="1105"/>
      <c r="V159" s="1105"/>
      <c r="W159" s="1105"/>
      <c r="X159" s="1105"/>
      <c r="Y159" s="1105"/>
      <c r="Z159" s="1105"/>
      <c r="AA159" s="1105"/>
      <c r="AB159" s="1105"/>
      <c r="AC159" s="1105"/>
      <c r="AD159" s="1105"/>
      <c r="AE159" s="1105"/>
      <c r="AF159" s="1105"/>
      <c r="AG159" s="1105"/>
      <c r="AH159" s="1105"/>
      <c r="AI159" s="1105"/>
      <c r="AJ159" s="1105"/>
      <c r="AK159" s="1105"/>
      <c r="AL159" s="1106"/>
      <c r="AM159" s="890" t="s">
        <v>908</v>
      </c>
      <c r="AN159" s="891"/>
      <c r="AO159" s="891"/>
      <c r="AP159" s="50"/>
      <c r="AQ159" s="51" t="s">
        <v>941</v>
      </c>
      <c r="AR159" s="162" t="s">
        <v>1242</v>
      </c>
      <c r="AS159" s="40"/>
      <c r="AT159" s="41" t="str">
        <f>L156&amp;IF(Q156&lt;&gt;"","-","")&amp;Q156&amp;IF(W156&lt;&gt;"","-","")&amp;W156</f>
        <v/>
      </c>
      <c r="AU159" s="153"/>
      <c r="AV159" s="174"/>
      <c r="AW159" s="222"/>
      <c r="AX159" s="42"/>
      <c r="AY159" s="42"/>
      <c r="AZ159" s="42"/>
      <c r="BA159" s="42"/>
      <c r="BB159" s="489"/>
    </row>
    <row r="160" spans="1:54" s="36" customFormat="1" ht="28.2" customHeight="1" thickBot="1">
      <c r="A160" s="49"/>
      <c r="B160" s="1007"/>
      <c r="C160" s="1008"/>
      <c r="D160" s="1008"/>
      <c r="E160" s="1008"/>
      <c r="F160" s="1008"/>
      <c r="G160" s="1008"/>
      <c r="H160" s="1008"/>
      <c r="I160" s="1008"/>
      <c r="J160" s="1008"/>
      <c r="K160" s="1008"/>
      <c r="L160" s="1107"/>
      <c r="M160" s="1107"/>
      <c r="N160" s="1107"/>
      <c r="O160" s="1107"/>
      <c r="P160" s="1107"/>
      <c r="Q160" s="1107"/>
      <c r="R160" s="1107"/>
      <c r="S160" s="1107"/>
      <c r="T160" s="1107"/>
      <c r="U160" s="1107"/>
      <c r="V160" s="1107"/>
      <c r="W160" s="1107"/>
      <c r="X160" s="1107"/>
      <c r="Y160" s="1107"/>
      <c r="Z160" s="1107"/>
      <c r="AA160" s="1107"/>
      <c r="AB160" s="1107"/>
      <c r="AC160" s="1107"/>
      <c r="AD160" s="1107"/>
      <c r="AE160" s="1107"/>
      <c r="AF160" s="1107"/>
      <c r="AG160" s="1107"/>
      <c r="AH160" s="1107"/>
      <c r="AI160" s="1107"/>
      <c r="AJ160" s="1107"/>
      <c r="AK160" s="1107"/>
      <c r="AL160" s="1108"/>
      <c r="AM160" s="49"/>
      <c r="AN160" s="49"/>
      <c r="AO160" s="50"/>
      <c r="AP160" s="50"/>
      <c r="AQ160" s="51"/>
      <c r="AR160" s="162" t="s">
        <v>1242</v>
      </c>
      <c r="AS160" s="40"/>
      <c r="AT160" s="41" t="str">
        <f>IF(OR(L156&lt;&gt;"",Q156&lt;&gt;"",W156&lt;&gt;""),IF(AND(W156&lt;&gt;"",LEN(AT159)&lt;=12),AT159,L156&amp;"-"&amp;Q156&amp;W156),"")</f>
        <v/>
      </c>
      <c r="AU160" s="153"/>
      <c r="AV160" s="174"/>
      <c r="AW160" s="222"/>
      <c r="AX160" s="42"/>
      <c r="AY160" s="42"/>
      <c r="AZ160" s="42"/>
      <c r="BA160" s="42"/>
      <c r="BB160" s="489"/>
    </row>
    <row r="161" spans="1:54" s="36" customFormat="1" ht="28.2" customHeight="1">
      <c r="A161" s="63"/>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50"/>
      <c r="AP161" s="50"/>
      <c r="AQ161" s="51"/>
      <c r="AR161" s="162" t="s">
        <v>1242</v>
      </c>
      <c r="AS161" s="40"/>
      <c r="AT161" s="41" t="s">
        <v>790</v>
      </c>
      <c r="AU161" s="153"/>
      <c r="AV161" s="174"/>
      <c r="AW161" s="222"/>
      <c r="AX161" s="42"/>
      <c r="AY161" s="42"/>
      <c r="AZ161" s="42"/>
      <c r="BA161" s="42"/>
      <c r="BB161" s="489"/>
    </row>
    <row r="162" spans="1:54" s="48" customFormat="1" ht="28.2" customHeight="1">
      <c r="A162" s="794">
        <f>A141+1</f>
        <v>6</v>
      </c>
      <c r="B162" s="794"/>
      <c r="C162" s="794" t="str">
        <f>"【"&amp;様式５!BT3&amp;"】"</f>
        <v>【委託様式５】</v>
      </c>
      <c r="D162" s="795"/>
      <c r="E162" s="795"/>
      <c r="F162" s="795"/>
      <c r="G162" s="795"/>
      <c r="H162" s="795"/>
      <c r="I162" s="795"/>
      <c r="J162" s="783" t="str">
        <f>様式５!T3</f>
        <v>業者情報調書（会社経営状況等情報）</v>
      </c>
      <c r="K162" s="783"/>
      <c r="L162" s="783"/>
      <c r="M162" s="783"/>
      <c r="N162" s="783"/>
      <c r="O162" s="783"/>
      <c r="P162" s="783"/>
      <c r="Q162" s="783"/>
      <c r="R162" s="783"/>
      <c r="S162" s="783"/>
      <c r="T162" s="783"/>
      <c r="U162" s="783"/>
      <c r="V162" s="783"/>
      <c r="W162" s="783"/>
      <c r="X162" s="783"/>
      <c r="Y162" s="783"/>
      <c r="Z162" s="783"/>
      <c r="AA162" s="783"/>
      <c r="AB162" s="783"/>
      <c r="AC162" s="783"/>
      <c r="AD162" s="783"/>
      <c r="AE162" s="783"/>
      <c r="AF162" s="783"/>
      <c r="AG162" s="783"/>
      <c r="AH162" s="783"/>
      <c r="AI162" s="783"/>
      <c r="AJ162" s="783"/>
      <c r="AK162" s="783"/>
      <c r="AL162" s="783"/>
      <c r="AM162" s="783"/>
      <c r="AN162" s="783"/>
      <c r="AO162" s="783"/>
      <c r="AP162" s="415"/>
      <c r="AQ162" s="51"/>
      <c r="AR162" s="162" t="s">
        <v>1242</v>
      </c>
      <c r="AS162" s="40"/>
      <c r="AT162" s="41"/>
      <c r="AU162" s="153"/>
      <c r="AV162" s="174"/>
      <c r="AW162" s="222"/>
      <c r="AX162" s="42"/>
      <c r="AY162" s="42"/>
      <c r="AZ162" s="42"/>
      <c r="BA162" s="42"/>
      <c r="BB162" s="492"/>
    </row>
    <row r="163" spans="1:54" s="48" customFormat="1" ht="28.2" customHeight="1" thickBot="1">
      <c r="A163" s="36"/>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c r="AN163" s="36"/>
      <c r="AO163" s="38"/>
      <c r="AP163" s="38"/>
      <c r="AQ163" s="51"/>
      <c r="AR163" s="162" t="s">
        <v>1242</v>
      </c>
      <c r="AS163" s="40" t="s">
        <v>866</v>
      </c>
      <c r="AT163" s="41" t="str">
        <f>SUBSTITUTE(SUBSTITUTE(SUBSTITUTE(SUBSTITUTE(SUBSTITUTE(SUBSTITUTE(SUBSTITUTE(SUBSTITUTE(SUBSTITUTE(L159,"ｧ","ｱ"),"ｨ","ｲ"),"ｩ","ｳ"),"ｪ","ｴ"),"ｫ","ｵ"),"ｯ","ﾂ"),"ｬ","ﾔ"),"ｭ","ﾕ"),"ｮ","ﾖ")</f>
        <v/>
      </c>
      <c r="AU163" s="153"/>
      <c r="AV163" s="174"/>
      <c r="AW163" s="222"/>
      <c r="AX163" s="42"/>
      <c r="AY163" s="42"/>
      <c r="AZ163" s="42"/>
      <c r="BA163" s="42"/>
      <c r="BB163" s="492"/>
    </row>
    <row r="164" spans="1:54" s="48" customFormat="1" ht="28.2" customHeight="1">
      <c r="A164" s="816" t="str">
        <f>SUBSTITUTE(様式５!E4,"記入","入力")</f>
        <v>◆個人事業主や設立後間もない法人等で決算書類等の全てを作成していない場合は、作成していない箇所についての入力を省略することができます。ただし、入力を省略した場合は該当項目については「０」として取り扱います。
◆組合については、組合単体の内容を入力してください。</v>
      </c>
      <c r="B164" s="817"/>
      <c r="C164" s="817"/>
      <c r="D164" s="817"/>
      <c r="E164" s="817"/>
      <c r="F164" s="817"/>
      <c r="G164" s="817"/>
      <c r="H164" s="817"/>
      <c r="I164" s="817"/>
      <c r="J164" s="817"/>
      <c r="K164" s="817"/>
      <c r="L164" s="817"/>
      <c r="M164" s="817"/>
      <c r="N164" s="817"/>
      <c r="O164" s="817"/>
      <c r="P164" s="817"/>
      <c r="Q164" s="817"/>
      <c r="R164" s="817"/>
      <c r="S164" s="817"/>
      <c r="T164" s="817"/>
      <c r="U164" s="817"/>
      <c r="V164" s="817"/>
      <c r="W164" s="817"/>
      <c r="X164" s="817"/>
      <c r="Y164" s="817"/>
      <c r="Z164" s="817"/>
      <c r="AA164" s="817"/>
      <c r="AB164" s="817"/>
      <c r="AC164" s="817"/>
      <c r="AD164" s="817"/>
      <c r="AE164" s="817"/>
      <c r="AF164" s="817"/>
      <c r="AG164" s="817"/>
      <c r="AH164" s="817"/>
      <c r="AI164" s="817"/>
      <c r="AJ164" s="817"/>
      <c r="AK164" s="817"/>
      <c r="AL164" s="817"/>
      <c r="AM164" s="817"/>
      <c r="AN164" s="817"/>
      <c r="AO164" s="818"/>
      <c r="AP164" s="50"/>
      <c r="AQ164" s="51"/>
      <c r="AR164" s="162" t="s">
        <v>1242</v>
      </c>
      <c r="AS164" s="40"/>
      <c r="AT164" s="41"/>
      <c r="AU164" s="153"/>
      <c r="AV164" s="174"/>
      <c r="AW164" s="222"/>
      <c r="AX164" s="42"/>
      <c r="AY164" s="42"/>
      <c r="AZ164" s="42"/>
      <c r="BA164" s="42"/>
      <c r="BB164" s="492"/>
    </row>
    <row r="165" spans="1:54" s="63" customFormat="1" ht="28.2" customHeight="1" thickBot="1">
      <c r="A165" s="1109"/>
      <c r="B165" s="1110"/>
      <c r="C165" s="1110"/>
      <c r="D165" s="1110"/>
      <c r="E165" s="1110"/>
      <c r="F165" s="1110"/>
      <c r="G165" s="1110"/>
      <c r="H165" s="1110"/>
      <c r="I165" s="1110"/>
      <c r="J165" s="1110"/>
      <c r="K165" s="1110"/>
      <c r="L165" s="1110"/>
      <c r="M165" s="1110"/>
      <c r="N165" s="1110"/>
      <c r="O165" s="1110"/>
      <c r="P165" s="1110"/>
      <c r="Q165" s="1110"/>
      <c r="R165" s="1110"/>
      <c r="S165" s="1110"/>
      <c r="T165" s="1110"/>
      <c r="U165" s="1110"/>
      <c r="V165" s="1110"/>
      <c r="W165" s="1110"/>
      <c r="X165" s="1110"/>
      <c r="Y165" s="1110"/>
      <c r="Z165" s="1110"/>
      <c r="AA165" s="1110"/>
      <c r="AB165" s="1110"/>
      <c r="AC165" s="1110"/>
      <c r="AD165" s="1110"/>
      <c r="AE165" s="1110"/>
      <c r="AF165" s="1110"/>
      <c r="AG165" s="1110"/>
      <c r="AH165" s="1110"/>
      <c r="AI165" s="1110"/>
      <c r="AJ165" s="1110"/>
      <c r="AK165" s="1110"/>
      <c r="AL165" s="1110"/>
      <c r="AM165" s="1110"/>
      <c r="AN165" s="1110"/>
      <c r="AO165" s="1111"/>
      <c r="AP165" s="50"/>
      <c r="AQ165" s="51"/>
      <c r="AR165" s="162"/>
      <c r="AS165" s="40"/>
      <c r="AT165" s="41"/>
      <c r="AU165" s="153"/>
      <c r="AV165" s="174"/>
      <c r="AW165" s="222"/>
      <c r="AX165" s="42"/>
      <c r="AY165" s="42"/>
      <c r="AZ165" s="42"/>
      <c r="BA165" s="42"/>
      <c r="BB165" s="491"/>
    </row>
    <row r="166" spans="1:54" s="446" customFormat="1" ht="28.2" customHeight="1" thickBot="1">
      <c r="A166" s="63"/>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50"/>
      <c r="AP166" s="50"/>
      <c r="AQ166" s="438"/>
      <c r="AR166" s="439"/>
      <c r="AS166" s="440"/>
      <c r="AT166" s="441"/>
      <c r="AU166" s="442"/>
      <c r="AV166" s="443"/>
      <c r="AW166" s="444"/>
      <c r="AX166" s="445"/>
      <c r="AY166" s="445"/>
      <c r="AZ166" s="445"/>
      <c r="BA166" s="445"/>
      <c r="BB166" s="490"/>
    </row>
    <row r="167" spans="1:54" s="36" customFormat="1" ht="28.2" customHeight="1" thickBot="1">
      <c r="A167" s="49"/>
      <c r="B167" s="801" t="str">
        <f>様式５!E8</f>
        <v>①審査基準日（決算日）</v>
      </c>
      <c r="C167" s="802"/>
      <c r="D167" s="802"/>
      <c r="E167" s="802"/>
      <c r="F167" s="802"/>
      <c r="G167" s="802"/>
      <c r="H167" s="802"/>
      <c r="I167" s="802"/>
      <c r="J167" s="802"/>
      <c r="K167" s="803"/>
      <c r="L167" s="89" t="s">
        <v>706</v>
      </c>
      <c r="M167" s="664" t="s">
        <v>1266</v>
      </c>
      <c r="N167" s="665"/>
      <c r="O167" s="666"/>
      <c r="P167" s="47"/>
      <c r="Q167" s="1082"/>
      <c r="R167" s="1083"/>
      <c r="S167" s="50" t="s">
        <v>8</v>
      </c>
      <c r="T167" s="1082"/>
      <c r="U167" s="1083"/>
      <c r="V167" s="50" t="s">
        <v>323</v>
      </c>
      <c r="W167" s="1082"/>
      <c r="X167" s="1083"/>
      <c r="Y167" s="50" t="s">
        <v>6</v>
      </c>
      <c r="Z167" s="1121" t="s">
        <v>1313</v>
      </c>
      <c r="AA167" s="1121"/>
      <c r="AB167" s="1121"/>
      <c r="AC167" s="1121"/>
      <c r="AD167" s="1121"/>
      <c r="AE167" s="1121"/>
      <c r="AF167" s="1121"/>
      <c r="AG167" s="1121"/>
      <c r="AH167" s="1121"/>
      <c r="AI167" s="1121"/>
      <c r="AJ167" s="1121"/>
      <c r="AK167" s="1121"/>
      <c r="AL167" s="1121"/>
      <c r="AM167" s="1121"/>
      <c r="AN167" s="1121"/>
      <c r="AO167" s="84"/>
      <c r="AP167" s="63"/>
      <c r="AQ167" s="39"/>
      <c r="AR167" s="160"/>
      <c r="AS167" s="40"/>
      <c r="AT167" s="41"/>
      <c r="AU167" s="153"/>
      <c r="AV167" s="174"/>
      <c r="AW167" s="222"/>
      <c r="AX167" s="42"/>
      <c r="AY167" s="42"/>
      <c r="AZ167" s="42"/>
      <c r="BA167" s="42"/>
      <c r="BB167" s="489"/>
    </row>
    <row r="168" spans="1:54" s="63" customFormat="1" ht="28.2" customHeight="1" thickBot="1">
      <c r="A168" s="50"/>
      <c r="B168" s="60"/>
      <c r="C168" s="60"/>
      <c r="D168" s="60"/>
      <c r="E168" s="60"/>
      <c r="F168" s="60"/>
      <c r="G168" s="60"/>
      <c r="H168" s="60"/>
      <c r="I168" s="60"/>
      <c r="J168" s="60"/>
      <c r="K168" s="60"/>
      <c r="L168" s="50"/>
      <c r="M168" s="50"/>
      <c r="N168" s="50"/>
      <c r="O168" s="50"/>
      <c r="P168" s="50"/>
      <c r="Q168" s="50"/>
      <c r="R168" s="50"/>
      <c r="S168" s="50"/>
      <c r="T168" s="50"/>
      <c r="U168" s="50"/>
      <c r="V168" s="50"/>
      <c r="W168" s="50"/>
      <c r="X168" s="50"/>
      <c r="Y168" s="50"/>
      <c r="Z168" s="50"/>
      <c r="AA168" s="50"/>
      <c r="AB168" s="50"/>
      <c r="AC168" s="50"/>
      <c r="AD168" s="50"/>
      <c r="AE168" s="50"/>
      <c r="AF168" s="50"/>
      <c r="AG168" s="50"/>
      <c r="AH168" s="50"/>
      <c r="AI168" s="50"/>
      <c r="AJ168" s="50"/>
      <c r="AK168" s="50"/>
      <c r="AL168" s="50"/>
      <c r="AM168" s="50"/>
      <c r="AN168" s="50"/>
      <c r="AO168" s="50"/>
      <c r="AP168" s="50"/>
      <c r="AQ168" s="51"/>
      <c r="AR168" s="162"/>
      <c r="AS168" s="40"/>
      <c r="AT168" s="41"/>
      <c r="AU168" s="153"/>
      <c r="AV168" s="174"/>
      <c r="AW168" s="222"/>
      <c r="AX168" s="42"/>
      <c r="AY168" s="42"/>
      <c r="AZ168" s="42"/>
      <c r="BA168" s="42"/>
      <c r="BB168" s="491"/>
    </row>
    <row r="169" spans="1:54" s="48" customFormat="1" ht="28.2" customHeight="1">
      <c r="A169" s="49"/>
      <c r="B169" s="945" t="str">
        <f>様式５!E13</f>
        <v>②総従業員数（人）</v>
      </c>
      <c r="C169" s="946"/>
      <c r="D169" s="946"/>
      <c r="E169" s="946"/>
      <c r="F169" s="946"/>
      <c r="G169" s="946"/>
      <c r="H169" s="946"/>
      <c r="I169" s="946"/>
      <c r="J169" s="946"/>
      <c r="K169" s="1027"/>
      <c r="L169" s="832" t="str">
        <f>SUBSTITUTE(様式５!E14,"記入","入力")</f>
        <v>⑴会社全体の正規雇用の従業員数を右詰めで入力
⑵代表者、常勤役員は人数に含める
⑶パート・アルバイト、契約社員、派遣社員等の非正規雇用者は人数に含めない</v>
      </c>
      <c r="M169" s="832"/>
      <c r="N169" s="832"/>
      <c r="O169" s="832"/>
      <c r="P169" s="832"/>
      <c r="Q169" s="832"/>
      <c r="R169" s="832"/>
      <c r="S169" s="832"/>
      <c r="T169" s="832"/>
      <c r="U169" s="832"/>
      <c r="V169" s="832"/>
      <c r="W169" s="832"/>
      <c r="X169" s="832"/>
      <c r="Y169" s="832"/>
      <c r="Z169" s="832"/>
      <c r="AA169" s="832"/>
      <c r="AB169" s="832"/>
      <c r="AC169" s="832"/>
      <c r="AD169" s="832"/>
      <c r="AE169" s="832"/>
      <c r="AF169" s="832"/>
      <c r="AG169" s="832"/>
      <c r="AH169" s="832"/>
      <c r="AI169" s="832"/>
      <c r="AJ169" s="832"/>
      <c r="AK169" s="832"/>
      <c r="AL169" s="881"/>
      <c r="AM169" s="85"/>
      <c r="AN169" s="84"/>
      <c r="AO169" s="84"/>
      <c r="AP169" s="50"/>
      <c r="AQ169" s="51"/>
      <c r="AR169" s="162"/>
      <c r="AS169" s="40"/>
      <c r="AT169" s="41"/>
      <c r="AU169" s="153"/>
      <c r="AV169" s="174"/>
      <c r="AW169" s="222"/>
      <c r="AX169" s="42"/>
      <c r="AY169" s="42"/>
      <c r="AZ169" s="42"/>
      <c r="BA169" s="42"/>
      <c r="BB169" s="492"/>
    </row>
    <row r="170" spans="1:54" s="63" customFormat="1" ht="28.2" customHeight="1" thickBot="1">
      <c r="A170" s="49"/>
      <c r="B170" s="1122"/>
      <c r="C170" s="1123"/>
      <c r="D170" s="1123"/>
      <c r="E170" s="1123"/>
      <c r="F170" s="1123"/>
      <c r="G170" s="1123"/>
      <c r="H170" s="1123"/>
      <c r="I170" s="1123"/>
      <c r="J170" s="1123"/>
      <c r="K170" s="1124"/>
      <c r="L170" s="883"/>
      <c r="M170" s="883"/>
      <c r="N170" s="883"/>
      <c r="O170" s="883"/>
      <c r="P170" s="883"/>
      <c r="Q170" s="883"/>
      <c r="R170" s="886"/>
      <c r="S170" s="886"/>
      <c r="T170" s="886"/>
      <c r="U170" s="886"/>
      <c r="V170" s="886"/>
      <c r="W170" s="886"/>
      <c r="X170" s="886"/>
      <c r="Y170" s="886"/>
      <c r="Z170" s="886"/>
      <c r="AA170" s="886"/>
      <c r="AB170" s="886"/>
      <c r="AC170" s="886"/>
      <c r="AD170" s="886"/>
      <c r="AE170" s="886"/>
      <c r="AF170" s="886"/>
      <c r="AG170" s="886"/>
      <c r="AH170" s="886"/>
      <c r="AI170" s="886"/>
      <c r="AJ170" s="886"/>
      <c r="AK170" s="886"/>
      <c r="AL170" s="887"/>
      <c r="AM170" s="85"/>
      <c r="AN170" s="84"/>
      <c r="AO170" s="84"/>
      <c r="AP170" s="50"/>
      <c r="AQ170" s="51"/>
      <c r="AR170" s="162"/>
      <c r="AS170" s="40"/>
      <c r="AT170" s="41"/>
      <c r="AU170" s="153"/>
      <c r="AV170" s="174"/>
      <c r="AW170" s="222"/>
      <c r="AX170" s="42"/>
      <c r="AY170" s="42"/>
      <c r="AZ170" s="42"/>
      <c r="BA170" s="42"/>
      <c r="BB170" s="491"/>
    </row>
    <row r="171" spans="1:54" s="63" customFormat="1" ht="28.2" customHeight="1" thickBot="1">
      <c r="A171" s="49"/>
      <c r="B171" s="1125"/>
      <c r="C171" s="1126"/>
      <c r="D171" s="1126"/>
      <c r="E171" s="1126"/>
      <c r="F171" s="1126"/>
      <c r="G171" s="1126"/>
      <c r="H171" s="1126"/>
      <c r="I171" s="1126"/>
      <c r="J171" s="1126"/>
      <c r="K171" s="1127"/>
      <c r="L171" s="987"/>
      <c r="M171" s="988"/>
      <c r="N171" s="988"/>
      <c r="O171" s="988"/>
      <c r="P171" s="988"/>
      <c r="Q171" s="989"/>
      <c r="R171" s="84" t="s">
        <v>316</v>
      </c>
      <c r="S171" s="84"/>
      <c r="T171" s="86"/>
      <c r="U171" s="86"/>
      <c r="V171" s="86"/>
      <c r="W171" s="86"/>
      <c r="X171" s="86"/>
      <c r="Y171" s="86"/>
      <c r="Z171" s="86"/>
      <c r="AA171" s="86"/>
      <c r="AB171" s="86"/>
      <c r="AC171" s="86"/>
      <c r="AD171" s="86"/>
      <c r="AE171" s="86"/>
      <c r="AF171" s="86"/>
      <c r="AG171" s="86"/>
      <c r="AH171" s="86"/>
      <c r="AI171" s="86"/>
      <c r="AJ171" s="86"/>
      <c r="AK171" s="86"/>
      <c r="AL171" s="86"/>
      <c r="AM171" s="86"/>
      <c r="AN171" s="84"/>
      <c r="AO171" s="84"/>
      <c r="AP171" s="50"/>
      <c r="AQ171" s="75" t="s">
        <v>941</v>
      </c>
      <c r="AR171" s="166"/>
      <c r="AS171" s="40"/>
      <c r="AT171" s="41" t="str">
        <f>IF(M167="","",IFERROR(IF(DATEVALUE(M167&amp;IF(Q167="元",1,Q167)&amp;S167&amp;T167&amp;V167&amp;W167&amp;Y167)&gt;43585,"令和",IF(DATEVALUE(M167&amp;IF(Q167="元",1,Q167)&amp;S167&amp;T167&amp;V167&amp;W167&amp;Y167)&gt;32515,"平成")),""))</f>
        <v/>
      </c>
      <c r="AU171" s="413" t="str">
        <f>IFERROR(VALUE(MID(DATESTRING(DATEVALUE(M167&amp;IF(Q167="元",1,Q167)&amp;S167&amp;T167&amp;V167&amp;W167&amp;Y167)),3,SEARCH("年",DATESTRING(DATEVALUE(M167&amp;IF(Q167="元",1,Q167)&amp;S167&amp;T167&amp;V167&amp;W167&amp;Y167)))-3)),"")</f>
        <v/>
      </c>
      <c r="AV171" s="174"/>
      <c r="AW171" s="222"/>
      <c r="AX171" s="42"/>
      <c r="AY171" s="42"/>
      <c r="AZ171" s="42"/>
      <c r="BA171" s="42"/>
      <c r="BB171" s="491"/>
    </row>
    <row r="172" spans="1:54" s="48" customFormat="1" ht="28.2" customHeight="1" thickBot="1">
      <c r="A172" s="49"/>
      <c r="B172" s="87"/>
      <c r="C172" s="87"/>
      <c r="D172" s="87"/>
      <c r="E172" s="87"/>
      <c r="F172" s="87"/>
      <c r="G172" s="87"/>
      <c r="H172" s="87"/>
      <c r="I172" s="87"/>
      <c r="J172" s="87"/>
      <c r="K172" s="87"/>
      <c r="L172" s="81"/>
      <c r="M172" s="81"/>
      <c r="N172" s="81"/>
      <c r="O172" s="81"/>
      <c r="P172" s="81"/>
      <c r="Q172" s="81"/>
      <c r="R172" s="84"/>
      <c r="S172" s="84"/>
      <c r="T172" s="88"/>
      <c r="U172" s="88"/>
      <c r="V172" s="88"/>
      <c r="W172" s="88"/>
      <c r="X172" s="88"/>
      <c r="Y172" s="88"/>
      <c r="Z172" s="88"/>
      <c r="AA172" s="88"/>
      <c r="AB172" s="88"/>
      <c r="AC172" s="88"/>
      <c r="AD172" s="88"/>
      <c r="AE172" s="88"/>
      <c r="AF172" s="88"/>
      <c r="AG172" s="88"/>
      <c r="AH172" s="88"/>
      <c r="AI172" s="88"/>
      <c r="AJ172" s="88"/>
      <c r="AK172" s="88"/>
      <c r="AL172" s="88"/>
      <c r="AM172" s="88"/>
      <c r="AN172" s="84"/>
      <c r="AO172" s="84"/>
      <c r="AP172" s="50"/>
      <c r="AQ172" s="51"/>
      <c r="AR172" s="162"/>
      <c r="AS172" s="40"/>
      <c r="AT172" s="41"/>
      <c r="AU172" s="153"/>
      <c r="AV172" s="174"/>
      <c r="AW172" s="222"/>
      <c r="AX172" s="42"/>
      <c r="AY172" s="42"/>
      <c r="AZ172" s="42"/>
      <c r="BA172" s="42"/>
      <c r="BB172" s="492"/>
    </row>
    <row r="173" spans="1:54" s="63" customFormat="1" ht="28.2" customHeight="1" thickBot="1">
      <c r="A173" s="49"/>
      <c r="B173" s="801" t="str">
        <f>様式５!AB13</f>
        <v>③設立（創立）年月日</v>
      </c>
      <c r="C173" s="802"/>
      <c r="D173" s="802"/>
      <c r="E173" s="802"/>
      <c r="F173" s="802"/>
      <c r="G173" s="802"/>
      <c r="H173" s="802"/>
      <c r="I173" s="802"/>
      <c r="J173" s="802"/>
      <c r="K173" s="803"/>
      <c r="L173" s="89" t="s">
        <v>706</v>
      </c>
      <c r="M173" s="1112"/>
      <c r="N173" s="1113"/>
      <c r="O173" s="1114"/>
      <c r="P173" s="50"/>
      <c r="Q173" s="1082"/>
      <c r="R173" s="1083"/>
      <c r="S173" s="50" t="s">
        <v>8</v>
      </c>
      <c r="T173" s="1082"/>
      <c r="U173" s="1083"/>
      <c r="V173" s="50" t="s">
        <v>323</v>
      </c>
      <c r="W173" s="1082"/>
      <c r="X173" s="1083"/>
      <c r="Y173" s="50" t="s">
        <v>6</v>
      </c>
      <c r="Z173" s="50" t="s">
        <v>707</v>
      </c>
      <c r="AA173" s="49"/>
      <c r="AB173" s="50"/>
      <c r="AC173" s="50"/>
      <c r="AD173" s="50"/>
      <c r="AE173" s="50"/>
      <c r="AF173" s="50"/>
      <c r="AG173" s="50"/>
      <c r="AH173" s="50"/>
      <c r="AI173" s="50"/>
      <c r="AJ173" s="50"/>
      <c r="AK173" s="50"/>
      <c r="AL173" s="50"/>
      <c r="AM173" s="50"/>
      <c r="AN173" s="50"/>
      <c r="AQ173" s="51"/>
      <c r="AR173" s="162"/>
      <c r="AS173" s="40"/>
      <c r="AT173" s="41"/>
      <c r="AU173" s="153"/>
      <c r="AV173" s="174"/>
      <c r="AW173" s="222"/>
      <c r="AX173" s="42"/>
      <c r="AY173" s="42"/>
      <c r="AZ173" s="42"/>
      <c r="BA173" s="42"/>
      <c r="BB173" s="491"/>
    </row>
    <row r="174" spans="1:54" s="63" customFormat="1" ht="28.2" customHeight="1" thickBot="1">
      <c r="A174" s="50"/>
      <c r="B174" s="60"/>
      <c r="C174" s="60"/>
      <c r="D174" s="60"/>
      <c r="E174" s="60"/>
      <c r="F174" s="60"/>
      <c r="G174" s="60"/>
      <c r="H174" s="60"/>
      <c r="I174" s="60"/>
      <c r="J174" s="60"/>
      <c r="K174" s="60"/>
      <c r="L174" s="90"/>
      <c r="M174" s="50"/>
      <c r="N174" s="50"/>
      <c r="O174" s="50"/>
      <c r="P174" s="50"/>
      <c r="Q174" s="50"/>
      <c r="R174" s="50"/>
      <c r="S174" s="50"/>
      <c r="T174" s="50"/>
      <c r="U174" s="50"/>
      <c r="V174" s="50"/>
      <c r="W174" s="50"/>
      <c r="X174" s="50"/>
      <c r="Y174" s="50"/>
      <c r="Z174" s="50"/>
      <c r="AA174" s="50"/>
      <c r="AB174" s="50"/>
      <c r="AC174" s="50"/>
      <c r="AD174" s="50"/>
      <c r="AE174" s="50"/>
      <c r="AF174" s="50"/>
      <c r="AG174" s="50"/>
      <c r="AH174" s="50"/>
      <c r="AI174" s="50"/>
      <c r="AJ174" s="50"/>
      <c r="AK174" s="50"/>
      <c r="AL174" s="50"/>
      <c r="AM174" s="50"/>
      <c r="AN174" s="50"/>
      <c r="AO174" s="50"/>
      <c r="AP174" s="50"/>
      <c r="AQ174" s="51"/>
      <c r="AR174" s="162"/>
      <c r="AS174" s="40"/>
      <c r="AT174" s="41"/>
      <c r="AU174" s="153"/>
      <c r="AV174" s="174"/>
      <c r="AW174" s="222"/>
      <c r="AX174" s="42"/>
      <c r="AY174" s="42"/>
      <c r="AZ174" s="42"/>
      <c r="BA174" s="42"/>
      <c r="BB174" s="491"/>
    </row>
    <row r="175" spans="1:54" s="63" customFormat="1" ht="28.2" customHeight="1" thickBot="1">
      <c r="A175" s="49"/>
      <c r="B175" s="770" t="str">
        <f>様式５!AY13</f>
        <v>④休業期間</v>
      </c>
      <c r="C175" s="771"/>
      <c r="D175" s="771"/>
      <c r="E175" s="771"/>
      <c r="F175" s="771"/>
      <c r="G175" s="771"/>
      <c r="H175" s="771"/>
      <c r="I175" s="771"/>
      <c r="J175" s="771"/>
      <c r="K175" s="771"/>
      <c r="L175" s="1166" t="s">
        <v>1135</v>
      </c>
      <c r="M175" s="1167"/>
      <c r="N175" s="1167"/>
      <c r="O175" s="1167"/>
      <c r="P175" s="1167"/>
      <c r="Q175" s="1167"/>
      <c r="R175" s="1167"/>
      <c r="S175" s="1167"/>
      <c r="T175" s="1167"/>
      <c r="U175" s="1167"/>
      <c r="V175" s="1167"/>
      <c r="W175" s="1167"/>
      <c r="X175" s="1167"/>
      <c r="Y175" s="1167"/>
      <c r="Z175" s="1167"/>
      <c r="AA175" s="1167"/>
      <c r="AB175" s="1167"/>
      <c r="AC175" s="1167"/>
      <c r="AD175" s="1167"/>
      <c r="AE175" s="1167"/>
      <c r="AF175" s="1167"/>
      <c r="AG175" s="1167"/>
      <c r="AH175" s="1167"/>
      <c r="AI175" s="1167"/>
      <c r="AJ175" s="1167"/>
      <c r="AK175" s="1167"/>
      <c r="AL175" s="1168"/>
      <c r="AM175" s="50"/>
      <c r="AN175" s="50"/>
      <c r="AO175" s="50"/>
      <c r="AP175" s="50"/>
      <c r="AQ175" s="75" t="s">
        <v>941</v>
      </c>
      <c r="AR175" s="162"/>
      <c r="AS175" s="40"/>
      <c r="AT175" s="41"/>
      <c r="AU175" s="153"/>
      <c r="AV175" s="174"/>
      <c r="AW175" s="222"/>
      <c r="AX175" s="42"/>
      <c r="AY175" s="42"/>
      <c r="AZ175" s="42"/>
      <c r="BA175" s="42"/>
      <c r="BB175" s="491"/>
    </row>
    <row r="176" spans="1:54" s="48" customFormat="1" ht="28.2" customHeight="1" thickBot="1">
      <c r="A176" s="49"/>
      <c r="B176" s="796" t="s">
        <v>705</v>
      </c>
      <c r="C176" s="797"/>
      <c r="D176" s="797"/>
      <c r="E176" s="797"/>
      <c r="F176" s="797"/>
      <c r="G176" s="797"/>
      <c r="H176" s="797"/>
      <c r="I176" s="797"/>
      <c r="J176" s="797"/>
      <c r="K176" s="797"/>
      <c r="L176" s="1165"/>
      <c r="M176" s="1165"/>
      <c r="N176" s="1146"/>
      <c r="O176" s="91" t="s">
        <v>1109</v>
      </c>
      <c r="P176" s="92"/>
      <c r="Q176" s="92"/>
      <c r="R176" s="92"/>
      <c r="S176" s="92"/>
      <c r="T176" s="92"/>
      <c r="U176" s="92"/>
      <c r="V176" s="92"/>
      <c r="W176" s="92"/>
      <c r="X176" s="92"/>
      <c r="Y176" s="92"/>
      <c r="Z176" s="92"/>
      <c r="AA176" s="92"/>
      <c r="AB176" s="92"/>
      <c r="AC176" s="92"/>
      <c r="AD176" s="92"/>
      <c r="AE176" s="92"/>
      <c r="AF176" s="92"/>
      <c r="AG176" s="92"/>
      <c r="AH176" s="92"/>
      <c r="AI176" s="92"/>
      <c r="AJ176" s="92"/>
      <c r="AK176" s="92"/>
      <c r="AL176" s="92"/>
      <c r="AM176" s="50"/>
      <c r="AN176" s="50"/>
      <c r="AO176" s="50"/>
      <c r="AP176" s="50"/>
      <c r="AQ176" s="51"/>
      <c r="AR176" s="162"/>
      <c r="AS176" s="40"/>
      <c r="AT176" s="41"/>
      <c r="AU176" s="153"/>
      <c r="AV176" s="174"/>
      <c r="AW176" s="222"/>
      <c r="AX176" s="42"/>
      <c r="AY176" s="42"/>
      <c r="AZ176" s="42"/>
      <c r="BA176" s="42"/>
      <c r="BB176" s="492"/>
    </row>
    <row r="177" spans="1:54" s="48" customFormat="1" ht="28.2" customHeight="1" thickBot="1">
      <c r="A177" s="49"/>
      <c r="B177" s="1174"/>
      <c r="C177" s="1174"/>
      <c r="D177" s="1174"/>
      <c r="E177" s="1174"/>
      <c r="F177" s="1174"/>
      <c r="G177" s="1174"/>
      <c r="H177" s="1174"/>
      <c r="I177" s="1174"/>
      <c r="J177" s="1174"/>
      <c r="K177" s="1174"/>
      <c r="L177" s="1174"/>
      <c r="M177" s="1174"/>
      <c r="N177" s="1174"/>
      <c r="O177" s="50"/>
      <c r="P177" s="50"/>
      <c r="Q177" s="50"/>
      <c r="R177" s="50"/>
      <c r="S177" s="50"/>
      <c r="T177" s="50"/>
      <c r="U177" s="50"/>
      <c r="V177" s="50"/>
      <c r="W177" s="50"/>
      <c r="X177" s="50"/>
      <c r="Y177" s="50"/>
      <c r="Z177" s="50"/>
      <c r="AA177" s="50"/>
      <c r="AB177" s="50"/>
      <c r="AC177" s="50"/>
      <c r="AD177" s="50"/>
      <c r="AE177" s="50"/>
      <c r="AF177" s="50"/>
      <c r="AG177" s="50"/>
      <c r="AH177" s="50"/>
      <c r="AI177" s="50"/>
      <c r="AJ177" s="50"/>
      <c r="AK177" s="50"/>
      <c r="AL177" s="50"/>
      <c r="AM177" s="49"/>
      <c r="AN177" s="49"/>
      <c r="AO177" s="50"/>
      <c r="AP177" s="50"/>
      <c r="AQ177" s="75"/>
      <c r="AR177" s="166"/>
      <c r="AS177" s="40"/>
      <c r="AT177" s="41" t="str">
        <f>IF(M173="","",IFERROR(IF(DATEVALUE(M173&amp;IF(Q173="元",1,Q173)&amp;S173&amp;T173&amp;V173&amp;W173&amp;Y173)&gt;43585,5,IF(DATEVALUE(M173&amp;IF(Q173="元",1,Q173)&amp;S173&amp;T173&amp;V173&amp;W173&amp;Y173)&gt;32515,4,IF(DATEVALUE(M173&amp;IF(Q173="元",1,Q173)&amp;S173&amp;T173&amp;V173&amp;W173&amp;Y173)&gt;9855,3,IF(DATEVALUE(M173&amp;IF(Q173="元",1,Q173)&amp;S173&amp;T173&amp;V173&amp;W173&amp;Y173)&gt;4594,2,1)))),1))</f>
        <v/>
      </c>
      <c r="AU177" s="413" t="e">
        <f>MID(DATESTRING(DATEVALUE(M173&amp;IF(Q173="元",1,Q173)&amp;S173&amp;T173&amp;V173&amp;W173&amp;Y173)),3,SEARCH("年",DATESTRING(DATEVALUE(M173&amp;IF(Q173="元",1,Q173)&amp;S173&amp;T173&amp;V173&amp;W173&amp;Y173)))-3)</f>
        <v>#VALUE!</v>
      </c>
      <c r="AV177" s="174"/>
      <c r="AW177" s="222"/>
      <c r="AX177" s="42"/>
      <c r="AY177" s="42"/>
      <c r="AZ177" s="42"/>
      <c r="BA177" s="42"/>
      <c r="BB177" s="492"/>
    </row>
    <row r="178" spans="1:54" s="63" customFormat="1" ht="28.2" customHeight="1" thickBot="1">
      <c r="A178" s="49"/>
      <c r="B178" s="945" t="str">
        <f>様式５!E18</f>
        <v>⑤資本金(千円)</v>
      </c>
      <c r="C178" s="946"/>
      <c r="D178" s="946"/>
      <c r="E178" s="946"/>
      <c r="F178" s="946"/>
      <c r="G178" s="946"/>
      <c r="H178" s="946"/>
      <c r="I178" s="946"/>
      <c r="J178" s="946"/>
      <c r="K178" s="1027"/>
      <c r="L178" s="831" t="str">
        <f>SUBSTITUTE(様式５!E19,"記入","入力")</f>
        <v>⑴千円未満の端数を、切り捨てて入力
⑵個人事業主は、入力不要</v>
      </c>
      <c r="M178" s="832"/>
      <c r="N178" s="832"/>
      <c r="O178" s="832"/>
      <c r="P178" s="832"/>
      <c r="Q178" s="832"/>
      <c r="R178" s="832"/>
      <c r="S178" s="832"/>
      <c r="T178" s="832"/>
      <c r="U178" s="832"/>
      <c r="V178" s="832"/>
      <c r="W178" s="832"/>
      <c r="X178" s="832"/>
      <c r="Y178" s="832"/>
      <c r="Z178" s="832"/>
      <c r="AA178" s="832"/>
      <c r="AB178" s="832"/>
      <c r="AC178" s="832"/>
      <c r="AD178" s="832"/>
      <c r="AE178" s="832"/>
      <c r="AF178" s="832"/>
      <c r="AG178" s="832"/>
      <c r="AH178" s="832"/>
      <c r="AI178" s="832"/>
      <c r="AJ178" s="832"/>
      <c r="AK178" s="832"/>
      <c r="AL178" s="881"/>
      <c r="AM178" s="49"/>
      <c r="AN178" s="49"/>
      <c r="AO178" s="50"/>
      <c r="AP178" s="93"/>
      <c r="AQ178" s="51"/>
      <c r="AR178" s="162"/>
      <c r="AS178" s="40"/>
      <c r="AT178" s="41"/>
      <c r="AU178" s="153"/>
      <c r="AV178" s="174"/>
      <c r="AW178" s="222"/>
      <c r="AX178" s="42"/>
      <c r="AY178" s="42"/>
      <c r="AZ178" s="42"/>
      <c r="BA178" s="42"/>
      <c r="BB178" s="491"/>
    </row>
    <row r="179" spans="1:54" s="48" customFormat="1" ht="28.2" customHeight="1" thickBot="1">
      <c r="A179" s="49"/>
      <c r="B179" s="964"/>
      <c r="C179" s="965"/>
      <c r="D179" s="965"/>
      <c r="E179" s="965"/>
      <c r="F179" s="965"/>
      <c r="G179" s="965"/>
      <c r="H179" s="965"/>
      <c r="I179" s="965"/>
      <c r="J179" s="965"/>
      <c r="K179" s="1120"/>
      <c r="L179" s="1162"/>
      <c r="M179" s="1163"/>
      <c r="N179" s="1163"/>
      <c r="O179" s="1163"/>
      <c r="P179" s="1163"/>
      <c r="Q179" s="1163"/>
      <c r="R179" s="1163"/>
      <c r="S179" s="1163"/>
      <c r="T179" s="1163"/>
      <c r="U179" s="1164"/>
      <c r="V179" s="91" t="s">
        <v>19</v>
      </c>
      <c r="W179" s="95"/>
      <c r="X179" s="95"/>
      <c r="Y179" s="95"/>
      <c r="Z179" s="95"/>
      <c r="AA179" s="95"/>
      <c r="AB179" s="95"/>
      <c r="AC179" s="95"/>
      <c r="AD179" s="95"/>
      <c r="AE179" s="95"/>
      <c r="AF179" s="95"/>
      <c r="AG179" s="95"/>
      <c r="AH179" s="95"/>
      <c r="AI179" s="95"/>
      <c r="AJ179" s="95"/>
      <c r="AK179" s="95"/>
      <c r="AL179" s="95"/>
      <c r="AM179" s="49"/>
      <c r="AN179" s="49"/>
      <c r="AO179" s="50"/>
      <c r="AP179" s="93"/>
      <c r="AQ179" s="51"/>
      <c r="AR179" s="162"/>
      <c r="AS179" s="40"/>
      <c r="AT179" s="41"/>
      <c r="AU179" s="153"/>
      <c r="AV179" s="174"/>
      <c r="AW179" s="222"/>
      <c r="AX179" s="42"/>
      <c r="AY179" s="42"/>
      <c r="AZ179" s="42"/>
      <c r="BA179" s="42"/>
      <c r="BB179" s="492"/>
    </row>
    <row r="180" spans="1:54" s="48" customFormat="1" ht="28.2" customHeight="1" thickBot="1">
      <c r="A180" s="50"/>
      <c r="B180" s="96"/>
      <c r="C180" s="96"/>
      <c r="D180" s="96"/>
      <c r="E180" s="96"/>
      <c r="F180" s="96"/>
      <c r="G180" s="96"/>
      <c r="H180" s="96"/>
      <c r="I180" s="96"/>
      <c r="J180" s="96"/>
      <c r="K180" s="96"/>
      <c r="L180" s="50"/>
      <c r="M180" s="50"/>
      <c r="N180" s="50"/>
      <c r="O180" s="50"/>
      <c r="P180" s="50"/>
      <c r="Q180" s="50"/>
      <c r="R180" s="50"/>
      <c r="S180" s="50"/>
      <c r="T180" s="50"/>
      <c r="U180" s="50"/>
      <c r="V180" s="50"/>
      <c r="W180" s="50"/>
      <c r="X180" s="50"/>
      <c r="Y180" s="50"/>
      <c r="Z180" s="50"/>
      <c r="AA180" s="50"/>
      <c r="AB180" s="50"/>
      <c r="AC180" s="50"/>
      <c r="AD180" s="50"/>
      <c r="AE180" s="50"/>
      <c r="AF180" s="50"/>
      <c r="AG180" s="50"/>
      <c r="AH180" s="50"/>
      <c r="AI180" s="50"/>
      <c r="AJ180" s="50"/>
      <c r="AK180" s="50"/>
      <c r="AL180" s="50"/>
      <c r="AM180" s="50"/>
      <c r="AN180" s="50"/>
      <c r="AO180" s="50"/>
      <c r="AP180" s="93"/>
      <c r="AQ180" s="75" t="s">
        <v>941</v>
      </c>
      <c r="AR180" s="162"/>
      <c r="AS180" s="40"/>
      <c r="AT180" s="41"/>
      <c r="AU180" s="153"/>
      <c r="AV180" s="174"/>
      <c r="AW180" s="222"/>
      <c r="AX180" s="42"/>
      <c r="AY180" s="42"/>
      <c r="AZ180" s="42"/>
      <c r="BA180" s="42"/>
      <c r="BB180" s="492"/>
    </row>
    <row r="181" spans="1:54" s="63" customFormat="1" ht="28.2" customHeight="1">
      <c r="A181" s="49"/>
      <c r="B181" s="945" t="str">
        <f>様式５!AB18</f>
        <v>⑥自己資本額(千円)</v>
      </c>
      <c r="C181" s="946"/>
      <c r="D181" s="946"/>
      <c r="E181" s="946"/>
      <c r="F181" s="946"/>
      <c r="G181" s="946"/>
      <c r="H181" s="946"/>
      <c r="I181" s="946"/>
      <c r="J181" s="946"/>
      <c r="K181" s="1027"/>
      <c r="L181" s="1169" t="str">
        <f>SUBSTITUTE(様式５!AB19,"記入","入力")</f>
        <v>⑴千円未満の端数を、切り捨てて入力
⑵－（マイナス）の場合は、－を頭につける
⑶値が存在しない場合は、０と入力</v>
      </c>
      <c r="M181" s="1169"/>
      <c r="N181" s="1169"/>
      <c r="O181" s="1169"/>
      <c r="P181" s="1169"/>
      <c r="Q181" s="1169"/>
      <c r="R181" s="1169"/>
      <c r="S181" s="1169"/>
      <c r="T181" s="1169"/>
      <c r="U181" s="1169"/>
      <c r="V181" s="1169"/>
      <c r="W181" s="1169"/>
      <c r="X181" s="1169"/>
      <c r="Y181" s="1169"/>
      <c r="Z181" s="1169"/>
      <c r="AA181" s="1169"/>
      <c r="AB181" s="1169"/>
      <c r="AC181" s="1169"/>
      <c r="AD181" s="1169"/>
      <c r="AE181" s="1169"/>
      <c r="AF181" s="1169"/>
      <c r="AG181" s="1169"/>
      <c r="AH181" s="1169"/>
      <c r="AI181" s="1169"/>
      <c r="AJ181" s="1169"/>
      <c r="AK181" s="1169"/>
      <c r="AL181" s="1170"/>
      <c r="AM181" s="49"/>
      <c r="AN181" s="49"/>
      <c r="AO181" s="50"/>
      <c r="AP181" s="53"/>
      <c r="AQ181" s="51"/>
      <c r="AR181" s="162"/>
      <c r="AS181" s="40"/>
      <c r="AT181" s="41"/>
      <c r="AU181" s="153"/>
      <c r="AV181" s="174"/>
      <c r="AW181" s="222"/>
      <c r="AX181" s="42"/>
      <c r="AY181" s="42"/>
      <c r="AZ181" s="42"/>
      <c r="BA181" s="42"/>
      <c r="BB181" s="491"/>
    </row>
    <row r="182" spans="1:54" s="36" customFormat="1" ht="28.2" customHeight="1" thickBot="1">
      <c r="A182" s="49"/>
      <c r="B182" s="1122"/>
      <c r="C182" s="1123"/>
      <c r="D182" s="1123"/>
      <c r="E182" s="1123"/>
      <c r="F182" s="1123"/>
      <c r="G182" s="1123"/>
      <c r="H182" s="1123"/>
      <c r="I182" s="1123"/>
      <c r="J182" s="1123"/>
      <c r="K182" s="1124"/>
      <c r="L182" s="1171"/>
      <c r="M182" s="1171"/>
      <c r="N182" s="1171"/>
      <c r="O182" s="1171"/>
      <c r="P182" s="1171"/>
      <c r="Q182" s="1171"/>
      <c r="R182" s="1171"/>
      <c r="S182" s="1171"/>
      <c r="T182" s="1171"/>
      <c r="U182" s="1171"/>
      <c r="V182" s="1172"/>
      <c r="W182" s="1172"/>
      <c r="X182" s="1172"/>
      <c r="Y182" s="1172"/>
      <c r="Z182" s="1172"/>
      <c r="AA182" s="1172"/>
      <c r="AB182" s="1172"/>
      <c r="AC182" s="1172"/>
      <c r="AD182" s="1172"/>
      <c r="AE182" s="1172"/>
      <c r="AF182" s="1172"/>
      <c r="AG182" s="1172"/>
      <c r="AH182" s="1172"/>
      <c r="AI182" s="1172"/>
      <c r="AJ182" s="1172"/>
      <c r="AK182" s="1172"/>
      <c r="AL182" s="1173"/>
      <c r="AM182" s="49"/>
      <c r="AN182" s="49"/>
      <c r="AO182" s="50"/>
      <c r="AP182" s="53"/>
      <c r="AQ182" s="94"/>
      <c r="AR182" s="167"/>
      <c r="AS182" s="40"/>
      <c r="AT182" s="41"/>
      <c r="AU182" s="153"/>
      <c r="AV182" s="174"/>
      <c r="AW182" s="222"/>
      <c r="AX182" s="42"/>
      <c r="AY182" s="42"/>
      <c r="AZ182" s="42"/>
      <c r="BA182" s="42"/>
      <c r="BB182" s="489"/>
    </row>
    <row r="183" spans="1:54" s="36" customFormat="1" ht="28.2" customHeight="1" thickBot="1">
      <c r="A183" s="49"/>
      <c r="B183" s="964"/>
      <c r="C183" s="965"/>
      <c r="D183" s="965"/>
      <c r="E183" s="965"/>
      <c r="F183" s="965"/>
      <c r="G183" s="965"/>
      <c r="H183" s="965"/>
      <c r="I183" s="965"/>
      <c r="J183" s="965"/>
      <c r="K183" s="1120"/>
      <c r="L183" s="1183"/>
      <c r="M183" s="1184"/>
      <c r="N183" s="1184"/>
      <c r="O183" s="1184"/>
      <c r="P183" s="1184"/>
      <c r="Q183" s="1184"/>
      <c r="R183" s="1184"/>
      <c r="S183" s="1184"/>
      <c r="T183" s="1184"/>
      <c r="U183" s="1185"/>
      <c r="V183" s="50" t="s">
        <v>19</v>
      </c>
      <c r="W183" s="84"/>
      <c r="X183" s="86"/>
      <c r="Y183" s="86"/>
      <c r="Z183" s="86"/>
      <c r="AA183" s="86"/>
      <c r="AB183" s="86"/>
      <c r="AC183" s="86"/>
      <c r="AD183" s="86"/>
      <c r="AE183" s="86"/>
      <c r="AF183" s="86"/>
      <c r="AG183" s="86"/>
      <c r="AH183" s="86"/>
      <c r="AI183" s="86"/>
      <c r="AJ183" s="86"/>
      <c r="AK183" s="86"/>
      <c r="AL183" s="86"/>
      <c r="AM183" s="49"/>
      <c r="AN183" s="49"/>
      <c r="AO183" s="50"/>
      <c r="AP183" s="53"/>
      <c r="AQ183" s="75" t="s">
        <v>1138</v>
      </c>
      <c r="AR183" s="167"/>
      <c r="AS183" s="40"/>
      <c r="AT183" s="41"/>
      <c r="AU183" s="153"/>
      <c r="AV183" s="174"/>
      <c r="AW183" s="222"/>
      <c r="AX183" s="42"/>
      <c r="AY183" s="42"/>
      <c r="AZ183" s="42"/>
      <c r="BA183" s="42"/>
      <c r="BB183" s="489"/>
    </row>
    <row r="184" spans="1:54" s="36" customFormat="1" ht="28.2" customHeight="1" thickBot="1">
      <c r="A184" s="49"/>
      <c r="B184" s="97"/>
      <c r="C184" s="97"/>
      <c r="D184" s="97"/>
      <c r="E184" s="97"/>
      <c r="F184" s="97"/>
      <c r="G184" s="97"/>
      <c r="H184" s="97"/>
      <c r="I184" s="97"/>
      <c r="J184" s="97"/>
      <c r="K184" s="97"/>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6"/>
      <c r="AM184" s="49"/>
      <c r="AN184" s="49"/>
      <c r="AO184" s="50"/>
      <c r="AP184" s="53">
        <f>IF(L183&gt;0,L183,L183*(-1))</f>
        <v>0</v>
      </c>
      <c r="AQ184" s="94"/>
      <c r="AR184" s="167"/>
      <c r="AS184" s="40"/>
      <c r="AT184" s="41"/>
      <c r="AU184" s="153"/>
      <c r="AV184" s="174"/>
      <c r="AW184" s="222"/>
      <c r="AX184" s="42"/>
      <c r="AY184" s="42"/>
      <c r="AZ184" s="42"/>
      <c r="BA184" s="42"/>
      <c r="BB184" s="489"/>
    </row>
    <row r="185" spans="1:54" s="36" customFormat="1" ht="28.2" customHeight="1" thickBot="1">
      <c r="A185" s="49"/>
      <c r="B185" s="945" t="str">
        <f>様式５!AY18</f>
        <v>⑦総資産額（千円）</v>
      </c>
      <c r="C185" s="946"/>
      <c r="D185" s="946"/>
      <c r="E185" s="946"/>
      <c r="F185" s="946"/>
      <c r="G185" s="946"/>
      <c r="H185" s="946"/>
      <c r="I185" s="946"/>
      <c r="J185" s="946"/>
      <c r="K185" s="1027"/>
      <c r="L185" s="831" t="str">
        <f>SUBSTITUTE(様式５!AY19,"記入","入力")</f>
        <v>直近決算の貸借対照表の数値を、千円未満の端数を切り捨てて入力</v>
      </c>
      <c r="M185" s="832"/>
      <c r="N185" s="832"/>
      <c r="O185" s="832"/>
      <c r="P185" s="832"/>
      <c r="Q185" s="832"/>
      <c r="R185" s="832"/>
      <c r="S185" s="832"/>
      <c r="T185" s="832"/>
      <c r="U185" s="832"/>
      <c r="V185" s="832"/>
      <c r="W185" s="832"/>
      <c r="X185" s="832"/>
      <c r="Y185" s="832"/>
      <c r="Z185" s="832"/>
      <c r="AA185" s="832"/>
      <c r="AB185" s="832"/>
      <c r="AC185" s="832"/>
      <c r="AD185" s="832"/>
      <c r="AE185" s="832"/>
      <c r="AF185" s="832"/>
      <c r="AG185" s="832"/>
      <c r="AH185" s="832"/>
      <c r="AI185" s="832"/>
      <c r="AJ185" s="832"/>
      <c r="AK185" s="832"/>
      <c r="AL185" s="881"/>
      <c r="AM185" s="49"/>
      <c r="AN185" s="49"/>
      <c r="AO185" s="50"/>
      <c r="AP185" s="50"/>
      <c r="AQ185" s="54"/>
      <c r="AR185" s="163"/>
      <c r="AS185" s="40"/>
      <c r="AT185" s="41"/>
      <c r="AU185" s="153"/>
      <c r="AV185" s="174"/>
      <c r="AW185" s="222"/>
      <c r="AX185" s="42"/>
      <c r="AY185" s="42"/>
      <c r="AZ185" s="42"/>
      <c r="BA185" s="42"/>
      <c r="BB185" s="489"/>
    </row>
    <row r="186" spans="1:54" s="36" customFormat="1" ht="28.2" customHeight="1" thickBot="1">
      <c r="A186" s="49"/>
      <c r="B186" s="964"/>
      <c r="C186" s="965"/>
      <c r="D186" s="965"/>
      <c r="E186" s="965"/>
      <c r="F186" s="965"/>
      <c r="G186" s="965"/>
      <c r="H186" s="965"/>
      <c r="I186" s="965"/>
      <c r="J186" s="965"/>
      <c r="K186" s="1120"/>
      <c r="L186" s="1146"/>
      <c r="M186" s="1147"/>
      <c r="N186" s="1147"/>
      <c r="O186" s="1147"/>
      <c r="P186" s="1147"/>
      <c r="Q186" s="1147"/>
      <c r="R186" s="1147"/>
      <c r="S186" s="1147"/>
      <c r="T186" s="1147"/>
      <c r="U186" s="1148"/>
      <c r="V186" s="91" t="s">
        <v>19</v>
      </c>
      <c r="W186" s="95"/>
      <c r="X186" s="95"/>
      <c r="Y186" s="95"/>
      <c r="Z186" s="95"/>
      <c r="AA186" s="95"/>
      <c r="AB186" s="95"/>
      <c r="AC186" s="95"/>
      <c r="AD186" s="95"/>
      <c r="AE186" s="95"/>
      <c r="AF186" s="95"/>
      <c r="AG186" s="95"/>
      <c r="AH186" s="95"/>
      <c r="AI186" s="95"/>
      <c r="AJ186" s="95"/>
      <c r="AK186" s="95"/>
      <c r="AL186" s="95"/>
      <c r="AM186" s="49"/>
      <c r="AN186" s="49"/>
      <c r="AO186" s="50"/>
      <c r="AP186" s="50"/>
      <c r="AQ186" s="54"/>
      <c r="AR186" s="163"/>
      <c r="AS186" s="40"/>
      <c r="AT186" s="41"/>
      <c r="AU186" s="153"/>
      <c r="AV186" s="174"/>
      <c r="AW186" s="222"/>
      <c r="AX186" s="42"/>
      <c r="AY186" s="42"/>
      <c r="AZ186" s="42"/>
      <c r="BA186" s="42"/>
      <c r="BB186" s="489"/>
    </row>
    <row r="187" spans="1:54" s="36" customFormat="1" ht="28.2" customHeight="1" thickBot="1">
      <c r="A187" s="50"/>
      <c r="B187" s="96"/>
      <c r="C187" s="96"/>
      <c r="D187" s="96"/>
      <c r="E187" s="96"/>
      <c r="F187" s="96"/>
      <c r="G187" s="96"/>
      <c r="H187" s="96"/>
      <c r="I187" s="96"/>
      <c r="J187" s="96"/>
      <c r="K187" s="96"/>
      <c r="L187" s="50"/>
      <c r="M187" s="50"/>
      <c r="N187" s="50"/>
      <c r="O187" s="50"/>
      <c r="P187" s="50"/>
      <c r="Q187" s="50"/>
      <c r="R187" s="50"/>
      <c r="S187" s="50"/>
      <c r="T187" s="50"/>
      <c r="U187" s="50"/>
      <c r="V187" s="50"/>
      <c r="W187" s="50"/>
      <c r="X187" s="50"/>
      <c r="Y187" s="50"/>
      <c r="Z187" s="50"/>
      <c r="AA187" s="50"/>
      <c r="AB187" s="50"/>
      <c r="AC187" s="50"/>
      <c r="AD187" s="50"/>
      <c r="AE187" s="50"/>
      <c r="AF187" s="50"/>
      <c r="AG187" s="50"/>
      <c r="AH187" s="50"/>
      <c r="AI187" s="50"/>
      <c r="AJ187" s="50"/>
      <c r="AK187" s="50"/>
      <c r="AL187" s="50"/>
      <c r="AM187" s="50"/>
      <c r="AN187" s="50"/>
      <c r="AO187" s="50"/>
      <c r="AP187" s="50"/>
      <c r="AQ187" s="75" t="s">
        <v>1138</v>
      </c>
      <c r="AR187" s="163"/>
      <c r="AS187" s="40"/>
      <c r="AT187" s="41">
        <f>LEN(L183)</f>
        <v>0</v>
      </c>
      <c r="AU187" s="153"/>
      <c r="AV187" s="174"/>
      <c r="AW187" s="222"/>
      <c r="AX187" s="42"/>
      <c r="AY187" s="42"/>
      <c r="AZ187" s="42"/>
      <c r="BA187" s="42"/>
      <c r="BB187" s="489"/>
    </row>
    <row r="188" spans="1:54" s="36" customFormat="1" ht="28.2" customHeight="1" thickBot="1">
      <c r="A188" s="49"/>
      <c r="B188" s="945" t="str">
        <f>様式５!E23</f>
        <v>⑧流動資産（千円）</v>
      </c>
      <c r="C188" s="946"/>
      <c r="D188" s="946"/>
      <c r="E188" s="946"/>
      <c r="F188" s="946"/>
      <c r="G188" s="946"/>
      <c r="H188" s="946"/>
      <c r="I188" s="946"/>
      <c r="J188" s="946"/>
      <c r="K188" s="1027"/>
      <c r="L188" s="832" t="str">
        <f>SUBSTITUTE(様式５!E24,"記入","入力")</f>
        <v>直近決算の貸借対照表の数値を、千円未満の端数を切り捨てて入力</v>
      </c>
      <c r="M188" s="832"/>
      <c r="N188" s="832"/>
      <c r="O188" s="832"/>
      <c r="P188" s="832"/>
      <c r="Q188" s="832"/>
      <c r="R188" s="832"/>
      <c r="S188" s="832"/>
      <c r="T188" s="832"/>
      <c r="U188" s="832"/>
      <c r="V188" s="833"/>
      <c r="W188" s="833"/>
      <c r="X188" s="833"/>
      <c r="Y188" s="833"/>
      <c r="Z188" s="833"/>
      <c r="AA188" s="833"/>
      <c r="AB188" s="833"/>
      <c r="AC188" s="833"/>
      <c r="AD188" s="833"/>
      <c r="AE188" s="833"/>
      <c r="AF188" s="833"/>
      <c r="AG188" s="833"/>
      <c r="AH188" s="833"/>
      <c r="AI188" s="833"/>
      <c r="AJ188" s="833"/>
      <c r="AK188" s="833"/>
      <c r="AL188" s="834"/>
      <c r="AM188" s="49"/>
      <c r="AN188" s="49"/>
      <c r="AO188" s="50"/>
      <c r="AP188" s="50"/>
      <c r="AQ188" s="54" t="str">
        <f>IF(入力シート!$AP$184="","",MID(TEXT(入力シート!$AP$184,"??????????"),COLUMN(B$1)/2,1))</f>
        <v xml:space="preserve"> </v>
      </c>
      <c r="AR188" s="54" t="str">
        <f>IF(入力シート!$AP$184="","",MID(TEXT(入力シート!$AP$184,"??????????"),COLUMN(D$1)/2,1))</f>
        <v xml:space="preserve"> </v>
      </c>
      <c r="AS188" s="54" t="str">
        <f>IF(入力シート!$AP$184="","",MID(TEXT(入力シート!$AP$184,"??????????"),COLUMN(F$1)/2,1))</f>
        <v xml:space="preserve"> </v>
      </c>
      <c r="AT188" s="54" t="str">
        <f>IF(入力シート!$AP$184="","",MID(TEXT(入力シート!$AP$184,"??????????"),COLUMN(H$1)/2,1))</f>
        <v xml:space="preserve"> </v>
      </c>
      <c r="AU188" s="54" t="str">
        <f>IF(入力シート!$AP$184="","",MID(TEXT(入力シート!$AP$184,"??????????"),COLUMN(J$1)/2,1))</f>
        <v xml:space="preserve"> </v>
      </c>
      <c r="AV188" s="54" t="str">
        <f>IF(入力シート!$AP$184="","",MID(TEXT(入力シート!$AP$184,"??????????"),COLUMN(L$1)/2,1))</f>
        <v xml:space="preserve"> </v>
      </c>
      <c r="AW188" s="54" t="str">
        <f>IF(入力シート!$AP$184="","",MID(TEXT(入力シート!$AP$184,"??????????"),COLUMN(N$1)/2,1))</f>
        <v xml:space="preserve"> </v>
      </c>
      <c r="AX188" s="54" t="str">
        <f>IF(入力シート!$AP$184="","",MID(TEXT(入力シート!$AP$184,"??????????"),COLUMN(P$1)/2,1))</f>
        <v xml:space="preserve"> </v>
      </c>
      <c r="AY188" s="54" t="str">
        <f>IF(入力シート!$AP$184="","",MID(TEXT(入力シート!$AP$184,"??????????"),COLUMN(R$1)/2,1))</f>
        <v xml:space="preserve"> </v>
      </c>
      <c r="AZ188" s="54" t="str">
        <f>IF(入力シート!$AP$184="","",MID(TEXT(入力シート!$AP$184,"??????????"),COLUMN(T$1)/2,1))</f>
        <v xml:space="preserve"> </v>
      </c>
      <c r="BA188" s="42"/>
      <c r="BB188" s="489"/>
    </row>
    <row r="189" spans="1:54" s="63" customFormat="1" ht="28.2" customHeight="1" thickBot="1">
      <c r="A189" s="49"/>
      <c r="B189" s="964"/>
      <c r="C189" s="965"/>
      <c r="D189" s="965"/>
      <c r="E189" s="965"/>
      <c r="F189" s="965"/>
      <c r="G189" s="965"/>
      <c r="H189" s="965"/>
      <c r="I189" s="965"/>
      <c r="J189" s="965"/>
      <c r="K189" s="1120"/>
      <c r="L189" s="1147"/>
      <c r="M189" s="1147"/>
      <c r="N189" s="1147"/>
      <c r="O189" s="1147"/>
      <c r="P189" s="1147"/>
      <c r="Q189" s="1147"/>
      <c r="R189" s="1147"/>
      <c r="S189" s="1147"/>
      <c r="T189" s="1147"/>
      <c r="U189" s="1148"/>
      <c r="V189" s="50" t="s">
        <v>19</v>
      </c>
      <c r="W189" s="84"/>
      <c r="X189" s="84"/>
      <c r="Y189" s="84"/>
      <c r="Z189" s="84"/>
      <c r="AA189" s="84"/>
      <c r="AB189" s="84"/>
      <c r="AC189" s="84"/>
      <c r="AD189" s="84"/>
      <c r="AE189" s="84"/>
      <c r="AF189" s="84"/>
      <c r="AG189" s="84"/>
      <c r="AH189" s="84"/>
      <c r="AI189" s="84"/>
      <c r="AJ189" s="84"/>
      <c r="AK189" s="84"/>
      <c r="AL189" s="84"/>
      <c r="AM189" s="49"/>
      <c r="AN189" s="49"/>
      <c r="AO189" s="50"/>
      <c r="AP189" s="50"/>
      <c r="AQ189" s="51"/>
      <c r="AR189" s="162"/>
      <c r="AS189" s="40"/>
      <c r="AT189" s="41"/>
      <c r="AU189" s="153"/>
      <c r="AV189" s="174"/>
      <c r="AW189" s="222"/>
      <c r="AX189" s="42"/>
      <c r="AY189" s="42"/>
      <c r="AZ189" s="42"/>
      <c r="BA189" s="42"/>
      <c r="BB189" s="491"/>
    </row>
    <row r="190" spans="1:54" s="63" customFormat="1" ht="28.2" customHeight="1" thickBot="1">
      <c r="A190" s="50"/>
      <c r="B190" s="96"/>
      <c r="C190" s="96"/>
      <c r="D190" s="96"/>
      <c r="E190" s="96"/>
      <c r="F190" s="96"/>
      <c r="G190" s="96"/>
      <c r="H190" s="96"/>
      <c r="I190" s="96"/>
      <c r="J190" s="96"/>
      <c r="K190" s="96"/>
      <c r="L190" s="50"/>
      <c r="M190" s="50"/>
      <c r="N190" s="50"/>
      <c r="O190" s="50"/>
      <c r="P190" s="50"/>
      <c r="Q190" s="50"/>
      <c r="R190" s="50"/>
      <c r="S190" s="50"/>
      <c r="T190" s="50"/>
      <c r="U190" s="50"/>
      <c r="V190" s="50"/>
      <c r="W190" s="50"/>
      <c r="X190" s="50"/>
      <c r="Y190" s="50"/>
      <c r="Z190" s="50"/>
      <c r="AA190" s="50"/>
      <c r="AB190" s="50"/>
      <c r="AC190" s="50"/>
      <c r="AD190" s="50"/>
      <c r="AE190" s="50"/>
      <c r="AF190" s="50"/>
      <c r="AG190" s="50"/>
      <c r="AH190" s="50"/>
      <c r="AI190" s="50"/>
      <c r="AJ190" s="50"/>
      <c r="AK190" s="50"/>
      <c r="AL190" s="50"/>
      <c r="AM190" s="50"/>
      <c r="AN190" s="50"/>
      <c r="AO190" s="50"/>
      <c r="AP190" s="50"/>
      <c r="AQ190" s="75" t="s">
        <v>1138</v>
      </c>
      <c r="AR190" s="162"/>
      <c r="AS190" s="40"/>
      <c r="AT190" s="41"/>
      <c r="AU190" s="153"/>
      <c r="AV190" s="174"/>
      <c r="AW190" s="222"/>
      <c r="AX190" s="42"/>
      <c r="AY190" s="42"/>
      <c r="AZ190" s="42"/>
      <c r="BA190" s="42"/>
      <c r="BB190" s="491"/>
    </row>
    <row r="191" spans="1:54" s="63" customFormat="1" ht="28.2" customHeight="1" thickBot="1">
      <c r="A191" s="49"/>
      <c r="B191" s="945" t="str">
        <f>様式５!AB23</f>
        <v>⑨流動負債（千円）</v>
      </c>
      <c r="C191" s="946"/>
      <c r="D191" s="946"/>
      <c r="E191" s="946"/>
      <c r="F191" s="946"/>
      <c r="G191" s="946"/>
      <c r="H191" s="946"/>
      <c r="I191" s="946"/>
      <c r="J191" s="946"/>
      <c r="K191" s="1027"/>
      <c r="L191" s="832" t="str">
        <f>SUBSTITUTE(様式５!AB24,"記入","入力")</f>
        <v>直近決算の貸借対照表の数値を、千円未満の端数を切り捨てて入力</v>
      </c>
      <c r="M191" s="832"/>
      <c r="N191" s="832"/>
      <c r="O191" s="832"/>
      <c r="P191" s="832"/>
      <c r="Q191" s="832"/>
      <c r="R191" s="832"/>
      <c r="S191" s="832"/>
      <c r="T191" s="832"/>
      <c r="U191" s="832"/>
      <c r="V191" s="833"/>
      <c r="W191" s="833"/>
      <c r="X191" s="833"/>
      <c r="Y191" s="833"/>
      <c r="Z191" s="833"/>
      <c r="AA191" s="833"/>
      <c r="AB191" s="833"/>
      <c r="AC191" s="833"/>
      <c r="AD191" s="833"/>
      <c r="AE191" s="833"/>
      <c r="AF191" s="833"/>
      <c r="AG191" s="833"/>
      <c r="AH191" s="833"/>
      <c r="AI191" s="833"/>
      <c r="AJ191" s="833"/>
      <c r="AK191" s="833"/>
      <c r="AL191" s="834"/>
      <c r="AM191" s="49"/>
      <c r="AN191" s="49"/>
      <c r="AO191" s="50"/>
      <c r="AP191" s="50"/>
      <c r="AQ191" s="51"/>
      <c r="AR191" s="162"/>
      <c r="AS191" s="40"/>
      <c r="AT191" s="41"/>
      <c r="AU191" s="153"/>
      <c r="AV191" s="174"/>
      <c r="AW191" s="222"/>
      <c r="AX191" s="42"/>
      <c r="AY191" s="42"/>
      <c r="AZ191" s="42"/>
      <c r="BA191" s="42"/>
      <c r="BB191" s="491"/>
    </row>
    <row r="192" spans="1:54" s="63" customFormat="1" ht="28.2" customHeight="1" thickBot="1">
      <c r="A192" s="49"/>
      <c r="B192" s="964"/>
      <c r="C192" s="965"/>
      <c r="D192" s="965"/>
      <c r="E192" s="965"/>
      <c r="F192" s="965"/>
      <c r="G192" s="965"/>
      <c r="H192" s="965"/>
      <c r="I192" s="965"/>
      <c r="J192" s="965"/>
      <c r="K192" s="1120"/>
      <c r="L192" s="1147"/>
      <c r="M192" s="1147"/>
      <c r="N192" s="1147"/>
      <c r="O192" s="1147"/>
      <c r="P192" s="1147"/>
      <c r="Q192" s="1147"/>
      <c r="R192" s="1147"/>
      <c r="S192" s="1147"/>
      <c r="T192" s="1147"/>
      <c r="U192" s="1148"/>
      <c r="V192" s="50" t="s">
        <v>19</v>
      </c>
      <c r="W192" s="84"/>
      <c r="X192" s="84"/>
      <c r="Y192" s="84"/>
      <c r="Z192" s="84"/>
      <c r="AA192" s="84"/>
      <c r="AB192" s="84"/>
      <c r="AC192" s="84"/>
      <c r="AD192" s="84"/>
      <c r="AE192" s="84"/>
      <c r="AF192" s="84"/>
      <c r="AG192" s="84"/>
      <c r="AH192" s="84"/>
      <c r="AI192" s="84"/>
      <c r="AJ192" s="84"/>
      <c r="AK192" s="84"/>
      <c r="AL192" s="84"/>
      <c r="AM192" s="49"/>
      <c r="AN192" s="49"/>
      <c r="AO192" s="50"/>
      <c r="AP192" s="50"/>
      <c r="AQ192" s="51"/>
      <c r="AR192" s="162"/>
      <c r="AS192" s="40"/>
      <c r="AT192" s="41"/>
      <c r="AU192" s="153"/>
      <c r="AV192" s="174"/>
      <c r="AW192" s="222"/>
      <c r="AX192" s="42"/>
      <c r="AY192" s="42"/>
      <c r="AZ192" s="42"/>
      <c r="BA192" s="42"/>
      <c r="BB192" s="491"/>
    </row>
    <row r="193" spans="1:54" s="63" customFormat="1" ht="28.2" customHeight="1" thickBot="1">
      <c r="A193" s="50"/>
      <c r="B193" s="101"/>
      <c r="C193" s="101"/>
      <c r="D193" s="101"/>
      <c r="E193" s="101"/>
      <c r="F193" s="101"/>
      <c r="G193" s="101"/>
      <c r="H193" s="101"/>
      <c r="I193" s="101"/>
      <c r="J193" s="101"/>
      <c r="K193" s="101"/>
      <c r="L193" s="50"/>
      <c r="M193" s="50"/>
      <c r="N193" s="50"/>
      <c r="O193" s="50"/>
      <c r="P193" s="50"/>
      <c r="Q193" s="50"/>
      <c r="R193" s="50"/>
      <c r="S193" s="50"/>
      <c r="T193" s="50"/>
      <c r="U193" s="50"/>
      <c r="V193" s="50"/>
      <c r="W193" s="50"/>
      <c r="X193" s="50"/>
      <c r="Y193" s="50"/>
      <c r="Z193" s="50"/>
      <c r="AA193" s="50"/>
      <c r="AB193" s="50"/>
      <c r="AC193" s="50"/>
      <c r="AD193" s="50"/>
      <c r="AE193" s="50"/>
      <c r="AF193" s="50"/>
      <c r="AG193" s="50"/>
      <c r="AH193" s="50"/>
      <c r="AI193" s="50"/>
      <c r="AJ193" s="50"/>
      <c r="AK193" s="50"/>
      <c r="AL193" s="50"/>
      <c r="AM193" s="50"/>
      <c r="AN193" s="50"/>
      <c r="AO193" s="50"/>
      <c r="AP193" s="49"/>
      <c r="AQ193" s="75" t="s">
        <v>1138</v>
      </c>
      <c r="AR193" s="162"/>
      <c r="AS193" s="40"/>
      <c r="AT193" s="41"/>
      <c r="AU193" s="153"/>
      <c r="AV193" s="174"/>
      <c r="AW193" s="222"/>
      <c r="AX193" s="42"/>
      <c r="AY193" s="42"/>
      <c r="AZ193" s="42"/>
      <c r="BA193" s="42"/>
      <c r="BB193" s="491"/>
    </row>
    <row r="194" spans="1:54" s="63" customFormat="1" ht="28.2" customHeight="1">
      <c r="A194" s="49"/>
      <c r="B194" s="966" t="str">
        <f>様式５!E30</f>
        <v>⑩直近決算売上額（千円）</v>
      </c>
      <c r="C194" s="967"/>
      <c r="D194" s="967"/>
      <c r="E194" s="967"/>
      <c r="F194" s="967"/>
      <c r="G194" s="967"/>
      <c r="H194" s="967"/>
      <c r="I194" s="967"/>
      <c r="J194" s="967"/>
      <c r="K194" s="967"/>
      <c r="L194" s="1149" t="str">
        <f>様式５!E31</f>
        <v>⑴提出した２期分の決算書類のうち、直近決算の書類から次の値を記入
　①法人の場合・・損益計算書の売上高                 
　②個人の場合
　　　青色申告・・所得税青色申告決算書の
　　　　　　　　　　 科目「売上（収入）金額」
　　　白色申告・・確定申告書の収入金額等欄の
　　　　　　　　　　 事業（営業等）の金額
⑵千円未満の端数を切り捨てて記入</v>
      </c>
      <c r="M194" s="1150"/>
      <c r="N194" s="1150"/>
      <c r="O194" s="1150"/>
      <c r="P194" s="1150"/>
      <c r="Q194" s="1150"/>
      <c r="R194" s="1150"/>
      <c r="S194" s="1150"/>
      <c r="T194" s="1150"/>
      <c r="U194" s="1150"/>
      <c r="V194" s="1150"/>
      <c r="W194" s="1150"/>
      <c r="X194" s="1150"/>
      <c r="Y194" s="1150"/>
      <c r="Z194" s="1150"/>
      <c r="AA194" s="1150"/>
      <c r="AB194" s="1150"/>
      <c r="AC194" s="1150"/>
      <c r="AD194" s="1150"/>
      <c r="AE194" s="1150"/>
      <c r="AF194" s="1150"/>
      <c r="AG194" s="1150"/>
      <c r="AH194" s="1150"/>
      <c r="AI194" s="1150"/>
      <c r="AJ194" s="1150"/>
      <c r="AK194" s="1150"/>
      <c r="AL194" s="1151"/>
      <c r="AM194" s="49"/>
      <c r="AN194" s="49"/>
      <c r="AO194" s="50"/>
      <c r="AP194" s="93"/>
      <c r="AQ194" s="51"/>
      <c r="AR194" s="162"/>
      <c r="AS194" s="40"/>
      <c r="AT194" s="41"/>
      <c r="AU194" s="153"/>
      <c r="AV194" s="174"/>
      <c r="AW194" s="222"/>
      <c r="AX194" s="42"/>
      <c r="AY194" s="42"/>
      <c r="AZ194" s="42"/>
      <c r="BA194" s="42"/>
      <c r="BB194" s="491"/>
    </row>
    <row r="195" spans="1:54" s="63" customFormat="1" ht="28.2" customHeight="1">
      <c r="A195" s="49"/>
      <c r="B195" s="1144"/>
      <c r="C195" s="1145"/>
      <c r="D195" s="1145"/>
      <c r="E195" s="1145"/>
      <c r="F195" s="1145"/>
      <c r="G195" s="1145"/>
      <c r="H195" s="1145"/>
      <c r="I195" s="1145"/>
      <c r="J195" s="1145"/>
      <c r="K195" s="1145"/>
      <c r="L195" s="1152"/>
      <c r="M195" s="1153"/>
      <c r="N195" s="1153"/>
      <c r="O195" s="1153"/>
      <c r="P195" s="1153"/>
      <c r="Q195" s="1153"/>
      <c r="R195" s="1153"/>
      <c r="S195" s="1153"/>
      <c r="T195" s="1153"/>
      <c r="U195" s="1153"/>
      <c r="V195" s="1153"/>
      <c r="W195" s="1153"/>
      <c r="X195" s="1153"/>
      <c r="Y195" s="1153"/>
      <c r="Z195" s="1153"/>
      <c r="AA195" s="1153"/>
      <c r="AB195" s="1153"/>
      <c r="AC195" s="1153"/>
      <c r="AD195" s="1153"/>
      <c r="AE195" s="1153"/>
      <c r="AF195" s="1153"/>
      <c r="AG195" s="1153"/>
      <c r="AH195" s="1153"/>
      <c r="AI195" s="1153"/>
      <c r="AJ195" s="1153"/>
      <c r="AK195" s="1153"/>
      <c r="AL195" s="1154"/>
      <c r="AM195" s="49"/>
      <c r="AN195" s="49"/>
      <c r="AO195" s="50"/>
      <c r="AP195" s="93"/>
      <c r="AQ195" s="51"/>
      <c r="AR195" s="162"/>
      <c r="AS195" s="40"/>
      <c r="AT195" s="41"/>
      <c r="AU195" s="153"/>
      <c r="AV195" s="174"/>
      <c r="AW195" s="222"/>
      <c r="AX195" s="42"/>
      <c r="AY195" s="42"/>
      <c r="AZ195" s="42"/>
      <c r="BA195" s="42"/>
      <c r="BB195" s="491"/>
    </row>
    <row r="196" spans="1:54" s="63" customFormat="1" ht="28.2" customHeight="1">
      <c r="A196" s="49"/>
      <c r="B196" s="1144"/>
      <c r="C196" s="1145"/>
      <c r="D196" s="1145"/>
      <c r="E196" s="1145"/>
      <c r="F196" s="1145"/>
      <c r="G196" s="1145"/>
      <c r="H196" s="1145"/>
      <c r="I196" s="1145"/>
      <c r="J196" s="1145"/>
      <c r="K196" s="1145"/>
      <c r="L196" s="1152"/>
      <c r="M196" s="1153"/>
      <c r="N196" s="1153"/>
      <c r="O196" s="1153"/>
      <c r="P196" s="1153"/>
      <c r="Q196" s="1153"/>
      <c r="R196" s="1153"/>
      <c r="S196" s="1153"/>
      <c r="T196" s="1153"/>
      <c r="U196" s="1153"/>
      <c r="V196" s="1153"/>
      <c r="W196" s="1153"/>
      <c r="X196" s="1153"/>
      <c r="Y196" s="1153"/>
      <c r="Z196" s="1153"/>
      <c r="AA196" s="1153"/>
      <c r="AB196" s="1153"/>
      <c r="AC196" s="1153"/>
      <c r="AD196" s="1153"/>
      <c r="AE196" s="1153"/>
      <c r="AF196" s="1153"/>
      <c r="AG196" s="1153"/>
      <c r="AH196" s="1153"/>
      <c r="AI196" s="1153"/>
      <c r="AJ196" s="1153"/>
      <c r="AK196" s="1153"/>
      <c r="AL196" s="1154"/>
      <c r="AM196" s="49"/>
      <c r="AN196" s="49"/>
      <c r="AO196" s="50"/>
      <c r="AP196" s="93"/>
      <c r="AQ196" s="75" t="s">
        <v>941</v>
      </c>
      <c r="AR196" s="162"/>
      <c r="AS196" s="40"/>
      <c r="AT196" s="41"/>
      <c r="AU196" s="153"/>
      <c r="AV196" s="174"/>
      <c r="AW196" s="222"/>
      <c r="AX196" s="42"/>
      <c r="AY196" s="42"/>
      <c r="AZ196" s="42"/>
      <c r="BA196" s="42"/>
      <c r="BB196" s="491"/>
    </row>
    <row r="197" spans="1:54" s="48" customFormat="1" ht="28.2" customHeight="1" thickBot="1">
      <c r="A197" s="49"/>
      <c r="B197" s="1144"/>
      <c r="C197" s="1145"/>
      <c r="D197" s="1145"/>
      <c r="E197" s="1145"/>
      <c r="F197" s="1145"/>
      <c r="G197" s="1145"/>
      <c r="H197" s="1145"/>
      <c r="I197" s="1145"/>
      <c r="J197" s="1145"/>
      <c r="K197" s="1145"/>
      <c r="L197" s="1152"/>
      <c r="M197" s="1153"/>
      <c r="N197" s="1153"/>
      <c r="O197" s="1153"/>
      <c r="P197" s="1153"/>
      <c r="Q197" s="1153"/>
      <c r="R197" s="1153"/>
      <c r="S197" s="1153"/>
      <c r="T197" s="1153"/>
      <c r="U197" s="1153"/>
      <c r="V197" s="1153"/>
      <c r="W197" s="1153"/>
      <c r="X197" s="1153"/>
      <c r="Y197" s="1153"/>
      <c r="Z197" s="1153"/>
      <c r="AA197" s="1153"/>
      <c r="AB197" s="1153"/>
      <c r="AC197" s="1153"/>
      <c r="AD197" s="1153"/>
      <c r="AE197" s="1153"/>
      <c r="AF197" s="1153"/>
      <c r="AG197" s="1153"/>
      <c r="AH197" s="1153"/>
      <c r="AI197" s="1153"/>
      <c r="AJ197" s="1153"/>
      <c r="AK197" s="1153"/>
      <c r="AL197" s="1154"/>
      <c r="AM197" s="49"/>
      <c r="AN197" s="49"/>
      <c r="AO197" s="50"/>
      <c r="AP197" s="93"/>
      <c r="AQ197" s="99"/>
      <c r="AR197" s="168"/>
      <c r="AS197" s="40"/>
      <c r="AT197" s="41"/>
      <c r="AU197" s="153"/>
      <c r="AV197" s="174"/>
      <c r="AW197" s="222"/>
      <c r="AX197" s="42"/>
      <c r="AY197" s="42"/>
      <c r="AZ197" s="42"/>
      <c r="BA197" s="42"/>
      <c r="BB197" s="492"/>
    </row>
    <row r="198" spans="1:54" s="36" customFormat="1" ht="28.2" customHeight="1" thickBot="1">
      <c r="A198" s="49"/>
      <c r="B198" s="968"/>
      <c r="C198" s="969"/>
      <c r="D198" s="969"/>
      <c r="E198" s="969"/>
      <c r="F198" s="969"/>
      <c r="G198" s="969"/>
      <c r="H198" s="969"/>
      <c r="I198" s="969"/>
      <c r="J198" s="969"/>
      <c r="K198" s="969"/>
      <c r="L198" s="1205"/>
      <c r="M198" s="1206"/>
      <c r="N198" s="1206"/>
      <c r="O198" s="1206"/>
      <c r="P198" s="1206"/>
      <c r="Q198" s="1206"/>
      <c r="R198" s="1206"/>
      <c r="S198" s="1206"/>
      <c r="T198" s="1206"/>
      <c r="U198" s="1206"/>
      <c r="V198" s="91" t="s">
        <v>19</v>
      </c>
      <c r="W198" s="95"/>
      <c r="X198" s="95"/>
      <c r="Y198" s="95"/>
      <c r="Z198" s="95"/>
      <c r="AA198" s="95"/>
      <c r="AB198" s="95"/>
      <c r="AC198" s="95"/>
      <c r="AD198" s="95"/>
      <c r="AE198" s="95"/>
      <c r="AF198" s="95"/>
      <c r="AG198" s="95"/>
      <c r="AH198" s="95"/>
      <c r="AI198" s="95"/>
      <c r="AJ198" s="95"/>
      <c r="AK198" s="95"/>
      <c r="AL198" s="95"/>
      <c r="AM198" s="49"/>
      <c r="AN198" s="49"/>
      <c r="AO198" s="50"/>
      <c r="AP198" s="93"/>
      <c r="AQ198" s="94"/>
      <c r="AR198" s="167"/>
      <c r="AS198" s="40"/>
      <c r="AT198" s="41"/>
      <c r="AU198" s="153"/>
      <c r="AV198" s="174"/>
      <c r="AW198" s="222"/>
      <c r="AX198" s="42"/>
      <c r="AY198" s="42"/>
      <c r="AZ198" s="42"/>
      <c r="BA198" s="42"/>
      <c r="BB198" s="489"/>
    </row>
    <row r="199" spans="1:54" s="36" customFormat="1" ht="28.2" customHeight="1" thickBot="1">
      <c r="A199" s="50"/>
      <c r="B199" s="101"/>
      <c r="C199" s="101"/>
      <c r="D199" s="101"/>
      <c r="E199" s="101"/>
      <c r="F199" s="101"/>
      <c r="G199" s="101"/>
      <c r="H199" s="101"/>
      <c r="I199" s="101"/>
      <c r="J199" s="101"/>
      <c r="K199" s="101"/>
      <c r="L199" s="50"/>
      <c r="M199" s="50"/>
      <c r="N199" s="50"/>
      <c r="O199" s="50"/>
      <c r="P199" s="50"/>
      <c r="Q199" s="50"/>
      <c r="R199" s="50"/>
      <c r="S199" s="50"/>
      <c r="T199" s="50"/>
      <c r="U199" s="50"/>
      <c r="V199" s="50"/>
      <c r="W199" s="50"/>
      <c r="X199" s="50"/>
      <c r="Y199" s="50"/>
      <c r="Z199" s="50"/>
      <c r="AA199" s="50"/>
      <c r="AB199" s="50"/>
      <c r="AC199" s="50"/>
      <c r="AD199" s="50"/>
      <c r="AE199" s="50"/>
      <c r="AF199" s="50"/>
      <c r="AG199" s="50"/>
      <c r="AH199" s="50"/>
      <c r="AI199" s="50"/>
      <c r="AJ199" s="50"/>
      <c r="AK199" s="50"/>
      <c r="AL199" s="50"/>
      <c r="AM199" s="50"/>
      <c r="AN199" s="50"/>
      <c r="AO199" s="50"/>
      <c r="AP199" s="49"/>
      <c r="AQ199" s="94"/>
      <c r="AR199" s="167"/>
      <c r="AS199" s="40"/>
      <c r="AT199" s="41"/>
      <c r="AU199" s="153"/>
      <c r="AV199" s="174"/>
      <c r="AW199" s="222"/>
      <c r="AX199" s="42"/>
      <c r="AY199" s="42"/>
      <c r="AZ199" s="42"/>
      <c r="BA199" s="42"/>
      <c r="BB199" s="489"/>
    </row>
    <row r="200" spans="1:54" s="36" customFormat="1" ht="28.2" customHeight="1">
      <c r="A200" s="49"/>
      <c r="B200" s="966" t="str">
        <f>様式５!AB30</f>
        <v>⑪前期決算売上額（千円）</v>
      </c>
      <c r="C200" s="967"/>
      <c r="D200" s="967"/>
      <c r="E200" s="967"/>
      <c r="F200" s="967"/>
      <c r="G200" s="967"/>
      <c r="H200" s="967"/>
      <c r="I200" s="967"/>
      <c r="J200" s="967"/>
      <c r="K200" s="967"/>
      <c r="L200" s="1176" t="str">
        <f>様式５!AB31</f>
        <v>⑴提出した２期分の決算書類のうち、前期決算の書類から次の値を記入
　①法人の場合・・損益計算書の売上高
　②個人の場合
　　　青色申告・・所得税青色申告決算書の
　　　　　　　　　　 科目「売上（収入）金額」
　　　白色申告・・確定申告書の収入金額等欄の
　　　　　　　　　　 事業（営業等）の金額
⑵千円未満の端数を切り捨てて記入</v>
      </c>
      <c r="M200" s="1150"/>
      <c r="N200" s="1150"/>
      <c r="O200" s="1150"/>
      <c r="P200" s="1150"/>
      <c r="Q200" s="1150"/>
      <c r="R200" s="1150"/>
      <c r="S200" s="1150"/>
      <c r="T200" s="1150"/>
      <c r="U200" s="1150"/>
      <c r="V200" s="1150"/>
      <c r="W200" s="1150"/>
      <c r="X200" s="1150"/>
      <c r="Y200" s="1150"/>
      <c r="Z200" s="1150"/>
      <c r="AA200" s="1150"/>
      <c r="AB200" s="1150"/>
      <c r="AC200" s="1150"/>
      <c r="AD200" s="1150"/>
      <c r="AE200" s="1150"/>
      <c r="AF200" s="1150"/>
      <c r="AG200" s="1150"/>
      <c r="AH200" s="1150"/>
      <c r="AI200" s="1150"/>
      <c r="AJ200" s="1150"/>
      <c r="AK200" s="1150"/>
      <c r="AL200" s="1151"/>
      <c r="AM200" s="49"/>
      <c r="AN200" s="49"/>
      <c r="AO200" s="50"/>
      <c r="AP200" s="93"/>
      <c r="AQ200" s="94"/>
      <c r="AR200" s="167"/>
      <c r="AS200" s="40"/>
      <c r="AT200" s="41"/>
      <c r="AU200" s="153"/>
      <c r="AV200" s="174"/>
      <c r="AW200" s="222"/>
      <c r="AX200" s="42"/>
      <c r="AY200" s="42"/>
      <c r="AZ200" s="42"/>
      <c r="BA200" s="42"/>
      <c r="BB200" s="489"/>
    </row>
    <row r="201" spans="1:54" s="36" customFormat="1" ht="28.2" customHeight="1">
      <c r="A201" s="49"/>
      <c r="B201" s="1144"/>
      <c r="C201" s="1145"/>
      <c r="D201" s="1145"/>
      <c r="E201" s="1145"/>
      <c r="F201" s="1145"/>
      <c r="G201" s="1145"/>
      <c r="H201" s="1145"/>
      <c r="I201" s="1145"/>
      <c r="J201" s="1145"/>
      <c r="K201" s="1145"/>
      <c r="L201" s="1177"/>
      <c r="M201" s="1153"/>
      <c r="N201" s="1153"/>
      <c r="O201" s="1153"/>
      <c r="P201" s="1153"/>
      <c r="Q201" s="1153"/>
      <c r="R201" s="1153"/>
      <c r="S201" s="1153"/>
      <c r="T201" s="1153"/>
      <c r="U201" s="1153"/>
      <c r="V201" s="1153"/>
      <c r="W201" s="1153"/>
      <c r="X201" s="1153"/>
      <c r="Y201" s="1153"/>
      <c r="Z201" s="1153"/>
      <c r="AA201" s="1153"/>
      <c r="AB201" s="1153"/>
      <c r="AC201" s="1153"/>
      <c r="AD201" s="1153"/>
      <c r="AE201" s="1153"/>
      <c r="AF201" s="1153"/>
      <c r="AG201" s="1153"/>
      <c r="AH201" s="1153"/>
      <c r="AI201" s="1153"/>
      <c r="AJ201" s="1153"/>
      <c r="AK201" s="1153"/>
      <c r="AL201" s="1154"/>
      <c r="AM201" s="49"/>
      <c r="AN201" s="49"/>
      <c r="AO201" s="50"/>
      <c r="AP201" s="93"/>
      <c r="AQ201" s="94"/>
      <c r="AR201" s="167"/>
      <c r="AS201" s="40"/>
      <c r="AT201" s="41"/>
      <c r="AU201" s="153"/>
      <c r="AV201" s="174"/>
      <c r="AW201" s="222"/>
      <c r="AX201" s="42"/>
      <c r="AY201" s="42"/>
      <c r="AZ201" s="42"/>
      <c r="BA201" s="42"/>
      <c r="BB201" s="489"/>
    </row>
    <row r="202" spans="1:54" s="36" customFormat="1" ht="28.2" customHeight="1">
      <c r="A202" s="49"/>
      <c r="B202" s="1144"/>
      <c r="C202" s="1145"/>
      <c r="D202" s="1145"/>
      <c r="E202" s="1145"/>
      <c r="F202" s="1145"/>
      <c r="G202" s="1145"/>
      <c r="H202" s="1145"/>
      <c r="I202" s="1145"/>
      <c r="J202" s="1145"/>
      <c r="K202" s="1145"/>
      <c r="L202" s="1177"/>
      <c r="M202" s="1153"/>
      <c r="N202" s="1153"/>
      <c r="O202" s="1153"/>
      <c r="P202" s="1153"/>
      <c r="Q202" s="1153"/>
      <c r="R202" s="1153"/>
      <c r="S202" s="1153"/>
      <c r="T202" s="1153"/>
      <c r="U202" s="1153"/>
      <c r="V202" s="1153"/>
      <c r="W202" s="1153"/>
      <c r="X202" s="1153"/>
      <c r="Y202" s="1153"/>
      <c r="Z202" s="1153"/>
      <c r="AA202" s="1153"/>
      <c r="AB202" s="1153"/>
      <c r="AC202" s="1153"/>
      <c r="AD202" s="1153"/>
      <c r="AE202" s="1153"/>
      <c r="AF202" s="1153"/>
      <c r="AG202" s="1153"/>
      <c r="AH202" s="1153"/>
      <c r="AI202" s="1153"/>
      <c r="AJ202" s="1153"/>
      <c r="AK202" s="1153"/>
      <c r="AL202" s="1154"/>
      <c r="AM202" s="49"/>
      <c r="AN202" s="49"/>
      <c r="AO202" s="50"/>
      <c r="AP202" s="93"/>
      <c r="AQ202" s="75" t="s">
        <v>942</v>
      </c>
      <c r="AR202" s="167"/>
      <c r="AS202" s="40"/>
      <c r="AT202" s="41"/>
      <c r="AU202" s="153"/>
      <c r="AV202" s="174"/>
      <c r="AW202" s="222"/>
      <c r="AX202" s="42"/>
      <c r="AY202" s="42"/>
      <c r="AZ202" s="42"/>
      <c r="BA202" s="42"/>
      <c r="BB202" s="489"/>
    </row>
    <row r="203" spans="1:54" s="48" customFormat="1" ht="28.2" customHeight="1" thickBot="1">
      <c r="A203" s="49"/>
      <c r="B203" s="1144"/>
      <c r="C203" s="1145"/>
      <c r="D203" s="1145"/>
      <c r="E203" s="1145"/>
      <c r="F203" s="1145"/>
      <c r="G203" s="1145"/>
      <c r="H203" s="1145"/>
      <c r="I203" s="1145"/>
      <c r="J203" s="1145"/>
      <c r="K203" s="1145"/>
      <c r="L203" s="1178"/>
      <c r="M203" s="1179"/>
      <c r="N203" s="1179"/>
      <c r="O203" s="1179"/>
      <c r="P203" s="1179"/>
      <c r="Q203" s="1179"/>
      <c r="R203" s="1179"/>
      <c r="S203" s="1179"/>
      <c r="T203" s="1179"/>
      <c r="U203" s="1179"/>
      <c r="V203" s="1179"/>
      <c r="W203" s="1179"/>
      <c r="X203" s="1179"/>
      <c r="Y203" s="1179"/>
      <c r="Z203" s="1179"/>
      <c r="AA203" s="1179"/>
      <c r="AB203" s="1179"/>
      <c r="AC203" s="1179"/>
      <c r="AD203" s="1179"/>
      <c r="AE203" s="1179"/>
      <c r="AF203" s="1179"/>
      <c r="AG203" s="1179"/>
      <c r="AH203" s="1179"/>
      <c r="AI203" s="1179"/>
      <c r="AJ203" s="1179"/>
      <c r="AK203" s="1179"/>
      <c r="AL203" s="1180"/>
      <c r="AM203" s="49"/>
      <c r="AN203" s="49"/>
      <c r="AO203" s="50"/>
      <c r="AP203" s="93"/>
      <c r="AQ203" s="99"/>
      <c r="AR203" s="168"/>
      <c r="AS203" s="40"/>
      <c r="AT203" s="41"/>
      <c r="AU203" s="153"/>
      <c r="AV203" s="174"/>
      <c r="AW203" s="222"/>
      <c r="AX203" s="42"/>
      <c r="AY203" s="42"/>
      <c r="AZ203" s="42"/>
      <c r="BA203" s="42"/>
      <c r="BB203" s="492"/>
    </row>
    <row r="204" spans="1:54" s="36" customFormat="1" ht="28.2" customHeight="1" thickBot="1">
      <c r="A204" s="49"/>
      <c r="B204" s="968"/>
      <c r="C204" s="969"/>
      <c r="D204" s="969"/>
      <c r="E204" s="969"/>
      <c r="F204" s="969"/>
      <c r="G204" s="969"/>
      <c r="H204" s="969"/>
      <c r="I204" s="969"/>
      <c r="J204" s="969"/>
      <c r="K204" s="969"/>
      <c r="L204" s="1192"/>
      <c r="M204" s="1193"/>
      <c r="N204" s="1193"/>
      <c r="O204" s="1193"/>
      <c r="P204" s="1193"/>
      <c r="Q204" s="1193"/>
      <c r="R204" s="1193"/>
      <c r="S204" s="1193"/>
      <c r="T204" s="1193"/>
      <c r="U204" s="1194"/>
      <c r="V204" s="50" t="s">
        <v>19</v>
      </c>
      <c r="W204" s="84"/>
      <c r="X204" s="84"/>
      <c r="Y204" s="84"/>
      <c r="Z204" s="84"/>
      <c r="AA204" s="84"/>
      <c r="AB204" s="84"/>
      <c r="AC204" s="84"/>
      <c r="AD204" s="84"/>
      <c r="AE204" s="84"/>
      <c r="AF204" s="84"/>
      <c r="AG204" s="84"/>
      <c r="AH204" s="84"/>
      <c r="AI204" s="84"/>
      <c r="AJ204" s="84"/>
      <c r="AK204" s="84"/>
      <c r="AL204" s="84"/>
      <c r="AM204" s="49"/>
      <c r="AN204" s="49"/>
      <c r="AO204" s="50"/>
      <c r="AP204" s="93"/>
      <c r="AQ204" s="94"/>
      <c r="AR204" s="167"/>
      <c r="AS204" s="40"/>
      <c r="AT204" s="41"/>
      <c r="AU204" s="153"/>
      <c r="AV204" s="174"/>
      <c r="AW204" s="222"/>
      <c r="AX204" s="42"/>
      <c r="AY204" s="42"/>
      <c r="AZ204" s="42"/>
      <c r="BA204" s="42"/>
      <c r="BB204" s="489"/>
    </row>
    <row r="205" spans="1:54" s="36" customFormat="1" ht="28.2" customHeight="1" thickBot="1">
      <c r="A205" s="50"/>
      <c r="B205" s="101"/>
      <c r="C205" s="101"/>
      <c r="D205" s="101"/>
      <c r="E205" s="101"/>
      <c r="F205" s="101"/>
      <c r="G205" s="101"/>
      <c r="H205" s="101"/>
      <c r="I205" s="101"/>
      <c r="J205" s="101"/>
      <c r="K205" s="101"/>
      <c r="L205" s="50"/>
      <c r="M205" s="50"/>
      <c r="N205" s="50"/>
      <c r="O205" s="50"/>
      <c r="P205" s="50"/>
      <c r="Q205" s="50"/>
      <c r="R205" s="50"/>
      <c r="S205" s="50"/>
      <c r="T205" s="50"/>
      <c r="U205" s="50"/>
      <c r="V205" s="50"/>
      <c r="W205" s="50"/>
      <c r="X205" s="50"/>
      <c r="Y205" s="50"/>
      <c r="Z205" s="50"/>
      <c r="AA205" s="50"/>
      <c r="AB205" s="50"/>
      <c r="AC205" s="50"/>
      <c r="AD205" s="50"/>
      <c r="AE205" s="50"/>
      <c r="AF205" s="50"/>
      <c r="AG205" s="50"/>
      <c r="AH205" s="50"/>
      <c r="AI205" s="50"/>
      <c r="AJ205" s="50"/>
      <c r="AK205" s="50"/>
      <c r="AL205" s="50"/>
      <c r="AM205" s="50"/>
      <c r="AN205" s="50"/>
      <c r="AO205" s="50"/>
      <c r="AP205" s="49"/>
      <c r="AQ205" s="94"/>
      <c r="AR205" s="167"/>
      <c r="AS205" s="40"/>
      <c r="AT205" s="41"/>
      <c r="AU205" s="153"/>
      <c r="AV205" s="174"/>
      <c r="AW205" s="222"/>
      <c r="AX205" s="42"/>
      <c r="AY205" s="42"/>
      <c r="AZ205" s="42"/>
      <c r="BA205" s="42"/>
      <c r="BB205" s="489"/>
    </row>
    <row r="206" spans="1:54" s="36" customFormat="1" ht="28.2" customHeight="1" thickBot="1">
      <c r="A206" s="49"/>
      <c r="B206" s="945" t="str">
        <f>様式５!E41</f>
        <v>⑫外国法人の出資割合</v>
      </c>
      <c r="C206" s="946"/>
      <c r="D206" s="946"/>
      <c r="E206" s="946"/>
      <c r="F206" s="946"/>
      <c r="G206" s="946"/>
      <c r="H206" s="946"/>
      <c r="I206" s="946"/>
      <c r="J206" s="946"/>
      <c r="K206" s="1027"/>
      <c r="L206" s="832" t="str">
        <f>SUBSTITUTE(様式５!E42,"記入","入力")</f>
        <v>⑴外国法人からの出資の割合（資本の比率）の数値を入力（小数点以下切捨て）
⑵外国法人からの出資がない場合は、０を入力</v>
      </c>
      <c r="M206" s="832"/>
      <c r="N206" s="832"/>
      <c r="O206" s="833"/>
      <c r="P206" s="833"/>
      <c r="Q206" s="833"/>
      <c r="R206" s="833"/>
      <c r="S206" s="833"/>
      <c r="T206" s="833"/>
      <c r="U206" s="833"/>
      <c r="V206" s="833"/>
      <c r="W206" s="833"/>
      <c r="X206" s="833"/>
      <c r="Y206" s="833"/>
      <c r="Z206" s="833"/>
      <c r="AA206" s="833"/>
      <c r="AB206" s="833"/>
      <c r="AC206" s="833"/>
      <c r="AD206" s="833"/>
      <c r="AE206" s="833"/>
      <c r="AF206" s="833"/>
      <c r="AG206" s="833"/>
      <c r="AH206" s="833"/>
      <c r="AI206" s="833"/>
      <c r="AJ206" s="833"/>
      <c r="AK206" s="833"/>
      <c r="AL206" s="834"/>
      <c r="AM206" s="49"/>
      <c r="AN206" s="49"/>
      <c r="AO206" s="50"/>
      <c r="AP206" s="50"/>
      <c r="AQ206" s="94"/>
      <c r="AR206" s="167"/>
      <c r="AS206" s="40"/>
      <c r="AT206" s="41"/>
      <c r="AU206" s="153"/>
      <c r="AV206" s="174"/>
      <c r="AW206" s="222"/>
      <c r="AX206" s="42"/>
      <c r="AY206" s="42"/>
      <c r="AZ206" s="42"/>
      <c r="BA206" s="42"/>
      <c r="BB206" s="489"/>
    </row>
    <row r="207" spans="1:54" s="36" customFormat="1" ht="28.2" customHeight="1" thickBot="1">
      <c r="A207" s="49"/>
      <c r="B207" s="964"/>
      <c r="C207" s="965"/>
      <c r="D207" s="965"/>
      <c r="E207" s="965"/>
      <c r="F207" s="965"/>
      <c r="G207" s="965"/>
      <c r="H207" s="965"/>
      <c r="I207" s="965"/>
      <c r="J207" s="965"/>
      <c r="K207" s="1120"/>
      <c r="L207" s="987"/>
      <c r="M207" s="988"/>
      <c r="N207" s="989"/>
      <c r="O207" s="50" t="s">
        <v>556</v>
      </c>
      <c r="P207" s="50"/>
      <c r="Q207" s="50"/>
      <c r="R207" s="50"/>
      <c r="S207" s="50"/>
      <c r="T207" s="50"/>
      <c r="U207" s="50"/>
      <c r="V207" s="50"/>
      <c r="W207" s="50"/>
      <c r="X207" s="50"/>
      <c r="Y207" s="50"/>
      <c r="Z207" s="50"/>
      <c r="AA207" s="50"/>
      <c r="AB207" s="50"/>
      <c r="AC207" s="50"/>
      <c r="AD207" s="50"/>
      <c r="AE207" s="50"/>
      <c r="AF207" s="50"/>
      <c r="AG207" s="50"/>
      <c r="AH207" s="50"/>
      <c r="AI207" s="50"/>
      <c r="AJ207" s="50"/>
      <c r="AK207" s="50"/>
      <c r="AL207" s="50"/>
      <c r="AM207" s="49"/>
      <c r="AN207" s="49"/>
      <c r="AO207" s="50"/>
      <c r="AP207" s="50"/>
      <c r="AQ207" s="94"/>
      <c r="AR207" s="167"/>
      <c r="AS207" s="40"/>
      <c r="AT207" s="41"/>
      <c r="AU207" s="153"/>
      <c r="AV207" s="174"/>
      <c r="AW207" s="222"/>
      <c r="AX207" s="42"/>
      <c r="AY207" s="42"/>
      <c r="AZ207" s="42"/>
      <c r="BA207" s="42"/>
      <c r="BB207" s="489"/>
    </row>
    <row r="208" spans="1:54" s="36" customFormat="1" ht="28.2" customHeight="1" thickBot="1">
      <c r="A208" s="49"/>
      <c r="B208" s="102"/>
      <c r="C208" s="102"/>
      <c r="D208" s="102"/>
      <c r="E208" s="102"/>
      <c r="F208" s="102"/>
      <c r="G208" s="102"/>
      <c r="H208" s="102"/>
      <c r="I208" s="102"/>
      <c r="J208" s="102"/>
      <c r="K208" s="102"/>
      <c r="L208" s="103"/>
      <c r="M208" s="103"/>
      <c r="N208" s="103"/>
      <c r="O208" s="50"/>
      <c r="P208" s="50"/>
      <c r="Q208" s="50"/>
      <c r="R208" s="50"/>
      <c r="S208" s="50"/>
      <c r="T208" s="50"/>
      <c r="U208" s="50"/>
      <c r="V208" s="50"/>
      <c r="W208" s="50"/>
      <c r="X208" s="50"/>
      <c r="Y208" s="50"/>
      <c r="Z208" s="50"/>
      <c r="AA208" s="50"/>
      <c r="AB208" s="50"/>
      <c r="AC208" s="50"/>
      <c r="AD208" s="50"/>
      <c r="AE208" s="50"/>
      <c r="AF208" s="50"/>
      <c r="AG208" s="50"/>
      <c r="AH208" s="50"/>
      <c r="AI208" s="50"/>
      <c r="AJ208" s="50"/>
      <c r="AK208" s="50"/>
      <c r="AL208" s="50"/>
      <c r="AM208" s="49"/>
      <c r="AN208" s="49"/>
      <c r="AO208" s="50"/>
      <c r="AP208" s="50"/>
      <c r="AQ208" s="75" t="s">
        <v>942</v>
      </c>
      <c r="AR208" s="167"/>
      <c r="AS208" s="40"/>
      <c r="AT208" s="41"/>
      <c r="AU208" s="153"/>
      <c r="AV208" s="174"/>
      <c r="AW208" s="222"/>
      <c r="AX208" s="42"/>
      <c r="AY208" s="42"/>
      <c r="AZ208" s="42"/>
      <c r="BA208" s="42"/>
      <c r="BB208" s="489"/>
    </row>
    <row r="209" spans="1:54" s="48" customFormat="1" ht="28.2" customHeight="1">
      <c r="A209" s="49"/>
      <c r="B209" s="1188" t="str">
        <f>様式５!E51</f>
        <v>⑬備考</v>
      </c>
      <c r="C209" s="1189"/>
      <c r="D209" s="1189"/>
      <c r="E209" s="1189"/>
      <c r="F209" s="1189"/>
      <c r="G209" s="1189"/>
      <c r="H209" s="1189"/>
      <c r="I209" s="1189"/>
      <c r="J209" s="1189"/>
      <c r="K209" s="1189"/>
      <c r="L209" s="1181" t="str">
        <f>SUBSTITUTE(様式５!J51,"記入","入力")</f>
        <v>有限会社から株式会社への変更、会社合併、会社分割等があった場合、変更年月日と変更内容等を入力</v>
      </c>
      <c r="M209" s="1181"/>
      <c r="N209" s="1181"/>
      <c r="O209" s="1181"/>
      <c r="P209" s="1181"/>
      <c r="Q209" s="1181"/>
      <c r="R209" s="1181"/>
      <c r="S209" s="1181"/>
      <c r="T209" s="1181"/>
      <c r="U209" s="1181"/>
      <c r="V209" s="1181"/>
      <c r="W209" s="1181"/>
      <c r="X209" s="1181"/>
      <c r="Y209" s="1181"/>
      <c r="Z209" s="1181"/>
      <c r="AA209" s="1181"/>
      <c r="AB209" s="1181"/>
      <c r="AC209" s="1181"/>
      <c r="AD209" s="1181"/>
      <c r="AE209" s="1181"/>
      <c r="AF209" s="1181"/>
      <c r="AG209" s="1181"/>
      <c r="AH209" s="1181"/>
      <c r="AI209" s="1181"/>
      <c r="AJ209" s="1181"/>
      <c r="AK209" s="1181"/>
      <c r="AL209" s="1182"/>
      <c r="AM209" s="50"/>
      <c r="AN209" s="84"/>
      <c r="AO209" s="84"/>
      <c r="AP209" s="50"/>
      <c r="AQ209" s="99"/>
      <c r="AR209" s="168"/>
      <c r="AS209" s="40"/>
      <c r="AT209" s="41"/>
      <c r="AU209" s="153"/>
      <c r="AV209" s="174"/>
      <c r="AW209" s="222"/>
      <c r="AX209" s="42"/>
      <c r="AY209" s="42"/>
      <c r="AZ209" s="42"/>
      <c r="BA209" s="42"/>
      <c r="BB209" s="492"/>
    </row>
    <row r="210" spans="1:54" s="48" customFormat="1" ht="28.2" customHeight="1" thickBot="1">
      <c r="A210" s="49"/>
      <c r="B210" s="1190"/>
      <c r="C210" s="1191"/>
      <c r="D210" s="1191"/>
      <c r="E210" s="1191"/>
      <c r="F210" s="1191"/>
      <c r="G210" s="1191"/>
      <c r="H210" s="1191"/>
      <c r="I210" s="1191"/>
      <c r="J210" s="1191"/>
      <c r="K210" s="1191"/>
      <c r="L210" s="1195"/>
      <c r="M210" s="1196"/>
      <c r="N210" s="1196"/>
      <c r="O210" s="1196"/>
      <c r="P210" s="1196"/>
      <c r="Q210" s="1196"/>
      <c r="R210" s="1196"/>
      <c r="S210" s="1196"/>
      <c r="T210" s="1196"/>
      <c r="U210" s="1196"/>
      <c r="V210" s="1196"/>
      <c r="W210" s="1196"/>
      <c r="X210" s="1196"/>
      <c r="Y210" s="1196"/>
      <c r="Z210" s="1196"/>
      <c r="AA210" s="1196"/>
      <c r="AB210" s="1196"/>
      <c r="AC210" s="1196"/>
      <c r="AD210" s="1196"/>
      <c r="AE210" s="1196"/>
      <c r="AF210" s="1196"/>
      <c r="AG210" s="1196"/>
      <c r="AH210" s="1196"/>
      <c r="AI210" s="1196"/>
      <c r="AJ210" s="1196"/>
      <c r="AK210" s="1196"/>
      <c r="AL210" s="1197"/>
      <c r="AM210" s="50"/>
      <c r="AN210" s="84"/>
      <c r="AO210" s="84"/>
      <c r="AP210" s="50"/>
      <c r="AQ210" s="51"/>
      <c r="AR210" s="162"/>
      <c r="AS210" s="40"/>
      <c r="AT210" s="41"/>
      <c r="AU210" s="153"/>
      <c r="AV210" s="174"/>
      <c r="AW210" s="222"/>
      <c r="AX210" s="42"/>
      <c r="AY210" s="42"/>
      <c r="AZ210" s="42"/>
      <c r="BA210" s="42"/>
      <c r="BB210" s="492"/>
    </row>
    <row r="211" spans="1:54" s="48" customFormat="1" ht="28.2" customHeight="1">
      <c r="A211" s="63"/>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c r="AA211" s="63"/>
      <c r="AB211" s="63"/>
      <c r="AC211" s="63"/>
      <c r="AD211" s="63"/>
      <c r="AE211" s="63"/>
      <c r="AF211" s="63"/>
      <c r="AG211" s="63"/>
      <c r="AH211" s="63"/>
      <c r="AI211" s="63"/>
      <c r="AJ211" s="63"/>
      <c r="AK211" s="63"/>
      <c r="AL211" s="63"/>
      <c r="AM211" s="63"/>
      <c r="AN211" s="63"/>
      <c r="AO211" s="50"/>
      <c r="AP211" s="50"/>
      <c r="AQ211" s="51" t="s">
        <v>941</v>
      </c>
      <c r="AR211" s="162"/>
      <c r="AS211" s="40"/>
      <c r="AT211" s="41"/>
      <c r="AU211" s="153"/>
      <c r="AV211" s="174"/>
      <c r="AW211" s="222"/>
      <c r="AX211" s="42"/>
      <c r="AY211" s="42"/>
      <c r="AZ211" s="42"/>
      <c r="BA211" s="42"/>
      <c r="BB211" s="492"/>
    </row>
    <row r="212" spans="1:54" s="48" customFormat="1" ht="28.2" customHeight="1">
      <c r="A212" s="794">
        <f>A162+1</f>
        <v>7</v>
      </c>
      <c r="B212" s="794"/>
      <c r="C212" s="794" t="str">
        <f>"【"&amp;様式６!BJ3&amp;"】"</f>
        <v>【委託様式６】</v>
      </c>
      <c r="D212" s="1175"/>
      <c r="E212" s="1175"/>
      <c r="F212" s="1175"/>
      <c r="G212" s="1175"/>
      <c r="H212" s="1175"/>
      <c r="I212" s="1175"/>
      <c r="J212" s="783" t="str">
        <f>様式６!O3</f>
        <v>業者情報調書（申請業務情報等）</v>
      </c>
      <c r="K212" s="783"/>
      <c r="L212" s="783"/>
      <c r="M212" s="783"/>
      <c r="N212" s="783"/>
      <c r="O212" s="783"/>
      <c r="P212" s="783"/>
      <c r="Q212" s="783"/>
      <c r="R212" s="783"/>
      <c r="S212" s="783"/>
      <c r="T212" s="783"/>
      <c r="U212" s="783"/>
      <c r="V212" s="783"/>
      <c r="W212" s="783"/>
      <c r="X212" s="783"/>
      <c r="Y212" s="783"/>
      <c r="Z212" s="783"/>
      <c r="AA212" s="783"/>
      <c r="AB212" s="783"/>
      <c r="AC212" s="783"/>
      <c r="AD212" s="783"/>
      <c r="AE212" s="783"/>
      <c r="AF212" s="783"/>
      <c r="AG212" s="783"/>
      <c r="AH212" s="783"/>
      <c r="AI212" s="783"/>
      <c r="AJ212" s="783"/>
      <c r="AK212" s="783"/>
      <c r="AL212" s="783"/>
      <c r="AM212" s="783"/>
      <c r="AN212" s="783"/>
      <c r="AO212" s="783"/>
      <c r="AP212" s="415"/>
      <c r="AQ212" s="51"/>
      <c r="AR212" s="162"/>
      <c r="AS212" s="40"/>
      <c r="AT212" s="41"/>
      <c r="AU212" s="153"/>
      <c r="AV212" s="174"/>
      <c r="AW212" s="222"/>
      <c r="AX212" s="42"/>
      <c r="AY212" s="42"/>
      <c r="AZ212" s="42"/>
      <c r="BA212" s="42"/>
      <c r="BB212" s="492"/>
    </row>
    <row r="213" spans="1:54" s="63" customFormat="1" ht="28.2" customHeight="1" thickBot="1">
      <c r="AO213" s="50"/>
      <c r="AP213" s="50"/>
      <c r="AQ213" s="51"/>
      <c r="AR213" s="162"/>
      <c r="AS213" s="40"/>
      <c r="AT213" s="41"/>
      <c r="AU213" s="153"/>
      <c r="AV213" s="174"/>
      <c r="AW213" s="222"/>
      <c r="AX213" s="42"/>
      <c r="AY213" s="42"/>
      <c r="AZ213" s="42"/>
      <c r="BA213" s="42"/>
      <c r="BB213" s="491"/>
    </row>
    <row r="214" spans="1:54" s="48" customFormat="1" ht="43.2" customHeight="1" thickBot="1">
      <c r="A214" s="1128" t="str">
        <f>SUBSTITUTE(様式５!E4,"記入","入力")</f>
        <v>◆個人事業主や設立後間もない法人等で決算書類等の全てを作成していない場合は、作成していない箇所についての入力を省略することができます。ただし、入力を省略した場合は該当項目については「０」として取り扱います。
◆組合については、組合単体の内容を入力してください。</v>
      </c>
      <c r="B214" s="1129"/>
      <c r="C214" s="1129"/>
      <c r="D214" s="1129"/>
      <c r="E214" s="1129"/>
      <c r="F214" s="1129"/>
      <c r="G214" s="1129"/>
      <c r="H214" s="1129"/>
      <c r="I214" s="1129"/>
      <c r="J214" s="1129"/>
      <c r="K214" s="1129"/>
      <c r="L214" s="1129"/>
      <c r="M214" s="1129"/>
      <c r="N214" s="1129"/>
      <c r="O214" s="1129"/>
      <c r="P214" s="1129"/>
      <c r="Q214" s="1129"/>
      <c r="R214" s="1129"/>
      <c r="S214" s="1129"/>
      <c r="T214" s="1129"/>
      <c r="U214" s="1129"/>
      <c r="V214" s="1129"/>
      <c r="W214" s="1129"/>
      <c r="X214" s="1129"/>
      <c r="Y214" s="1129"/>
      <c r="Z214" s="1129"/>
      <c r="AA214" s="1129"/>
      <c r="AB214" s="1129"/>
      <c r="AC214" s="1129"/>
      <c r="AD214" s="1129"/>
      <c r="AE214" s="1129"/>
      <c r="AF214" s="1129"/>
      <c r="AG214" s="1129"/>
      <c r="AH214" s="1129"/>
      <c r="AI214" s="1129"/>
      <c r="AJ214" s="1129"/>
      <c r="AK214" s="1129"/>
      <c r="AL214" s="1129"/>
      <c r="AM214" s="1129"/>
      <c r="AN214" s="1129"/>
      <c r="AO214" s="1130"/>
      <c r="AP214" s="50"/>
      <c r="AQ214" s="51"/>
      <c r="AR214" s="162"/>
      <c r="AS214" s="40"/>
      <c r="AT214" s="41"/>
      <c r="AU214" s="153"/>
      <c r="AV214" s="174"/>
      <c r="AW214" s="222"/>
      <c r="AX214" s="42"/>
      <c r="AY214" s="42"/>
      <c r="AZ214" s="42"/>
      <c r="BA214" s="42"/>
      <c r="BB214" s="492"/>
    </row>
    <row r="215" spans="1:54" s="63" customFormat="1" ht="28.2" customHeight="1" thickBot="1">
      <c r="A215" s="104"/>
      <c r="B215" s="104"/>
      <c r="C215" s="104"/>
      <c r="D215" s="104"/>
      <c r="E215" s="104"/>
      <c r="F215" s="104"/>
      <c r="G215" s="104"/>
      <c r="H215" s="104"/>
      <c r="I215" s="104"/>
      <c r="J215" s="104"/>
      <c r="K215" s="104"/>
      <c r="L215" s="104"/>
      <c r="M215" s="104"/>
      <c r="N215" s="104"/>
      <c r="O215" s="104"/>
      <c r="P215" s="104"/>
      <c r="Q215" s="104"/>
      <c r="R215" s="104"/>
      <c r="S215" s="104"/>
      <c r="T215" s="104"/>
      <c r="U215" s="104"/>
      <c r="V215" s="104"/>
      <c r="W215" s="104"/>
      <c r="X215" s="104"/>
      <c r="Y215" s="104"/>
      <c r="Z215" s="104"/>
      <c r="AA215" s="104"/>
      <c r="AB215" s="104"/>
      <c r="AC215" s="104"/>
      <c r="AD215" s="104"/>
      <c r="AE215" s="104"/>
      <c r="AF215" s="104"/>
      <c r="AG215" s="104"/>
      <c r="AH215" s="104"/>
      <c r="AI215" s="104"/>
      <c r="AJ215" s="104"/>
      <c r="AK215" s="104"/>
      <c r="AL215" s="104"/>
      <c r="AM215" s="104"/>
      <c r="AN215" s="104"/>
      <c r="AO215" s="104"/>
      <c r="AP215" s="50"/>
      <c r="AQ215" s="51"/>
      <c r="AR215" s="162"/>
      <c r="AS215" s="40"/>
      <c r="AT215" s="41"/>
      <c r="AU215" s="153"/>
      <c r="AV215" s="174"/>
      <c r="AW215" s="222"/>
      <c r="AX215" s="42"/>
      <c r="AY215" s="42"/>
      <c r="AZ215" s="42"/>
      <c r="BA215" s="42"/>
      <c r="BB215" s="491"/>
    </row>
    <row r="216" spans="1:54" s="446" customFormat="1" ht="27.6" customHeight="1">
      <c r="A216" s="104"/>
      <c r="B216" s="945" t="s">
        <v>745</v>
      </c>
      <c r="C216" s="946"/>
      <c r="D216" s="946"/>
      <c r="E216" s="946"/>
      <c r="F216" s="946"/>
      <c r="G216" s="946"/>
      <c r="H216" s="946"/>
      <c r="I216" s="946"/>
      <c r="J216" s="946"/>
      <c r="K216" s="1027"/>
      <c r="L216" s="957" t="s">
        <v>1131</v>
      </c>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8"/>
      <c r="AK216" s="958"/>
      <c r="AL216" s="959"/>
      <c r="AM216" s="104"/>
      <c r="AN216" s="104"/>
      <c r="AO216" s="104"/>
      <c r="AP216" s="50"/>
      <c r="AQ216" s="438"/>
      <c r="AR216" s="439"/>
      <c r="AS216" s="440"/>
      <c r="AT216" s="441"/>
      <c r="AU216" s="442"/>
      <c r="AV216" s="443"/>
      <c r="AW216" s="444"/>
      <c r="AX216" s="445"/>
      <c r="AY216" s="445"/>
      <c r="AZ216" s="445"/>
      <c r="BA216" s="445"/>
      <c r="BB216" s="490"/>
    </row>
    <row r="217" spans="1:54" s="63" customFormat="1" ht="28.2" customHeight="1" thickBot="1">
      <c r="A217" s="104"/>
      <c r="B217" s="964"/>
      <c r="C217" s="965"/>
      <c r="D217" s="965"/>
      <c r="E217" s="965"/>
      <c r="F217" s="965"/>
      <c r="G217" s="965"/>
      <c r="H217" s="965"/>
      <c r="I217" s="965"/>
      <c r="J217" s="965"/>
      <c r="K217" s="1120"/>
      <c r="L217" s="960"/>
      <c r="M217" s="961"/>
      <c r="N217" s="961"/>
      <c r="O217" s="961"/>
      <c r="P217" s="961"/>
      <c r="Q217" s="961"/>
      <c r="R217" s="961"/>
      <c r="S217" s="961"/>
      <c r="T217" s="961"/>
      <c r="U217" s="961"/>
      <c r="V217" s="961"/>
      <c r="W217" s="961"/>
      <c r="X217" s="961"/>
      <c r="Y217" s="961"/>
      <c r="Z217" s="961"/>
      <c r="AA217" s="961"/>
      <c r="AB217" s="961"/>
      <c r="AC217" s="961"/>
      <c r="AD217" s="961"/>
      <c r="AE217" s="961"/>
      <c r="AF217" s="961"/>
      <c r="AG217" s="961"/>
      <c r="AH217" s="961"/>
      <c r="AI217" s="961"/>
      <c r="AJ217" s="961"/>
      <c r="AK217" s="961"/>
      <c r="AL217" s="962"/>
      <c r="AM217" s="104"/>
      <c r="AN217" s="104"/>
      <c r="AO217" s="104"/>
      <c r="AP217" s="414"/>
      <c r="AQ217" s="51"/>
      <c r="AR217" s="162"/>
      <c r="AS217" s="40"/>
      <c r="AT217" s="41"/>
      <c r="AU217" s="153"/>
      <c r="AV217" s="174"/>
      <c r="AW217" s="222"/>
      <c r="AX217" s="42"/>
      <c r="AY217" s="42"/>
      <c r="AZ217" s="42"/>
      <c r="BA217" s="42"/>
      <c r="BB217" s="491"/>
    </row>
    <row r="218" spans="1:54" s="63" customFormat="1" ht="28.2" hidden="1" customHeight="1" thickBot="1">
      <c r="A218" s="49"/>
      <c r="B218" s="434"/>
      <c r="C218" s="964" t="e">
        <f>#REF!</f>
        <v>#REF!</v>
      </c>
      <c r="D218" s="965"/>
      <c r="E218" s="965"/>
      <c r="F218" s="965"/>
      <c r="G218" s="965"/>
      <c r="H218" s="965"/>
      <c r="I218" s="965"/>
      <c r="J218" s="965"/>
      <c r="K218" s="965"/>
      <c r="L218" s="971" t="s">
        <v>1160</v>
      </c>
      <c r="M218" s="971"/>
      <c r="N218" s="971"/>
      <c r="O218" s="971"/>
      <c r="P218" s="971"/>
      <c r="Q218" s="971"/>
      <c r="R218" s="971"/>
      <c r="S218" s="971"/>
      <c r="T218" s="971"/>
      <c r="U218" s="971"/>
      <c r="V218" s="971"/>
      <c r="W218" s="971"/>
      <c r="X218" s="971"/>
      <c r="Y218" s="971"/>
      <c r="Z218" s="971"/>
      <c r="AA218" s="971"/>
      <c r="AB218" s="971"/>
      <c r="AC218" s="971"/>
      <c r="AD218" s="971"/>
      <c r="AE218" s="971"/>
      <c r="AF218" s="971"/>
      <c r="AG218" s="971"/>
      <c r="AH218" s="971"/>
      <c r="AI218" s="971"/>
      <c r="AJ218" s="971"/>
      <c r="AK218" s="971"/>
      <c r="AL218" s="971"/>
      <c r="AM218" s="49"/>
      <c r="AN218" s="49"/>
      <c r="AO218" s="50"/>
      <c r="AP218" s="93"/>
      <c r="AQ218" s="51"/>
      <c r="AR218" s="162"/>
      <c r="AS218" s="40"/>
      <c r="AT218" s="41"/>
      <c r="AU218" s="153"/>
      <c r="AV218" s="174"/>
      <c r="AW218" s="222"/>
      <c r="AX218" s="42"/>
      <c r="AY218" s="42"/>
      <c r="AZ218" s="42"/>
      <c r="BA218" s="42"/>
      <c r="BB218" s="491"/>
    </row>
    <row r="219" spans="1:54" s="48" customFormat="1" ht="28.2" customHeight="1">
      <c r="A219" s="49"/>
      <c r="B219" s="434"/>
      <c r="C219" s="966" t="str">
        <f>様式６!AI5</f>
        <v>②受注希望業務（申請業務小項目）</v>
      </c>
      <c r="D219" s="967"/>
      <c r="E219" s="967"/>
      <c r="F219" s="967"/>
      <c r="G219" s="967"/>
      <c r="H219" s="967"/>
      <c r="I219" s="967"/>
      <c r="J219" s="967"/>
      <c r="K219" s="967"/>
      <c r="L219" s="970" t="s">
        <v>1314</v>
      </c>
      <c r="M219" s="970"/>
      <c r="N219" s="970"/>
      <c r="O219" s="970"/>
      <c r="P219" s="970"/>
      <c r="Q219" s="970"/>
      <c r="R219" s="970"/>
      <c r="S219" s="970"/>
      <c r="T219" s="970"/>
      <c r="U219" s="970"/>
      <c r="V219" s="970"/>
      <c r="W219" s="970"/>
      <c r="X219" s="970"/>
      <c r="Y219" s="970"/>
      <c r="Z219" s="970"/>
      <c r="AA219" s="970"/>
      <c r="AB219" s="970"/>
      <c r="AC219" s="970"/>
      <c r="AD219" s="970"/>
      <c r="AE219" s="970"/>
      <c r="AF219" s="970"/>
      <c r="AG219" s="970"/>
      <c r="AH219" s="970"/>
      <c r="AI219" s="970"/>
      <c r="AJ219" s="970"/>
      <c r="AK219" s="970"/>
      <c r="AL219" s="970"/>
      <c r="AM219" s="49"/>
      <c r="AN219" s="49"/>
      <c r="AO219" s="50"/>
      <c r="AP219" s="93"/>
      <c r="AQ219" s="51"/>
      <c r="AR219" s="162"/>
      <c r="AS219" s="40"/>
      <c r="AT219" s="41"/>
      <c r="AU219" s="153"/>
      <c r="AV219" s="174"/>
      <c r="AW219" s="222"/>
      <c r="AX219" s="42"/>
      <c r="AY219" s="42"/>
      <c r="AZ219" s="42"/>
      <c r="BA219" s="42"/>
      <c r="BB219" s="492"/>
    </row>
    <row r="220" spans="1:54" s="48" customFormat="1" ht="28.2" customHeight="1" thickBot="1">
      <c r="A220" s="49"/>
      <c r="B220" s="434"/>
      <c r="C220" s="968"/>
      <c r="D220" s="969"/>
      <c r="E220" s="969"/>
      <c r="F220" s="969"/>
      <c r="G220" s="969"/>
      <c r="H220" s="969"/>
      <c r="I220" s="969"/>
      <c r="J220" s="969"/>
      <c r="K220" s="969"/>
      <c r="L220" s="970"/>
      <c r="M220" s="970"/>
      <c r="N220" s="970"/>
      <c r="O220" s="970"/>
      <c r="P220" s="970"/>
      <c r="Q220" s="970"/>
      <c r="R220" s="970"/>
      <c r="S220" s="970"/>
      <c r="T220" s="970"/>
      <c r="U220" s="970"/>
      <c r="V220" s="970"/>
      <c r="W220" s="970"/>
      <c r="X220" s="970"/>
      <c r="Y220" s="970"/>
      <c r="Z220" s="970"/>
      <c r="AA220" s="970"/>
      <c r="AB220" s="970"/>
      <c r="AC220" s="970"/>
      <c r="AD220" s="970"/>
      <c r="AE220" s="970"/>
      <c r="AF220" s="970"/>
      <c r="AG220" s="970"/>
      <c r="AH220" s="970"/>
      <c r="AI220" s="970"/>
      <c r="AJ220" s="970"/>
      <c r="AK220" s="970"/>
      <c r="AL220" s="970"/>
      <c r="AM220" s="49"/>
      <c r="AN220" s="49"/>
      <c r="AO220" s="50"/>
      <c r="AP220" s="93"/>
      <c r="AQ220" s="51"/>
      <c r="AR220" s="162"/>
      <c r="AS220" s="40"/>
      <c r="AT220" s="41"/>
      <c r="AU220" s="153"/>
      <c r="AV220" s="174"/>
      <c r="AW220" s="222"/>
      <c r="AX220" s="42"/>
      <c r="AY220" s="42"/>
      <c r="AZ220" s="42"/>
      <c r="BA220" s="42"/>
      <c r="BB220" s="492"/>
    </row>
    <row r="221" spans="1:54" s="48" customFormat="1" ht="28.2" customHeight="1">
      <c r="A221" s="104"/>
      <c r="B221" s="104"/>
      <c r="C221" s="104"/>
      <c r="D221" s="104"/>
      <c r="E221" s="104"/>
      <c r="F221" s="104"/>
      <c r="G221" s="104"/>
      <c r="H221" s="104"/>
      <c r="I221" s="104"/>
      <c r="J221" s="104"/>
      <c r="K221" s="104"/>
      <c r="L221" s="104"/>
      <c r="M221" s="104"/>
      <c r="N221" s="104"/>
      <c r="O221" s="104"/>
      <c r="P221" s="104"/>
      <c r="Q221" s="104"/>
      <c r="R221" s="104"/>
      <c r="S221" s="104"/>
      <c r="T221" s="104"/>
      <c r="U221" s="104"/>
      <c r="V221" s="104"/>
      <c r="W221" s="104"/>
      <c r="X221" s="104"/>
      <c r="Y221" s="104"/>
      <c r="Z221" s="104"/>
      <c r="AA221" s="104"/>
      <c r="AB221" s="104"/>
      <c r="AC221" s="104"/>
      <c r="AD221" s="104"/>
      <c r="AE221" s="104"/>
      <c r="AF221" s="104"/>
      <c r="AG221" s="104"/>
      <c r="AH221" s="104"/>
      <c r="AI221" s="104"/>
      <c r="AJ221" s="104"/>
      <c r="AK221" s="104"/>
      <c r="AL221" s="104"/>
      <c r="AM221" s="104"/>
      <c r="AN221" s="104"/>
      <c r="AO221" s="104"/>
      <c r="AP221" s="50"/>
      <c r="AQ221" s="51"/>
      <c r="AR221" s="162"/>
      <c r="AS221" s="40"/>
      <c r="AT221" s="41"/>
      <c r="AU221" s="153"/>
      <c r="AV221" s="174"/>
      <c r="AW221" s="222"/>
      <c r="AX221" s="42"/>
      <c r="AY221" s="42"/>
      <c r="AZ221" s="42"/>
      <c r="BA221" s="42"/>
      <c r="BB221" s="492"/>
    </row>
    <row r="222" spans="1:54" s="36" customFormat="1" ht="28.2" hidden="1" customHeight="1">
      <c r="A222" s="176"/>
      <c r="B222" s="963" t="s">
        <v>746</v>
      </c>
      <c r="C222" s="963"/>
      <c r="D222" s="963"/>
      <c r="E222" s="963"/>
      <c r="F222" s="963"/>
      <c r="G222" s="963"/>
      <c r="H222" s="963"/>
      <c r="I222" s="963"/>
      <c r="J222" s="963"/>
      <c r="K222" s="963"/>
      <c r="L222" s="963"/>
      <c r="M222" s="963"/>
      <c r="N222" s="963"/>
      <c r="O222" s="963"/>
      <c r="P222" s="963"/>
      <c r="Q222" s="963"/>
      <c r="R222" s="963"/>
      <c r="S222" s="963"/>
      <c r="T222" s="963"/>
      <c r="U222" s="963"/>
      <c r="V222" s="963"/>
      <c r="W222" s="963"/>
      <c r="X222" s="963"/>
      <c r="Y222" s="963"/>
      <c r="Z222" s="963"/>
      <c r="AA222" s="963"/>
      <c r="AB222" s="963"/>
      <c r="AC222" s="963"/>
      <c r="AD222" s="963"/>
      <c r="AE222" s="176"/>
      <c r="AF222" s="176"/>
      <c r="AG222" s="176"/>
      <c r="AH222" s="176"/>
      <c r="AI222" s="176"/>
      <c r="AJ222" s="176"/>
      <c r="AK222" s="176"/>
      <c r="AL222" s="176"/>
      <c r="AM222" s="176"/>
      <c r="AN222" s="176"/>
      <c r="AO222" s="176"/>
      <c r="AP222" s="51"/>
      <c r="AQ222" s="94"/>
      <c r="AR222" s="167"/>
      <c r="AS222" s="40"/>
      <c r="AT222" s="41"/>
      <c r="AU222" s="153"/>
      <c r="AV222" s="174"/>
      <c r="AW222" s="222"/>
      <c r="AX222" s="42"/>
      <c r="AY222" s="42"/>
      <c r="AZ222" s="42"/>
      <c r="BA222" s="42"/>
      <c r="BB222" s="489"/>
    </row>
    <row r="223" spans="1:54" s="36" customFormat="1" ht="28.2" hidden="1" customHeight="1">
      <c r="A223" s="51"/>
      <c r="B223" s="956" t="s">
        <v>557</v>
      </c>
      <c r="C223" s="956"/>
      <c r="D223" s="956"/>
      <c r="E223" s="956"/>
      <c r="F223" s="956"/>
      <c r="G223" s="956"/>
      <c r="H223" s="956"/>
      <c r="I223" s="956"/>
      <c r="J223" s="51"/>
      <c r="K223" s="51"/>
      <c r="L223" s="956" t="s">
        <v>558</v>
      </c>
      <c r="M223" s="956"/>
      <c r="N223" s="956"/>
      <c r="O223" s="956"/>
      <c r="P223" s="956"/>
      <c r="Q223" s="956"/>
      <c r="R223" s="956"/>
      <c r="S223" s="956"/>
      <c r="T223" s="51"/>
      <c r="U223" s="51"/>
      <c r="V223" s="956" t="s">
        <v>559</v>
      </c>
      <c r="W223" s="956"/>
      <c r="X223" s="956"/>
      <c r="Y223" s="956"/>
      <c r="Z223" s="956"/>
      <c r="AA223" s="956"/>
      <c r="AB223" s="956"/>
      <c r="AC223" s="956"/>
      <c r="AD223" s="51"/>
      <c r="AE223" s="51"/>
      <c r="AF223" s="956" t="s">
        <v>560</v>
      </c>
      <c r="AG223" s="956"/>
      <c r="AH223" s="956"/>
      <c r="AI223" s="956"/>
      <c r="AJ223" s="956"/>
      <c r="AK223" s="956"/>
      <c r="AL223" s="956"/>
      <c r="AM223" s="956"/>
      <c r="AN223" s="51"/>
      <c r="AO223" s="51"/>
      <c r="AP223" s="51"/>
      <c r="AQ223" s="94"/>
      <c r="AR223" s="167"/>
      <c r="AS223" s="40"/>
      <c r="AT223" s="41"/>
      <c r="AU223" s="153"/>
      <c r="AV223" s="174"/>
      <c r="AW223" s="222"/>
      <c r="AX223" s="42"/>
      <c r="AY223" s="42"/>
      <c r="AZ223" s="42"/>
      <c r="BA223" s="42"/>
      <c r="BB223" s="489"/>
    </row>
    <row r="224" spans="1:54" s="36" customFormat="1" ht="28.2" hidden="1" customHeight="1">
      <c r="A224" s="51"/>
      <c r="B224" s="956" t="s">
        <v>561</v>
      </c>
      <c r="C224" s="956"/>
      <c r="D224" s="956"/>
      <c r="E224" s="956"/>
      <c r="F224" s="956"/>
      <c r="G224" s="956"/>
      <c r="H224" s="956"/>
      <c r="I224" s="956"/>
      <c r="J224" s="51"/>
      <c r="K224" s="51"/>
      <c r="L224" s="956" t="s">
        <v>562</v>
      </c>
      <c r="M224" s="956"/>
      <c r="N224" s="956"/>
      <c r="O224" s="956"/>
      <c r="P224" s="956"/>
      <c r="Q224" s="956"/>
      <c r="R224" s="956"/>
      <c r="S224" s="956"/>
      <c r="T224" s="51"/>
      <c r="U224" s="51"/>
      <c r="V224" s="956" t="s">
        <v>563</v>
      </c>
      <c r="W224" s="956"/>
      <c r="X224" s="956"/>
      <c r="Y224" s="956"/>
      <c r="Z224" s="956"/>
      <c r="AA224" s="956"/>
      <c r="AB224" s="956"/>
      <c r="AC224" s="956"/>
      <c r="AD224" s="51"/>
      <c r="AE224" s="51"/>
      <c r="AF224" s="956" t="s">
        <v>564</v>
      </c>
      <c r="AG224" s="956"/>
      <c r="AH224" s="956"/>
      <c r="AI224" s="956"/>
      <c r="AJ224" s="956"/>
      <c r="AK224" s="956"/>
      <c r="AL224" s="956"/>
      <c r="AM224" s="956"/>
      <c r="AN224" s="51"/>
      <c r="AO224" s="51"/>
      <c r="AP224" s="51"/>
      <c r="AQ224" s="94"/>
      <c r="AR224" s="167"/>
      <c r="AS224" s="40"/>
      <c r="AT224" s="41"/>
      <c r="AU224" s="153"/>
      <c r="AV224" s="174"/>
      <c r="AW224" s="222"/>
      <c r="AX224" s="42"/>
      <c r="AY224" s="42"/>
      <c r="AZ224" s="42"/>
      <c r="BA224" s="42"/>
      <c r="BB224" s="489"/>
    </row>
    <row r="225" spans="1:58" s="48" customFormat="1" ht="28.2" hidden="1" customHeight="1">
      <c r="A225" s="51"/>
      <c r="B225" s="956" t="s">
        <v>565</v>
      </c>
      <c r="C225" s="956"/>
      <c r="D225" s="956"/>
      <c r="E225" s="956"/>
      <c r="F225" s="956"/>
      <c r="G225" s="956"/>
      <c r="H225" s="956"/>
      <c r="I225" s="956"/>
      <c r="J225" s="51"/>
      <c r="K225" s="51"/>
      <c r="L225" s="956" t="s">
        <v>566</v>
      </c>
      <c r="M225" s="956"/>
      <c r="N225" s="956"/>
      <c r="O225" s="956"/>
      <c r="P225" s="956"/>
      <c r="Q225" s="956"/>
      <c r="R225" s="956"/>
      <c r="S225" s="956"/>
      <c r="T225" s="51"/>
      <c r="U225" s="51"/>
      <c r="V225" s="956" t="s">
        <v>567</v>
      </c>
      <c r="W225" s="956"/>
      <c r="X225" s="956"/>
      <c r="Y225" s="956"/>
      <c r="Z225" s="956"/>
      <c r="AA225" s="956"/>
      <c r="AB225" s="956"/>
      <c r="AC225" s="956"/>
      <c r="AD225" s="51"/>
      <c r="AE225" s="51"/>
      <c r="AF225" s="956" t="s">
        <v>568</v>
      </c>
      <c r="AG225" s="956"/>
      <c r="AH225" s="956"/>
      <c r="AI225" s="956"/>
      <c r="AJ225" s="956"/>
      <c r="AK225" s="956"/>
      <c r="AL225" s="956"/>
      <c r="AM225" s="956"/>
      <c r="AN225" s="51"/>
      <c r="AO225" s="51"/>
      <c r="AP225" s="51"/>
      <c r="AQ225" s="51"/>
      <c r="AR225" s="162"/>
      <c r="AS225" s="40"/>
      <c r="AT225" s="41"/>
      <c r="AU225" s="153"/>
      <c r="AV225" s="174"/>
      <c r="AW225" s="222"/>
      <c r="AX225" s="42"/>
      <c r="AY225" s="42"/>
      <c r="AZ225" s="42"/>
      <c r="BA225" s="42"/>
      <c r="BB225" s="492"/>
    </row>
    <row r="226" spans="1:58" s="48" customFormat="1" ht="28.2" hidden="1" customHeight="1">
      <c r="A226" s="51"/>
      <c r="B226" s="956" t="s">
        <v>569</v>
      </c>
      <c r="C226" s="956"/>
      <c r="D226" s="956"/>
      <c r="E226" s="956"/>
      <c r="F226" s="956"/>
      <c r="G226" s="956"/>
      <c r="H226" s="956"/>
      <c r="I226" s="956"/>
      <c r="J226" s="51"/>
      <c r="K226" s="51"/>
      <c r="L226" s="956" t="s">
        <v>570</v>
      </c>
      <c r="M226" s="956"/>
      <c r="N226" s="956"/>
      <c r="O226" s="956"/>
      <c r="P226" s="956"/>
      <c r="Q226" s="956"/>
      <c r="R226" s="956"/>
      <c r="S226" s="956"/>
      <c r="T226" s="51"/>
      <c r="U226" s="51"/>
      <c r="V226" s="956" t="s">
        <v>571</v>
      </c>
      <c r="W226" s="956"/>
      <c r="X226" s="956"/>
      <c r="Y226" s="956"/>
      <c r="Z226" s="956"/>
      <c r="AA226" s="956"/>
      <c r="AB226" s="956"/>
      <c r="AC226" s="956"/>
      <c r="AD226" s="51"/>
      <c r="AE226" s="51"/>
      <c r="AF226" s="956" t="s">
        <v>572</v>
      </c>
      <c r="AG226" s="956"/>
      <c r="AH226" s="956"/>
      <c r="AI226" s="956"/>
      <c r="AJ226" s="956"/>
      <c r="AK226" s="956"/>
      <c r="AL226" s="956"/>
      <c r="AM226" s="956"/>
      <c r="AN226" s="51"/>
      <c r="AO226" s="51"/>
      <c r="AP226" s="51"/>
      <c r="AQ226" s="51"/>
      <c r="AR226" s="162"/>
      <c r="AS226" s="40"/>
      <c r="AT226" s="41"/>
      <c r="AU226" s="153"/>
      <c r="AV226" s="174"/>
      <c r="AW226" s="222"/>
      <c r="AX226" s="42"/>
      <c r="AY226" s="42"/>
      <c r="AZ226" s="42"/>
      <c r="BA226" s="42"/>
      <c r="BB226" s="492"/>
    </row>
    <row r="227" spans="1:58" s="48" customFormat="1" ht="28.2" hidden="1" customHeight="1">
      <c r="A227" s="49"/>
      <c r="B227" s="105"/>
      <c r="C227" s="106"/>
      <c r="D227" s="107"/>
      <c r="E227" s="107"/>
      <c r="F227" s="107"/>
      <c r="G227" s="107"/>
      <c r="H227" s="107"/>
      <c r="I227" s="107"/>
      <c r="J227" s="107"/>
      <c r="K227" s="72"/>
      <c r="L227" s="108"/>
      <c r="M227" s="108"/>
      <c r="N227" s="108"/>
      <c r="O227" s="108"/>
      <c r="P227" s="108"/>
      <c r="Q227" s="108"/>
      <c r="R227" s="108"/>
      <c r="S227" s="108"/>
      <c r="T227" s="108"/>
      <c r="U227" s="108"/>
      <c r="V227" s="108"/>
      <c r="W227" s="108"/>
      <c r="X227" s="108"/>
      <c r="Y227" s="108"/>
      <c r="Z227" s="85"/>
      <c r="AA227" s="85"/>
      <c r="AB227" s="85"/>
      <c r="AC227" s="85"/>
      <c r="AD227" s="85"/>
      <c r="AE227" s="85"/>
      <c r="AF227" s="85"/>
      <c r="AG227" s="85"/>
      <c r="AH227" s="85"/>
      <c r="AI227" s="85"/>
      <c r="AJ227" s="85"/>
      <c r="AK227" s="85"/>
      <c r="AL227" s="85"/>
      <c r="AM227" s="85"/>
      <c r="AN227" s="85"/>
      <c r="AO227" s="50"/>
      <c r="AP227" s="50"/>
      <c r="AQ227" s="51"/>
      <c r="AR227" s="162"/>
      <c r="AS227" s="40"/>
      <c r="AT227" s="41"/>
      <c r="AU227" s="153"/>
      <c r="AV227" s="174"/>
      <c r="AW227" s="222"/>
      <c r="AX227" s="42"/>
      <c r="AY227" s="42"/>
      <c r="AZ227" s="42"/>
      <c r="BA227" s="42"/>
      <c r="BB227" s="492"/>
    </row>
    <row r="228" spans="1:58" s="48" customFormat="1" ht="28.2" customHeight="1">
      <c r="A228" s="49"/>
      <c r="B228" s="1119" t="s">
        <v>755</v>
      </c>
      <c r="C228" s="1119"/>
      <c r="D228" s="1119"/>
      <c r="E228" s="109"/>
      <c r="F228" s="1119" t="s">
        <v>756</v>
      </c>
      <c r="G228" s="1119"/>
      <c r="H228" s="1119"/>
      <c r="I228" s="1119"/>
      <c r="J228" s="1119"/>
      <c r="K228" s="1119"/>
      <c r="L228" s="1119"/>
      <c r="M228" s="1119"/>
      <c r="N228" s="1201" t="s">
        <v>574</v>
      </c>
      <c r="O228" s="1201"/>
      <c r="P228" s="1201"/>
      <c r="Q228" s="1201"/>
      <c r="R228" s="1201"/>
      <c r="S228" s="1201"/>
      <c r="T228" s="1201"/>
      <c r="U228" s="1201"/>
      <c r="V228" s="1201"/>
      <c r="W228" s="1201"/>
      <c r="X228" s="1201"/>
      <c r="Y228" s="1201"/>
      <c r="Z228" s="1201"/>
      <c r="AA228" s="1201"/>
      <c r="AB228" s="1198" t="s">
        <v>759</v>
      </c>
      <c r="AC228" s="1198"/>
      <c r="AD228" s="1198"/>
      <c r="AE228" s="1198"/>
      <c r="AF228" s="1198"/>
      <c r="AG228" s="1198"/>
      <c r="AH228" s="1198"/>
      <c r="AI228" s="1198"/>
      <c r="AJ228" s="1198"/>
      <c r="AK228" s="1198"/>
      <c r="AL228" s="1198"/>
      <c r="AM228" s="1198"/>
      <c r="AO228" s="50"/>
      <c r="AP228" s="50"/>
      <c r="AQ228" s="51"/>
      <c r="AR228" s="162"/>
      <c r="AS228" s="40"/>
      <c r="AT228" s="41"/>
      <c r="AU228" s="153"/>
      <c r="AV228" s="174"/>
      <c r="AW228" s="222"/>
      <c r="AX228" s="42"/>
      <c r="AY228" s="42"/>
      <c r="AZ228" s="42"/>
      <c r="BA228" s="42"/>
      <c r="BB228" s="492"/>
    </row>
    <row r="229" spans="1:58" s="48" customFormat="1" ht="28.2" customHeight="1" thickBot="1">
      <c r="A229" s="49"/>
      <c r="B229" s="1118" t="s">
        <v>757</v>
      </c>
      <c r="C229" s="1118"/>
      <c r="D229" s="1118"/>
      <c r="E229" s="172"/>
      <c r="F229" s="1141" t="s">
        <v>758</v>
      </c>
      <c r="G229" s="1141"/>
      <c r="H229" s="1141"/>
      <c r="I229" s="1141"/>
      <c r="J229" s="1141"/>
      <c r="K229" s="1141"/>
      <c r="L229" s="1141"/>
      <c r="M229" s="1141"/>
      <c r="N229" s="1201"/>
      <c r="O229" s="1201"/>
      <c r="P229" s="1201"/>
      <c r="Q229" s="1201"/>
      <c r="R229" s="1201"/>
      <c r="S229" s="1201"/>
      <c r="T229" s="1201"/>
      <c r="U229" s="1201"/>
      <c r="V229" s="1201"/>
      <c r="W229" s="1201"/>
      <c r="X229" s="1201"/>
      <c r="Y229" s="1201"/>
      <c r="Z229" s="1201"/>
      <c r="AA229" s="1201"/>
      <c r="AB229" s="1198"/>
      <c r="AC229" s="1198"/>
      <c r="AD229" s="1198"/>
      <c r="AE229" s="1198"/>
      <c r="AF229" s="1198"/>
      <c r="AG229" s="1198"/>
      <c r="AH229" s="1198"/>
      <c r="AI229" s="1198"/>
      <c r="AJ229" s="1198"/>
      <c r="AK229" s="1198"/>
      <c r="AL229" s="1198"/>
      <c r="AM229" s="1198"/>
      <c r="AN229" s="63"/>
      <c r="AO229" s="50"/>
      <c r="AP229" s="50"/>
      <c r="AQ229" s="51"/>
      <c r="AR229" s="162"/>
      <c r="AS229" s="40"/>
      <c r="AT229" s="41"/>
      <c r="AU229" s="153"/>
      <c r="AV229" s="174"/>
      <c r="AW229" s="222"/>
      <c r="AX229" s="42"/>
      <c r="AY229" s="42"/>
      <c r="AZ229" s="42"/>
      <c r="BA229" s="42"/>
      <c r="BB229" s="492"/>
    </row>
    <row r="230" spans="1:58" s="48" customFormat="1" ht="28.2" customHeight="1">
      <c r="A230" s="50"/>
      <c r="B230" s="718"/>
      <c r="C230" s="719"/>
      <c r="D230" s="720"/>
      <c r="E230" s="49"/>
      <c r="F230" s="851"/>
      <c r="G230" s="859" t="s">
        <v>79</v>
      </c>
      <c r="H230" s="860"/>
      <c r="I230" s="860"/>
      <c r="J230" s="860"/>
      <c r="K230" s="860"/>
      <c r="L230" s="860"/>
      <c r="M230" s="861"/>
      <c r="N230" s="853" t="s">
        <v>1165</v>
      </c>
      <c r="O230" s="854"/>
      <c r="P230" s="854"/>
      <c r="Q230" s="854"/>
      <c r="R230" s="854"/>
      <c r="S230" s="854"/>
      <c r="T230" s="854"/>
      <c r="U230" s="854"/>
      <c r="V230" s="854"/>
      <c r="W230" s="854"/>
      <c r="X230" s="854"/>
      <c r="Y230" s="854"/>
      <c r="Z230" s="854"/>
      <c r="AA230" s="855"/>
      <c r="AB230" s="997" t="s">
        <v>1250</v>
      </c>
      <c r="AC230" s="998"/>
      <c r="AD230" s="998"/>
      <c r="AE230" s="998"/>
      <c r="AF230" s="998"/>
      <c r="AG230" s="998"/>
      <c r="AH230" s="998"/>
      <c r="AI230" s="998"/>
      <c r="AJ230" s="998"/>
      <c r="AK230" s="998"/>
      <c r="AL230" s="998"/>
      <c r="AM230" s="999"/>
      <c r="AQ230" s="51"/>
      <c r="AR230" s="162"/>
      <c r="AS230" s="40"/>
      <c r="AT230" s="41"/>
      <c r="AU230" s="153"/>
      <c r="AV230" s="174"/>
      <c r="AW230" s="222"/>
      <c r="AX230" s="42"/>
      <c r="AY230" s="42"/>
      <c r="AZ230" s="42"/>
      <c r="BA230" s="42"/>
      <c r="BB230" s="492"/>
    </row>
    <row r="231" spans="1:58" s="48" customFormat="1" ht="28.2" customHeight="1" thickBot="1">
      <c r="A231" s="50"/>
      <c r="B231" s="835"/>
      <c r="C231" s="836"/>
      <c r="D231" s="837"/>
      <c r="E231" s="49"/>
      <c r="F231" s="852"/>
      <c r="G231" s="862"/>
      <c r="H231" s="863"/>
      <c r="I231" s="863"/>
      <c r="J231" s="863"/>
      <c r="K231" s="863"/>
      <c r="L231" s="863"/>
      <c r="M231" s="811"/>
      <c r="N231" s="856"/>
      <c r="O231" s="857"/>
      <c r="P231" s="857"/>
      <c r="Q231" s="857"/>
      <c r="R231" s="857"/>
      <c r="S231" s="857"/>
      <c r="T231" s="857"/>
      <c r="U231" s="857"/>
      <c r="V231" s="857"/>
      <c r="W231" s="857"/>
      <c r="X231" s="857"/>
      <c r="Y231" s="857"/>
      <c r="Z231" s="857"/>
      <c r="AA231" s="858"/>
      <c r="AB231" s="1000"/>
      <c r="AC231" s="1001"/>
      <c r="AD231" s="1001"/>
      <c r="AE231" s="1001"/>
      <c r="AF231" s="1001"/>
      <c r="AG231" s="1001"/>
      <c r="AH231" s="1001"/>
      <c r="AI231" s="1001"/>
      <c r="AJ231" s="1001"/>
      <c r="AK231" s="1001"/>
      <c r="AL231" s="1001"/>
      <c r="AM231" s="1002"/>
      <c r="AQ231" s="51"/>
      <c r="AR231" s="162"/>
      <c r="AS231" s="40"/>
      <c r="AT231" s="41"/>
      <c r="AU231" s="153"/>
      <c r="AV231" s="174"/>
      <c r="AW231" s="222"/>
      <c r="AX231" s="42"/>
      <c r="AY231" s="42"/>
      <c r="AZ231" s="42"/>
      <c r="BA231" s="42"/>
      <c r="BB231" s="492"/>
    </row>
    <row r="232" spans="1:58" s="48" customFormat="1" ht="28.2" customHeight="1">
      <c r="A232" s="50"/>
      <c r="B232" s="635" t="s">
        <v>573</v>
      </c>
      <c r="C232" s="873"/>
      <c r="D232" s="874"/>
      <c r="E232" s="50"/>
      <c r="F232" s="146"/>
      <c r="G232" s="933" t="s">
        <v>81</v>
      </c>
      <c r="H232" s="933"/>
      <c r="I232" s="933"/>
      <c r="J232" s="933" t="s">
        <v>81</v>
      </c>
      <c r="K232" s="933"/>
      <c r="L232" s="933"/>
      <c r="M232" s="934"/>
      <c r="N232" s="641" t="s">
        <v>575</v>
      </c>
      <c r="O232" s="642"/>
      <c r="P232" s="642"/>
      <c r="Q232" s="642"/>
      <c r="R232" s="642"/>
      <c r="S232" s="642"/>
      <c r="T232" s="642"/>
      <c r="U232" s="642"/>
      <c r="V232" s="642"/>
      <c r="W232" s="642"/>
      <c r="X232" s="642"/>
      <c r="Y232" s="642"/>
      <c r="Z232" s="642"/>
      <c r="AA232" s="642"/>
      <c r="AB232" s="668"/>
      <c r="AC232" s="668"/>
      <c r="AD232" s="668"/>
      <c r="AE232" s="668"/>
      <c r="AF232" s="668"/>
      <c r="AG232" s="668"/>
      <c r="AH232" s="668"/>
      <c r="AI232" s="668"/>
      <c r="AJ232" s="668"/>
      <c r="AK232" s="668"/>
      <c r="AL232" s="668"/>
      <c r="AM232" s="668"/>
      <c r="AN232" s="63"/>
      <c r="AO232" s="63"/>
      <c r="AP232" s="63"/>
      <c r="AQ232" s="51"/>
      <c r="AR232" s="162"/>
      <c r="AS232" s="40"/>
      <c r="AT232" s="41"/>
      <c r="AU232" s="153"/>
      <c r="AV232" s="174"/>
      <c r="AW232" s="222"/>
      <c r="AX232" s="42"/>
      <c r="AY232" s="42"/>
      <c r="AZ232" s="42"/>
      <c r="BA232" s="42"/>
      <c r="BB232" s="492"/>
    </row>
    <row r="233" spans="1:58" s="63" customFormat="1" ht="28.2" customHeight="1">
      <c r="A233" s="50"/>
      <c r="B233" s="838"/>
      <c r="C233" s="875"/>
      <c r="D233" s="876"/>
      <c r="E233" s="49"/>
      <c r="F233" s="146"/>
      <c r="G233" s="933" t="s">
        <v>83</v>
      </c>
      <c r="H233" s="933"/>
      <c r="I233" s="933"/>
      <c r="J233" s="933" t="s">
        <v>83</v>
      </c>
      <c r="K233" s="933"/>
      <c r="L233" s="933"/>
      <c r="M233" s="934"/>
      <c r="N233" s="641" t="s">
        <v>83</v>
      </c>
      <c r="O233" s="642"/>
      <c r="P233" s="642"/>
      <c r="Q233" s="642"/>
      <c r="R233" s="642"/>
      <c r="S233" s="642"/>
      <c r="T233" s="642"/>
      <c r="U233" s="642"/>
      <c r="V233" s="642"/>
      <c r="W233" s="642"/>
      <c r="X233" s="642"/>
      <c r="Y233" s="642"/>
      <c r="Z233" s="642"/>
      <c r="AA233" s="642"/>
      <c r="AB233" s="668"/>
      <c r="AC233" s="668"/>
      <c r="AD233" s="668"/>
      <c r="AE233" s="668"/>
      <c r="AF233" s="668"/>
      <c r="AG233" s="668"/>
      <c r="AH233" s="668"/>
      <c r="AI233" s="668"/>
      <c r="AJ233" s="668"/>
      <c r="AK233" s="668"/>
      <c r="AL233" s="668"/>
      <c r="AM233" s="668"/>
      <c r="AN233" s="48"/>
      <c r="AO233" s="48"/>
      <c r="AP233" s="48"/>
      <c r="AQ233" s="51"/>
      <c r="AR233" s="162"/>
      <c r="AS233" s="40"/>
      <c r="AT233" s="41"/>
      <c r="AU233" s="153"/>
      <c r="AV233" s="174"/>
      <c r="AW233" s="222"/>
      <c r="AX233" s="42"/>
      <c r="AY233" s="42"/>
      <c r="AZ233" s="42"/>
      <c r="BA233" s="42"/>
      <c r="BB233" s="492"/>
      <c r="BC233" s="48"/>
      <c r="BD233" s="48"/>
      <c r="BE233" s="48"/>
      <c r="BF233" s="48"/>
    </row>
    <row r="234" spans="1:58" s="48" customFormat="1" ht="28.2" customHeight="1">
      <c r="A234" s="50"/>
      <c r="B234" s="838"/>
      <c r="C234" s="875"/>
      <c r="D234" s="876"/>
      <c r="E234" s="50"/>
      <c r="F234" s="146"/>
      <c r="G234" s="933" t="s">
        <v>85</v>
      </c>
      <c r="H234" s="933"/>
      <c r="I234" s="933"/>
      <c r="J234" s="933" t="s">
        <v>85</v>
      </c>
      <c r="K234" s="933"/>
      <c r="L234" s="933"/>
      <c r="M234" s="934"/>
      <c r="N234" s="641" t="s">
        <v>576</v>
      </c>
      <c r="O234" s="642"/>
      <c r="P234" s="642"/>
      <c r="Q234" s="642"/>
      <c r="R234" s="642"/>
      <c r="S234" s="642"/>
      <c r="T234" s="642"/>
      <c r="U234" s="642"/>
      <c r="V234" s="642"/>
      <c r="W234" s="642"/>
      <c r="X234" s="642"/>
      <c r="Y234" s="642"/>
      <c r="Z234" s="642"/>
      <c r="AA234" s="642"/>
      <c r="AB234" s="684" t="s">
        <v>708</v>
      </c>
      <c r="AC234" s="684"/>
      <c r="AD234" s="684"/>
      <c r="AE234" s="684"/>
      <c r="AF234" s="684"/>
      <c r="AG234" s="684"/>
      <c r="AH234" s="684"/>
      <c r="AI234" s="684"/>
      <c r="AJ234" s="684"/>
      <c r="AK234" s="684"/>
      <c r="AL234" s="684"/>
      <c r="AM234" s="684"/>
      <c r="AN234" s="63"/>
      <c r="AO234" s="63"/>
      <c r="AP234" s="63"/>
      <c r="AQ234" s="100"/>
      <c r="AR234" s="169" t="s">
        <v>1133</v>
      </c>
      <c r="AS234" s="40" t="str">
        <f>IF(AND(B230="〇",COUNTIF(F230:F239,"〇")&gt;0),B232,"")</f>
        <v/>
      </c>
      <c r="AT234" s="41" t="str">
        <f t="shared" ref="AT234:AT243" si="0">IF(AND($B$230="〇",F230="〇"),1,"")</f>
        <v/>
      </c>
      <c r="AU234" s="153" t="str">
        <f>IF(AT234=1,COUNTIF(AT234,"1"),"申請なし")</f>
        <v>申請なし</v>
      </c>
      <c r="AV234" s="174" t="str">
        <f>IF(AND(AT234=1,COUNTIF($C$382:$D$391,AZ234)=0),BA234,"")</f>
        <v/>
      </c>
      <c r="AW234" s="222" t="s">
        <v>964</v>
      </c>
      <c r="AX234" s="42" t="s">
        <v>78</v>
      </c>
      <c r="AY234" s="42" t="s">
        <v>79</v>
      </c>
      <c r="AZ234" s="42" t="s">
        <v>373</v>
      </c>
      <c r="BA234" s="42" t="s">
        <v>946</v>
      </c>
      <c r="BB234" s="492" t="str">
        <f>IF(AND(AT234=1,AZ234&lt;&gt;" "),1,"")</f>
        <v/>
      </c>
    </row>
    <row r="235" spans="1:58" s="48" customFormat="1" ht="28.2" customHeight="1">
      <c r="A235" s="50"/>
      <c r="B235" s="838"/>
      <c r="C235" s="875"/>
      <c r="D235" s="876"/>
      <c r="E235" s="50"/>
      <c r="F235" s="146"/>
      <c r="G235" s="933" t="s">
        <v>87</v>
      </c>
      <c r="H235" s="933"/>
      <c r="I235" s="933"/>
      <c r="J235" s="933" t="s">
        <v>87</v>
      </c>
      <c r="K235" s="933"/>
      <c r="L235" s="933"/>
      <c r="M235" s="934"/>
      <c r="N235" s="641" t="s">
        <v>577</v>
      </c>
      <c r="O235" s="642"/>
      <c r="P235" s="642"/>
      <c r="Q235" s="642"/>
      <c r="R235" s="642"/>
      <c r="S235" s="642"/>
      <c r="T235" s="642"/>
      <c r="U235" s="642"/>
      <c r="V235" s="642"/>
      <c r="W235" s="642"/>
      <c r="X235" s="642"/>
      <c r="Y235" s="642"/>
      <c r="Z235" s="642"/>
      <c r="AA235" s="642"/>
      <c r="AB235" s="668"/>
      <c r="AC235" s="668"/>
      <c r="AD235" s="668"/>
      <c r="AE235" s="668"/>
      <c r="AF235" s="668"/>
      <c r="AG235" s="668"/>
      <c r="AH235" s="668"/>
      <c r="AI235" s="668"/>
      <c r="AJ235" s="668"/>
      <c r="AK235" s="668"/>
      <c r="AL235" s="668"/>
      <c r="AM235" s="668"/>
      <c r="AN235" s="63"/>
      <c r="AO235" s="63"/>
      <c r="AP235" s="63"/>
      <c r="AQ235" s="100"/>
      <c r="AR235" s="169" t="s">
        <v>1133</v>
      </c>
      <c r="AS235" s="40"/>
      <c r="AT235" s="41" t="str">
        <f t="shared" si="0"/>
        <v/>
      </c>
      <c r="AU235" s="153" t="str">
        <f>IF(AT235=1,COUNTIF($AT$234:AT235,"1"),"申請なし")</f>
        <v>申請なし</v>
      </c>
      <c r="AV235" s="174"/>
      <c r="AW235" s="222" t="s">
        <v>965</v>
      </c>
      <c r="AX235" s="42"/>
      <c r="AY235" s="42"/>
      <c r="AZ235" s="42"/>
      <c r="BA235" s="42" t="s">
        <v>947</v>
      </c>
      <c r="BB235" s="492" t="str">
        <f t="shared" ref="BB235:BB298" si="1">IF(AND(AT235=1,AZ235&lt;&gt;" "),1,"")</f>
        <v/>
      </c>
    </row>
    <row r="236" spans="1:58" s="63" customFormat="1" ht="28.2" customHeight="1">
      <c r="A236" s="50"/>
      <c r="B236" s="838"/>
      <c r="C236" s="875"/>
      <c r="D236" s="876"/>
      <c r="E236" s="49"/>
      <c r="F236" s="146"/>
      <c r="G236" s="933" t="s">
        <v>89</v>
      </c>
      <c r="H236" s="933"/>
      <c r="I236" s="933"/>
      <c r="J236" s="933" t="s">
        <v>89</v>
      </c>
      <c r="K236" s="933"/>
      <c r="L236" s="933"/>
      <c r="M236" s="934"/>
      <c r="N236" s="641" t="s">
        <v>578</v>
      </c>
      <c r="O236" s="642"/>
      <c r="P236" s="642"/>
      <c r="Q236" s="642"/>
      <c r="R236" s="642"/>
      <c r="S236" s="642"/>
      <c r="T236" s="642"/>
      <c r="U236" s="642"/>
      <c r="V236" s="642"/>
      <c r="W236" s="642"/>
      <c r="X236" s="642"/>
      <c r="Y236" s="642"/>
      <c r="Z236" s="642"/>
      <c r="AA236" s="642"/>
      <c r="AB236" s="668"/>
      <c r="AC236" s="668"/>
      <c r="AD236" s="668"/>
      <c r="AE236" s="668"/>
      <c r="AF236" s="668"/>
      <c r="AG236" s="668"/>
      <c r="AH236" s="668"/>
      <c r="AI236" s="668"/>
      <c r="AJ236" s="668"/>
      <c r="AK236" s="668"/>
      <c r="AL236" s="668"/>
      <c r="AM236" s="668"/>
      <c r="AN236" s="48"/>
      <c r="AO236" s="48"/>
      <c r="AP236" s="48"/>
      <c r="AQ236" s="75"/>
      <c r="AR236" s="169" t="s">
        <v>1133</v>
      </c>
      <c r="AS236" s="40"/>
      <c r="AT236" s="41" t="str">
        <f t="shared" si="0"/>
        <v/>
      </c>
      <c r="AU236" s="153" t="str">
        <f>IF(AT236=1,COUNTIF($AT$234:AT236,"1"),"申請なし")</f>
        <v>申請なし</v>
      </c>
      <c r="AV236" s="174"/>
      <c r="AW236" s="222" t="s">
        <v>966</v>
      </c>
      <c r="AX236" s="42" t="s">
        <v>80</v>
      </c>
      <c r="AY236" s="42" t="s">
        <v>81</v>
      </c>
      <c r="AZ236" s="42" t="s">
        <v>934</v>
      </c>
      <c r="BA236" s="42" t="s">
        <v>947</v>
      </c>
      <c r="BB236" s="492" t="str">
        <f t="shared" si="1"/>
        <v/>
      </c>
      <c r="BC236" s="48"/>
      <c r="BD236" s="48"/>
      <c r="BE236" s="48"/>
      <c r="BF236" s="48"/>
    </row>
    <row r="237" spans="1:58" s="48" customFormat="1" ht="28.2" customHeight="1">
      <c r="A237" s="50"/>
      <c r="B237" s="838"/>
      <c r="C237" s="875"/>
      <c r="D237" s="876"/>
      <c r="E237" s="50"/>
      <c r="F237" s="146"/>
      <c r="G237" s="933" t="s">
        <v>91</v>
      </c>
      <c r="H237" s="933"/>
      <c r="I237" s="933"/>
      <c r="J237" s="933" t="s">
        <v>91</v>
      </c>
      <c r="K237" s="933"/>
      <c r="L237" s="933"/>
      <c r="M237" s="934"/>
      <c r="N237" s="641" t="s">
        <v>579</v>
      </c>
      <c r="O237" s="642"/>
      <c r="P237" s="642"/>
      <c r="Q237" s="642"/>
      <c r="R237" s="642"/>
      <c r="S237" s="642"/>
      <c r="T237" s="642"/>
      <c r="U237" s="642"/>
      <c r="V237" s="642"/>
      <c r="W237" s="642"/>
      <c r="X237" s="642"/>
      <c r="Y237" s="642"/>
      <c r="Z237" s="642"/>
      <c r="AA237" s="642"/>
      <c r="AB237" s="668"/>
      <c r="AC237" s="668"/>
      <c r="AD237" s="668"/>
      <c r="AE237" s="668"/>
      <c r="AF237" s="668"/>
      <c r="AG237" s="668"/>
      <c r="AH237" s="668"/>
      <c r="AI237" s="668"/>
      <c r="AJ237" s="668"/>
      <c r="AK237" s="668"/>
      <c r="AL237" s="668"/>
      <c r="AM237" s="668"/>
      <c r="AN237" s="63"/>
      <c r="AO237" s="63"/>
      <c r="AP237" s="63"/>
      <c r="AQ237" s="100"/>
      <c r="AR237" s="169" t="s">
        <v>1133</v>
      </c>
      <c r="AS237" s="40"/>
      <c r="AT237" s="41" t="str">
        <f t="shared" si="0"/>
        <v/>
      </c>
      <c r="AU237" s="153" t="str">
        <f>IF(AT237=1,COUNTIF($AT$234:AT237,"1"),"申請なし")</f>
        <v>申請なし</v>
      </c>
      <c r="AV237" s="174"/>
      <c r="AW237" s="222" t="s">
        <v>967</v>
      </c>
      <c r="AX237" s="42" t="s">
        <v>82</v>
      </c>
      <c r="AY237" s="42" t="s">
        <v>83</v>
      </c>
      <c r="AZ237" s="42" t="s">
        <v>934</v>
      </c>
      <c r="BA237" s="42" t="s">
        <v>947</v>
      </c>
      <c r="BB237" s="492" t="str">
        <f t="shared" si="1"/>
        <v/>
      </c>
    </row>
    <row r="238" spans="1:58" s="63" customFormat="1" ht="28.2" customHeight="1">
      <c r="A238" s="50"/>
      <c r="B238" s="838"/>
      <c r="C238" s="875"/>
      <c r="D238" s="876"/>
      <c r="E238" s="49"/>
      <c r="F238" s="146"/>
      <c r="G238" s="933" t="s">
        <v>93</v>
      </c>
      <c r="H238" s="933"/>
      <c r="I238" s="933"/>
      <c r="J238" s="933" t="s">
        <v>93</v>
      </c>
      <c r="K238" s="933"/>
      <c r="L238" s="933"/>
      <c r="M238" s="934"/>
      <c r="N238" s="641" t="s">
        <v>580</v>
      </c>
      <c r="O238" s="642"/>
      <c r="P238" s="642"/>
      <c r="Q238" s="642"/>
      <c r="R238" s="642"/>
      <c r="S238" s="642"/>
      <c r="T238" s="642"/>
      <c r="U238" s="642"/>
      <c r="V238" s="642"/>
      <c r="W238" s="642"/>
      <c r="X238" s="642"/>
      <c r="Y238" s="642"/>
      <c r="Z238" s="642"/>
      <c r="AA238" s="642"/>
      <c r="AB238" s="668"/>
      <c r="AC238" s="668"/>
      <c r="AD238" s="668"/>
      <c r="AE238" s="668"/>
      <c r="AF238" s="668"/>
      <c r="AG238" s="668"/>
      <c r="AH238" s="668"/>
      <c r="AI238" s="668"/>
      <c r="AJ238" s="668"/>
      <c r="AK238" s="668"/>
      <c r="AL238" s="668"/>
      <c r="AM238" s="668"/>
      <c r="AN238" s="48"/>
      <c r="AO238" s="48"/>
      <c r="AP238" s="48"/>
      <c r="AQ238" s="75"/>
      <c r="AR238" s="169" t="s">
        <v>1133</v>
      </c>
      <c r="AS238" s="40"/>
      <c r="AT238" s="41" t="str">
        <f t="shared" si="0"/>
        <v/>
      </c>
      <c r="AU238" s="153" t="str">
        <f>IF(AT238=1,COUNTIF($AT$234:AT238,"1"),"申請なし")</f>
        <v>申請なし</v>
      </c>
      <c r="AV238" s="174"/>
      <c r="AW238" s="222" t="s">
        <v>968</v>
      </c>
      <c r="AX238" s="42" t="s">
        <v>84</v>
      </c>
      <c r="AY238" s="42" t="s">
        <v>85</v>
      </c>
      <c r="AZ238" s="42" t="s">
        <v>934</v>
      </c>
      <c r="BA238" s="42" t="s">
        <v>947</v>
      </c>
      <c r="BB238" s="492" t="str">
        <f t="shared" si="1"/>
        <v/>
      </c>
    </row>
    <row r="239" spans="1:58" s="63" customFormat="1" ht="28.2" customHeight="1" thickBot="1">
      <c r="A239" s="50"/>
      <c r="B239" s="877"/>
      <c r="C239" s="878"/>
      <c r="D239" s="879"/>
      <c r="E239" s="50"/>
      <c r="F239" s="147"/>
      <c r="G239" s="1199" t="s">
        <v>709</v>
      </c>
      <c r="H239" s="1199"/>
      <c r="I239" s="1199"/>
      <c r="J239" s="1199" t="s">
        <v>581</v>
      </c>
      <c r="K239" s="1199"/>
      <c r="L239" s="1199"/>
      <c r="M239" s="1200"/>
      <c r="N239" s="641" t="s">
        <v>582</v>
      </c>
      <c r="O239" s="642"/>
      <c r="P239" s="642"/>
      <c r="Q239" s="642"/>
      <c r="R239" s="642"/>
      <c r="S239" s="642"/>
      <c r="T239" s="642"/>
      <c r="U239" s="642"/>
      <c r="V239" s="642"/>
      <c r="W239" s="642"/>
      <c r="X239" s="642"/>
      <c r="Y239" s="642"/>
      <c r="Z239" s="642"/>
      <c r="AA239" s="642"/>
      <c r="AB239" s="668"/>
      <c r="AC239" s="668"/>
      <c r="AD239" s="668"/>
      <c r="AE239" s="668"/>
      <c r="AF239" s="668"/>
      <c r="AG239" s="668"/>
      <c r="AH239" s="668"/>
      <c r="AI239" s="668"/>
      <c r="AJ239" s="668"/>
      <c r="AK239" s="668"/>
      <c r="AL239" s="668"/>
      <c r="AM239" s="668"/>
      <c r="AQ239" s="75"/>
      <c r="AR239" s="169" t="s">
        <v>1133</v>
      </c>
      <c r="AS239" s="40"/>
      <c r="AT239" s="41" t="str">
        <f t="shared" si="0"/>
        <v/>
      </c>
      <c r="AU239" s="153" t="str">
        <f>IF(AT239=1,COUNTIF($AT$234:AT239,"1"),"申請なし")</f>
        <v>申請なし</v>
      </c>
      <c r="AV239" s="174"/>
      <c r="AW239" s="222" t="s">
        <v>969</v>
      </c>
      <c r="AX239" s="42" t="s">
        <v>86</v>
      </c>
      <c r="AY239" s="42" t="s">
        <v>87</v>
      </c>
      <c r="AZ239" s="42" t="s">
        <v>934</v>
      </c>
      <c r="BA239" s="42" t="s">
        <v>947</v>
      </c>
      <c r="BB239" s="492" t="str">
        <f t="shared" si="1"/>
        <v/>
      </c>
    </row>
    <row r="240" spans="1:58" s="48" customFormat="1" ht="28.2" customHeight="1" thickBot="1">
      <c r="A240" s="49"/>
      <c r="B240" s="110"/>
      <c r="C240" s="110"/>
      <c r="D240" s="111"/>
      <c r="E240" s="112"/>
      <c r="F240" s="113"/>
      <c r="G240" s="114"/>
      <c r="H240" s="114"/>
      <c r="I240" s="114"/>
      <c r="J240" s="114"/>
      <c r="K240" s="114"/>
      <c r="L240" s="115"/>
      <c r="M240" s="115"/>
      <c r="N240" s="116"/>
      <c r="O240" s="116"/>
      <c r="P240" s="116"/>
      <c r="Q240" s="116"/>
      <c r="R240" s="116"/>
      <c r="S240" s="116"/>
      <c r="T240" s="116"/>
      <c r="U240" s="116"/>
      <c r="V240" s="116"/>
      <c r="W240" s="116"/>
      <c r="X240" s="116"/>
      <c r="Y240" s="116"/>
      <c r="Z240" s="117"/>
      <c r="AA240" s="117"/>
      <c r="AB240" s="118"/>
      <c r="AC240" s="118"/>
      <c r="AD240" s="118"/>
      <c r="AE240" s="118"/>
      <c r="AF240" s="118"/>
      <c r="AG240" s="118"/>
      <c r="AH240" s="118"/>
      <c r="AI240" s="118"/>
      <c r="AJ240" s="118"/>
      <c r="AK240" s="118"/>
      <c r="AL240" s="118"/>
      <c r="AM240" s="119"/>
      <c r="AO240" s="49"/>
      <c r="AP240" s="50"/>
      <c r="AQ240" s="100"/>
      <c r="AR240" s="169" t="s">
        <v>1133</v>
      </c>
      <c r="AS240" s="40"/>
      <c r="AT240" s="41" t="str">
        <f t="shared" si="0"/>
        <v/>
      </c>
      <c r="AU240" s="153" t="str">
        <f>IF(AT240=1,COUNTIF($AT$234:AT240,"1"),"申請なし")</f>
        <v>申請なし</v>
      </c>
      <c r="AV240" s="174"/>
      <c r="AW240" s="222" t="s">
        <v>970</v>
      </c>
      <c r="AX240" s="42" t="s">
        <v>88</v>
      </c>
      <c r="AY240" s="42" t="s">
        <v>89</v>
      </c>
      <c r="AZ240" s="42" t="s">
        <v>934</v>
      </c>
      <c r="BA240" s="42" t="s">
        <v>947</v>
      </c>
      <c r="BB240" s="492" t="str">
        <f t="shared" si="1"/>
        <v/>
      </c>
    </row>
    <row r="241" spans="1:54" s="63" customFormat="1" ht="28.2" customHeight="1">
      <c r="A241" s="49"/>
      <c r="B241" s="645"/>
      <c r="C241" s="646"/>
      <c r="D241" s="647"/>
      <c r="E241" s="120"/>
      <c r="F241" s="148"/>
      <c r="G241" s="1186" t="s">
        <v>96</v>
      </c>
      <c r="H241" s="1186"/>
      <c r="I241" s="1186"/>
      <c r="J241" s="1186" t="s">
        <v>96</v>
      </c>
      <c r="K241" s="1186"/>
      <c r="L241" s="1186"/>
      <c r="M241" s="1187"/>
      <c r="N241" s="653" t="s">
        <v>583</v>
      </c>
      <c r="O241" s="654"/>
      <c r="P241" s="654"/>
      <c r="Q241" s="654"/>
      <c r="R241" s="654"/>
      <c r="S241" s="654"/>
      <c r="T241" s="654"/>
      <c r="U241" s="654"/>
      <c r="V241" s="654"/>
      <c r="W241" s="654"/>
      <c r="X241" s="654"/>
      <c r="Y241" s="654"/>
      <c r="Z241" s="654"/>
      <c r="AA241" s="654"/>
      <c r="AB241" s="667" t="s">
        <v>1250</v>
      </c>
      <c r="AC241" s="667"/>
      <c r="AD241" s="667"/>
      <c r="AE241" s="667"/>
      <c r="AF241" s="667"/>
      <c r="AG241" s="667"/>
      <c r="AH241" s="667"/>
      <c r="AI241" s="667"/>
      <c r="AJ241" s="667"/>
      <c r="AK241" s="667"/>
      <c r="AL241" s="667"/>
      <c r="AM241" s="667"/>
      <c r="AQ241" s="75"/>
      <c r="AR241" s="169" t="s">
        <v>1133</v>
      </c>
      <c r="AS241" s="40"/>
      <c r="AT241" s="41" t="str">
        <f t="shared" si="0"/>
        <v/>
      </c>
      <c r="AU241" s="153" t="str">
        <f>IF(AT241=1,COUNTIF($AT$234:AT241,"1"),"申請なし")</f>
        <v>申請なし</v>
      </c>
      <c r="AV241" s="174"/>
      <c r="AW241" s="222" t="s">
        <v>971</v>
      </c>
      <c r="AX241" s="42" t="s">
        <v>90</v>
      </c>
      <c r="AY241" s="42" t="s">
        <v>91</v>
      </c>
      <c r="AZ241" s="42" t="s">
        <v>934</v>
      </c>
      <c r="BA241" s="42" t="s">
        <v>947</v>
      </c>
      <c r="BB241" s="492" t="str">
        <f t="shared" si="1"/>
        <v/>
      </c>
    </row>
    <row r="242" spans="1:54" s="48" customFormat="1" ht="28.2" customHeight="1" thickBot="1">
      <c r="A242" s="49"/>
      <c r="B242" s="648"/>
      <c r="C242" s="649"/>
      <c r="D242" s="650"/>
      <c r="E242" s="120"/>
      <c r="F242" s="699"/>
      <c r="G242" s="651" t="s">
        <v>98</v>
      </c>
      <c r="H242" s="651"/>
      <c r="I242" s="651"/>
      <c r="J242" s="651" t="s">
        <v>98</v>
      </c>
      <c r="K242" s="651"/>
      <c r="L242" s="651"/>
      <c r="M242" s="652"/>
      <c r="N242" s="653" t="s">
        <v>584</v>
      </c>
      <c r="O242" s="654"/>
      <c r="P242" s="654"/>
      <c r="Q242" s="654"/>
      <c r="R242" s="654"/>
      <c r="S242" s="654"/>
      <c r="T242" s="654"/>
      <c r="U242" s="654"/>
      <c r="V242" s="654"/>
      <c r="W242" s="654"/>
      <c r="X242" s="654"/>
      <c r="Y242" s="654"/>
      <c r="Z242" s="654"/>
      <c r="AA242" s="654"/>
      <c r="AB242" s="754" t="s">
        <v>1251</v>
      </c>
      <c r="AC242" s="845"/>
      <c r="AD242" s="845"/>
      <c r="AE242" s="845"/>
      <c r="AF242" s="845"/>
      <c r="AG242" s="845"/>
      <c r="AH242" s="845"/>
      <c r="AI242" s="845"/>
      <c r="AJ242" s="845"/>
      <c r="AK242" s="845"/>
      <c r="AL242" s="845"/>
      <c r="AM242" s="846"/>
      <c r="AQ242" s="100"/>
      <c r="AR242" s="169" t="s">
        <v>1133</v>
      </c>
      <c r="AS242" s="40"/>
      <c r="AT242" s="41" t="str">
        <f t="shared" si="0"/>
        <v/>
      </c>
      <c r="AU242" s="153" t="str">
        <f>IF(AT242=1,COUNTIF($AT$234:AT242,"1"),"申請なし")</f>
        <v>申請なし</v>
      </c>
      <c r="AV242" s="174"/>
      <c r="AW242" s="222" t="s">
        <v>972</v>
      </c>
      <c r="AX242" s="42" t="s">
        <v>92</v>
      </c>
      <c r="AY242" s="42" t="s">
        <v>93</v>
      </c>
      <c r="AZ242" s="42" t="s">
        <v>934</v>
      </c>
      <c r="BA242" s="42" t="s">
        <v>947</v>
      </c>
      <c r="BB242" s="492" t="str">
        <f t="shared" si="1"/>
        <v/>
      </c>
    </row>
    <row r="243" spans="1:54" s="63" customFormat="1" ht="28.2" customHeight="1" thickBot="1">
      <c r="A243" s="49"/>
      <c r="B243" s="839" t="s">
        <v>760</v>
      </c>
      <c r="C243" s="840"/>
      <c r="D243" s="841"/>
      <c r="E243" s="121"/>
      <c r="F243" s="842"/>
      <c r="G243" s="767"/>
      <c r="H243" s="767"/>
      <c r="I243" s="767"/>
      <c r="J243" s="767"/>
      <c r="K243" s="767"/>
      <c r="L243" s="767"/>
      <c r="M243" s="768"/>
      <c r="N243" s="653"/>
      <c r="O243" s="654"/>
      <c r="P243" s="654"/>
      <c r="Q243" s="654"/>
      <c r="R243" s="654"/>
      <c r="S243" s="654"/>
      <c r="T243" s="654"/>
      <c r="U243" s="654"/>
      <c r="V243" s="654"/>
      <c r="W243" s="654"/>
      <c r="X243" s="654"/>
      <c r="Y243" s="654"/>
      <c r="Z243" s="654"/>
      <c r="AA243" s="654"/>
      <c r="AB243" s="847"/>
      <c r="AC243" s="848"/>
      <c r="AD243" s="848"/>
      <c r="AE243" s="848"/>
      <c r="AF243" s="848"/>
      <c r="AG243" s="848"/>
      <c r="AH243" s="848"/>
      <c r="AI243" s="848"/>
      <c r="AJ243" s="848"/>
      <c r="AK243" s="848"/>
      <c r="AL243" s="848"/>
      <c r="AM243" s="849"/>
      <c r="AN243" s="48"/>
      <c r="AO243" s="48"/>
      <c r="AP243" s="48"/>
      <c r="AQ243" s="75"/>
      <c r="AR243" s="169" t="s">
        <v>1133</v>
      </c>
      <c r="AS243" s="40"/>
      <c r="AT243" s="41" t="str">
        <f t="shared" si="0"/>
        <v/>
      </c>
      <c r="AU243" s="153" t="str">
        <f>IF(AT243=1,COUNTIF($AT$234:AT243,"1"),"申請なし")</f>
        <v>申請なし</v>
      </c>
      <c r="AV243" s="174"/>
      <c r="AW243" s="222" t="s">
        <v>973</v>
      </c>
      <c r="AX243" s="42" t="s">
        <v>94</v>
      </c>
      <c r="AY243" s="42" t="s">
        <v>581</v>
      </c>
      <c r="AZ243" s="42" t="s">
        <v>934</v>
      </c>
      <c r="BA243" s="42" t="s">
        <v>947</v>
      </c>
      <c r="BB243" s="492" t="str">
        <f t="shared" si="1"/>
        <v/>
      </c>
    </row>
    <row r="244" spans="1:54" s="48" customFormat="1" ht="28.2" customHeight="1" thickBot="1">
      <c r="A244" s="49"/>
      <c r="B244" s="122"/>
      <c r="C244" s="122"/>
      <c r="D244" s="122"/>
      <c r="E244" s="120"/>
      <c r="F244" s="123"/>
      <c r="G244" s="114"/>
      <c r="H244" s="112"/>
      <c r="I244" s="112"/>
      <c r="J244" s="114"/>
      <c r="K244" s="114"/>
      <c r="L244" s="114"/>
      <c r="M244" s="114"/>
      <c r="N244" s="124"/>
      <c r="O244" s="124"/>
      <c r="P244" s="116"/>
      <c r="Q244" s="116"/>
      <c r="R244" s="116"/>
      <c r="S244" s="116"/>
      <c r="T244" s="116"/>
      <c r="U244" s="116"/>
      <c r="V244" s="116"/>
      <c r="W244" s="116"/>
      <c r="X244" s="116"/>
      <c r="Y244" s="116"/>
      <c r="Z244" s="116"/>
      <c r="AA244" s="116"/>
      <c r="AB244" s="118"/>
      <c r="AC244" s="118"/>
      <c r="AD244" s="118"/>
      <c r="AE244" s="118"/>
      <c r="AF244" s="118"/>
      <c r="AG244" s="118"/>
      <c r="AH244" s="118"/>
      <c r="AI244" s="118"/>
      <c r="AJ244" s="118"/>
      <c r="AK244" s="118"/>
      <c r="AL244" s="118"/>
      <c r="AM244" s="125"/>
      <c r="AN244" s="63"/>
      <c r="AO244" s="63"/>
      <c r="AP244" s="63"/>
      <c r="AQ244" s="51"/>
      <c r="AR244" s="169" t="s">
        <v>1133</v>
      </c>
      <c r="AS244" s="40"/>
      <c r="AT244" s="41"/>
      <c r="AU244" s="153" t="str">
        <f>IF(AT244=1,COUNTIF($AT$234:AT244,"1"),"申請なし")</f>
        <v>申請なし</v>
      </c>
      <c r="AV244" s="174"/>
      <c r="AW244" s="222" t="s">
        <v>974</v>
      </c>
      <c r="AX244" s="42"/>
      <c r="AY244" s="42"/>
      <c r="AZ244" s="42" t="s">
        <v>934</v>
      </c>
      <c r="BA244" s="42" t="s">
        <v>947</v>
      </c>
      <c r="BB244" s="492" t="str">
        <f t="shared" si="1"/>
        <v/>
      </c>
    </row>
    <row r="245" spans="1:54" s="63" customFormat="1" ht="28.2" customHeight="1">
      <c r="A245" s="48"/>
      <c r="B245" s="645"/>
      <c r="C245" s="646"/>
      <c r="D245" s="647"/>
      <c r="E245" s="120"/>
      <c r="F245" s="148"/>
      <c r="G245" s="843" t="s">
        <v>585</v>
      </c>
      <c r="H245" s="843"/>
      <c r="I245" s="843"/>
      <c r="J245" s="843" t="s">
        <v>100</v>
      </c>
      <c r="K245" s="843"/>
      <c r="L245" s="843"/>
      <c r="M245" s="844"/>
      <c r="N245" s="641" t="s">
        <v>586</v>
      </c>
      <c r="O245" s="642"/>
      <c r="P245" s="642"/>
      <c r="Q245" s="642"/>
      <c r="R245" s="642"/>
      <c r="S245" s="642"/>
      <c r="T245" s="642"/>
      <c r="U245" s="642"/>
      <c r="V245" s="642"/>
      <c r="W245" s="642"/>
      <c r="X245" s="642"/>
      <c r="Y245" s="642"/>
      <c r="Z245" s="642"/>
      <c r="AA245" s="642"/>
      <c r="AB245" s="769" t="s">
        <v>1221</v>
      </c>
      <c r="AC245" s="769"/>
      <c r="AD245" s="769"/>
      <c r="AE245" s="769"/>
      <c r="AF245" s="769"/>
      <c r="AG245" s="769"/>
      <c r="AH245" s="769"/>
      <c r="AI245" s="769"/>
      <c r="AJ245" s="769"/>
      <c r="AK245" s="769"/>
      <c r="AL245" s="769"/>
      <c r="AM245" s="769"/>
      <c r="AN245" s="48"/>
      <c r="AO245" s="48"/>
      <c r="AP245" s="48"/>
      <c r="AQ245" s="75"/>
      <c r="AR245" s="169" t="s">
        <v>1133</v>
      </c>
      <c r="AS245" s="40" t="str">
        <f>IF(AND(B241="〇",COUNTIF(F241:F243,"〇")&gt;0),B243,"")</f>
        <v/>
      </c>
      <c r="AT245" s="41" t="str">
        <f>IF(AND($B$241="〇",F241="〇"),1,"")</f>
        <v/>
      </c>
      <c r="AU245" s="153" t="str">
        <f>IF(AT245=1,COUNTIF($AT$234:AT245,"1"),"申請なし")</f>
        <v>申請なし</v>
      </c>
      <c r="AV245" s="174" t="str">
        <f>IF(AND(AT245=1,COUNTIF($C$382:$D$391,AZ245)=0),BA245,"")</f>
        <v/>
      </c>
      <c r="AW245" s="222" t="s">
        <v>975</v>
      </c>
      <c r="AX245" s="42" t="s">
        <v>95</v>
      </c>
      <c r="AY245" s="42" t="s">
        <v>96</v>
      </c>
      <c r="AZ245" s="42" t="s">
        <v>373</v>
      </c>
      <c r="BA245" s="42" t="s">
        <v>946</v>
      </c>
      <c r="BB245" s="492" t="str">
        <f t="shared" si="1"/>
        <v/>
      </c>
    </row>
    <row r="246" spans="1:54" s="48" customFormat="1" ht="28.2" customHeight="1" thickBot="1">
      <c r="A246" s="63"/>
      <c r="B246" s="648"/>
      <c r="C246" s="649"/>
      <c r="D246" s="650"/>
      <c r="E246" s="120"/>
      <c r="F246" s="146"/>
      <c r="G246" s="643" t="s">
        <v>710</v>
      </c>
      <c r="H246" s="643"/>
      <c r="I246" s="643"/>
      <c r="J246" s="643" t="s">
        <v>102</v>
      </c>
      <c r="K246" s="643"/>
      <c r="L246" s="643"/>
      <c r="M246" s="644"/>
      <c r="N246" s="641" t="s">
        <v>587</v>
      </c>
      <c r="O246" s="642"/>
      <c r="P246" s="642"/>
      <c r="Q246" s="642"/>
      <c r="R246" s="642"/>
      <c r="S246" s="642"/>
      <c r="T246" s="642"/>
      <c r="U246" s="642"/>
      <c r="V246" s="642"/>
      <c r="W246" s="642"/>
      <c r="X246" s="642"/>
      <c r="Y246" s="642"/>
      <c r="Z246" s="642"/>
      <c r="AA246" s="642"/>
      <c r="AB246" s="668"/>
      <c r="AC246" s="668"/>
      <c r="AD246" s="668"/>
      <c r="AE246" s="668"/>
      <c r="AF246" s="668"/>
      <c r="AG246" s="668"/>
      <c r="AH246" s="668"/>
      <c r="AI246" s="668"/>
      <c r="AJ246" s="668"/>
      <c r="AK246" s="668"/>
      <c r="AL246" s="668"/>
      <c r="AM246" s="668"/>
      <c r="AN246" s="63"/>
      <c r="AO246" s="63"/>
      <c r="AP246" s="63"/>
      <c r="AQ246" s="100"/>
      <c r="AR246" s="169" t="s">
        <v>1133</v>
      </c>
      <c r="AS246" s="40"/>
      <c r="AT246" s="41" t="str">
        <f>IF(AND($B$241="〇",F242="〇"),1,"")</f>
        <v/>
      </c>
      <c r="AU246" s="153" t="str">
        <f>IF(AT246=1,COUNTIF($AT$234:AT246,"1"),"申請なし")</f>
        <v>申請なし</v>
      </c>
      <c r="AV246" s="174" t="str">
        <f>IF(AND(AT246=1,OR(COUNTIF($C$382:$D$391,"0B01")=0,COUNTIF($C$382:$D$391,"0B02")=0)),BA246,"")</f>
        <v/>
      </c>
      <c r="AW246" s="222" t="s">
        <v>976</v>
      </c>
      <c r="AX246" s="42" t="s">
        <v>97</v>
      </c>
      <c r="AY246" s="42" t="s">
        <v>98</v>
      </c>
      <c r="AZ246" s="42" t="s">
        <v>930</v>
      </c>
      <c r="BA246" s="42" t="s">
        <v>948</v>
      </c>
      <c r="BB246" s="492" t="str">
        <f t="shared" si="1"/>
        <v/>
      </c>
    </row>
    <row r="247" spans="1:54" s="48" customFormat="1" ht="28.2" customHeight="1">
      <c r="A247" s="49"/>
      <c r="B247" s="635" t="s">
        <v>761</v>
      </c>
      <c r="C247" s="636"/>
      <c r="D247" s="637"/>
      <c r="E247" s="120"/>
      <c r="F247" s="146"/>
      <c r="G247" s="651" t="s">
        <v>711</v>
      </c>
      <c r="H247" s="651"/>
      <c r="I247" s="651"/>
      <c r="J247" s="651" t="s">
        <v>104</v>
      </c>
      <c r="K247" s="651"/>
      <c r="L247" s="651"/>
      <c r="M247" s="652"/>
      <c r="N247" s="653" t="s">
        <v>588</v>
      </c>
      <c r="O247" s="654"/>
      <c r="P247" s="654"/>
      <c r="Q247" s="654"/>
      <c r="R247" s="654"/>
      <c r="S247" s="654"/>
      <c r="T247" s="654"/>
      <c r="U247" s="654"/>
      <c r="V247" s="654"/>
      <c r="W247" s="654"/>
      <c r="X247" s="654"/>
      <c r="Y247" s="654"/>
      <c r="Z247" s="654"/>
      <c r="AA247" s="654"/>
      <c r="AB247" s="667" t="s">
        <v>1252</v>
      </c>
      <c r="AC247" s="667"/>
      <c r="AD247" s="667"/>
      <c r="AE247" s="667"/>
      <c r="AF247" s="667"/>
      <c r="AG247" s="667"/>
      <c r="AH247" s="667"/>
      <c r="AI247" s="667"/>
      <c r="AJ247" s="667"/>
      <c r="AK247" s="667"/>
      <c r="AL247" s="667"/>
      <c r="AM247" s="667"/>
      <c r="AQ247" s="100"/>
      <c r="AR247" s="169" t="s">
        <v>1133</v>
      </c>
      <c r="AS247" s="40"/>
      <c r="AT247" s="41" t="str">
        <f>IF(AND($B$241="〇",F243="〇"),1,"")</f>
        <v/>
      </c>
      <c r="AU247" s="153" t="str">
        <f>IF(AT247=1,COUNTIF($AT$234:AT247,"1"),"申請なし")</f>
        <v>申請なし</v>
      </c>
      <c r="AV247" s="174" t="str">
        <f>IF(AT247=1,BA247,"")</f>
        <v/>
      </c>
      <c r="AW247" s="222" t="s">
        <v>977</v>
      </c>
      <c r="AX247" s="42"/>
      <c r="AY247" s="42"/>
      <c r="AZ247" s="42" t="s">
        <v>934</v>
      </c>
      <c r="BA247" s="42" t="s">
        <v>947</v>
      </c>
      <c r="BB247" s="492" t="str">
        <f t="shared" si="1"/>
        <v/>
      </c>
    </row>
    <row r="248" spans="1:54" s="63" customFormat="1" ht="28.2" customHeight="1" thickBot="1">
      <c r="A248" s="49"/>
      <c r="B248" s="638"/>
      <c r="C248" s="639"/>
      <c r="D248" s="640"/>
      <c r="E248" s="120"/>
      <c r="F248" s="147"/>
      <c r="G248" s="661" t="s">
        <v>712</v>
      </c>
      <c r="H248" s="661"/>
      <c r="I248" s="661"/>
      <c r="J248" s="661" t="s">
        <v>589</v>
      </c>
      <c r="K248" s="661"/>
      <c r="L248" s="661"/>
      <c r="M248" s="662"/>
      <c r="N248" s="641" t="s">
        <v>590</v>
      </c>
      <c r="O248" s="642"/>
      <c r="P248" s="642"/>
      <c r="Q248" s="642"/>
      <c r="R248" s="642"/>
      <c r="S248" s="642"/>
      <c r="T248" s="642"/>
      <c r="U248" s="642"/>
      <c r="V248" s="642"/>
      <c r="W248" s="642"/>
      <c r="X248" s="642"/>
      <c r="Y248" s="642"/>
      <c r="Z248" s="642"/>
      <c r="AA248" s="642"/>
      <c r="AB248" s="769" t="s">
        <v>1159</v>
      </c>
      <c r="AC248" s="769"/>
      <c r="AD248" s="769"/>
      <c r="AE248" s="769"/>
      <c r="AF248" s="769"/>
      <c r="AG248" s="769"/>
      <c r="AH248" s="769"/>
      <c r="AI248" s="769"/>
      <c r="AJ248" s="769"/>
      <c r="AK248" s="769"/>
      <c r="AL248" s="769"/>
      <c r="AM248" s="769"/>
      <c r="AQ248" s="75"/>
      <c r="AR248" s="169" t="s">
        <v>1133</v>
      </c>
      <c r="AS248" s="40"/>
      <c r="AT248" s="41"/>
      <c r="AU248" s="153" t="str">
        <f>IF(AT248=1,COUNTIF($AT$234:AT248,"1"),"申請なし")</f>
        <v>申請なし</v>
      </c>
      <c r="AV248" s="174" t="str">
        <f>IF(AT248=1,BA248,"")</f>
        <v/>
      </c>
      <c r="AW248" s="222" t="s">
        <v>978</v>
      </c>
      <c r="AX248" s="42"/>
      <c r="AY248" s="42"/>
      <c r="AZ248" s="42" t="s">
        <v>934</v>
      </c>
      <c r="BA248" s="42" t="s">
        <v>947</v>
      </c>
      <c r="BB248" s="492" t="str">
        <f t="shared" si="1"/>
        <v/>
      </c>
    </row>
    <row r="249" spans="1:54" s="48" customFormat="1" ht="28.2" customHeight="1" thickBot="1">
      <c r="A249" s="49"/>
      <c r="B249" s="122"/>
      <c r="C249" s="122"/>
      <c r="D249" s="122"/>
      <c r="E249" s="120"/>
      <c r="F249" s="123"/>
      <c r="G249" s="114"/>
      <c r="H249" s="112"/>
      <c r="I249" s="112"/>
      <c r="J249" s="114"/>
      <c r="K249" s="114"/>
      <c r="L249" s="114"/>
      <c r="M249" s="114"/>
      <c r="N249" s="124"/>
      <c r="O249" s="124"/>
      <c r="P249" s="116"/>
      <c r="Q249" s="116"/>
      <c r="R249" s="116"/>
      <c r="S249" s="116"/>
      <c r="T249" s="116"/>
      <c r="U249" s="116"/>
      <c r="V249" s="116"/>
      <c r="W249" s="116"/>
      <c r="X249" s="116"/>
      <c r="Y249" s="116"/>
      <c r="Z249" s="116"/>
      <c r="AA249" s="116"/>
      <c r="AB249" s="118"/>
      <c r="AC249" s="118"/>
      <c r="AD249" s="118"/>
      <c r="AE249" s="118"/>
      <c r="AF249" s="118"/>
      <c r="AG249" s="118"/>
      <c r="AH249" s="118"/>
      <c r="AI249" s="118"/>
      <c r="AJ249" s="118"/>
      <c r="AK249" s="118"/>
      <c r="AL249" s="118"/>
      <c r="AM249" s="125"/>
      <c r="AN249" s="63"/>
      <c r="AO249" s="63"/>
      <c r="AP249" s="63"/>
      <c r="AQ249" s="100"/>
      <c r="AR249" s="169" t="s">
        <v>1133</v>
      </c>
      <c r="AS249" s="40" t="str">
        <f>IF(AND(B245="〇",COUNTIF(F245:F248,"〇")&gt;0),B247,"")</f>
        <v/>
      </c>
      <c r="AT249" s="41" t="str">
        <f>IF(AND($B$245="〇",F245="〇"),1,"")</f>
        <v/>
      </c>
      <c r="AU249" s="153" t="str">
        <f>IF(AT249=1,COUNTIF($AT$234:AT249,"1"),"申請なし")</f>
        <v>申請なし</v>
      </c>
      <c r="AV249" s="174" t="str">
        <f>IF(AND(AT249=1,COUNTIF($C$382:$D$391,"0A01")=0,COUNTIF($C$382:$D$391,"0A09")=0),BA249,"")</f>
        <v/>
      </c>
      <c r="AW249" s="222" t="s">
        <v>979</v>
      </c>
      <c r="AX249" s="42" t="s">
        <v>99</v>
      </c>
      <c r="AY249" s="42" t="s">
        <v>585</v>
      </c>
      <c r="AZ249" s="42" t="s">
        <v>925</v>
      </c>
      <c r="BA249" s="42" t="s">
        <v>1125</v>
      </c>
      <c r="BB249" s="492" t="str">
        <f>IF(AND(AT249=1,AZ249&lt;&gt;" "),2,"")</f>
        <v/>
      </c>
    </row>
    <row r="250" spans="1:54" s="63" customFormat="1" ht="28.2" customHeight="1">
      <c r="A250" s="49"/>
      <c r="B250" s="645"/>
      <c r="C250" s="646"/>
      <c r="D250" s="647"/>
      <c r="E250" s="120"/>
      <c r="F250" s="149"/>
      <c r="G250" s="655" t="s">
        <v>107</v>
      </c>
      <c r="H250" s="656"/>
      <c r="I250" s="656"/>
      <c r="J250" s="656"/>
      <c r="K250" s="656"/>
      <c r="L250" s="656"/>
      <c r="M250" s="657"/>
      <c r="N250" s="641" t="s">
        <v>591</v>
      </c>
      <c r="O250" s="642"/>
      <c r="P250" s="642"/>
      <c r="Q250" s="642"/>
      <c r="R250" s="642"/>
      <c r="S250" s="642"/>
      <c r="T250" s="642"/>
      <c r="U250" s="642"/>
      <c r="V250" s="642"/>
      <c r="W250" s="642"/>
      <c r="X250" s="642"/>
      <c r="Y250" s="642"/>
      <c r="Z250" s="642"/>
      <c r="AA250" s="642"/>
      <c r="AB250" s="668"/>
      <c r="AC250" s="668"/>
      <c r="AD250" s="668"/>
      <c r="AE250" s="668"/>
      <c r="AF250" s="668"/>
      <c r="AG250" s="668"/>
      <c r="AH250" s="668"/>
      <c r="AI250" s="668"/>
      <c r="AJ250" s="668"/>
      <c r="AK250" s="668"/>
      <c r="AL250" s="668"/>
      <c r="AM250" s="668"/>
      <c r="AN250" s="48"/>
      <c r="AO250" s="48"/>
      <c r="AP250" s="48"/>
      <c r="AQ250" s="75"/>
      <c r="AR250" s="169" t="s">
        <v>1133</v>
      </c>
      <c r="AS250" s="40"/>
      <c r="AT250" s="41" t="str">
        <f>IF(AND($B$245="〇",F246="〇"),1,"")</f>
        <v/>
      </c>
      <c r="AU250" s="153" t="str">
        <f>IF(AT250=1,COUNTIF($AT$234:AT250,"1"),"申請なし")</f>
        <v>申請なし</v>
      </c>
      <c r="AV250" s="174" t="str">
        <f>IF(AT250=1,BA250,"")</f>
        <v/>
      </c>
      <c r="AW250" s="222" t="s">
        <v>980</v>
      </c>
      <c r="AX250" s="42" t="s">
        <v>101</v>
      </c>
      <c r="AY250" s="42" t="s">
        <v>102</v>
      </c>
      <c r="AZ250" s="42" t="s">
        <v>934</v>
      </c>
      <c r="BA250" s="42" t="s">
        <v>947</v>
      </c>
      <c r="BB250" s="492" t="str">
        <f t="shared" si="1"/>
        <v/>
      </c>
    </row>
    <row r="251" spans="1:54" s="48" customFormat="1" ht="28.2" customHeight="1" thickBot="1">
      <c r="A251" s="49"/>
      <c r="B251" s="648"/>
      <c r="C251" s="649"/>
      <c r="D251" s="650"/>
      <c r="E251" s="120"/>
      <c r="F251" s="150"/>
      <c r="G251" s="643" t="s">
        <v>109</v>
      </c>
      <c r="H251" s="643"/>
      <c r="I251" s="643"/>
      <c r="J251" s="643" t="s">
        <v>109</v>
      </c>
      <c r="K251" s="643"/>
      <c r="L251" s="643"/>
      <c r="M251" s="644"/>
      <c r="N251" s="641" t="s">
        <v>592</v>
      </c>
      <c r="O251" s="642"/>
      <c r="P251" s="642"/>
      <c r="Q251" s="642"/>
      <c r="R251" s="642"/>
      <c r="S251" s="642"/>
      <c r="T251" s="642"/>
      <c r="U251" s="642"/>
      <c r="V251" s="642"/>
      <c r="W251" s="642"/>
      <c r="X251" s="642"/>
      <c r="Y251" s="642"/>
      <c r="Z251" s="642"/>
      <c r="AA251" s="642"/>
      <c r="AB251" s="668"/>
      <c r="AC251" s="668"/>
      <c r="AD251" s="668"/>
      <c r="AE251" s="668"/>
      <c r="AF251" s="668"/>
      <c r="AG251" s="668"/>
      <c r="AH251" s="668"/>
      <c r="AI251" s="668"/>
      <c r="AJ251" s="668"/>
      <c r="AK251" s="668"/>
      <c r="AL251" s="668"/>
      <c r="AM251" s="668"/>
      <c r="AN251" s="63"/>
      <c r="AO251" s="63"/>
      <c r="AP251" s="63"/>
      <c r="AQ251" s="100"/>
      <c r="AR251" s="169" t="s">
        <v>1133</v>
      </c>
      <c r="AS251" s="40"/>
      <c r="AT251" s="41" t="str">
        <f>IF(AND($B$245="〇",F247="〇"),1,"")</f>
        <v/>
      </c>
      <c r="AU251" s="153" t="str">
        <f>IF(AT251=1,COUNTIF($AT$234:AT251,"1"),"申請なし")</f>
        <v>申請なし</v>
      </c>
      <c r="AV251" s="174" t="str">
        <f>IF(AND(AT251=1,COUNTIF($C$382:$D$391,AZ251)=0),BA251,"")</f>
        <v/>
      </c>
      <c r="AW251" s="222" t="s">
        <v>981</v>
      </c>
      <c r="AX251" s="42" t="s">
        <v>103</v>
      </c>
      <c r="AY251" s="42" t="s">
        <v>104</v>
      </c>
      <c r="AZ251" s="42" t="s">
        <v>375</v>
      </c>
      <c r="BA251" s="42" t="s">
        <v>949</v>
      </c>
      <c r="BB251" s="492" t="str">
        <f t="shared" si="1"/>
        <v/>
      </c>
    </row>
    <row r="252" spans="1:54" s="63" customFormat="1" ht="28.2" customHeight="1">
      <c r="A252" s="49"/>
      <c r="B252" s="635" t="s">
        <v>762</v>
      </c>
      <c r="C252" s="636"/>
      <c r="D252" s="637"/>
      <c r="E252" s="120"/>
      <c r="F252" s="150"/>
      <c r="G252" s="643" t="s">
        <v>111</v>
      </c>
      <c r="H252" s="643"/>
      <c r="I252" s="643"/>
      <c r="J252" s="643" t="s">
        <v>111</v>
      </c>
      <c r="K252" s="643"/>
      <c r="L252" s="643"/>
      <c r="M252" s="644"/>
      <c r="N252" s="641" t="s">
        <v>593</v>
      </c>
      <c r="O252" s="642"/>
      <c r="P252" s="642" t="s">
        <v>593</v>
      </c>
      <c r="Q252" s="642"/>
      <c r="R252" s="642"/>
      <c r="S252" s="642"/>
      <c r="T252" s="642"/>
      <c r="U252" s="642"/>
      <c r="V252" s="642"/>
      <c r="W252" s="642"/>
      <c r="X252" s="642"/>
      <c r="Y252" s="642"/>
      <c r="Z252" s="642"/>
      <c r="AA252" s="642"/>
      <c r="AB252" s="668"/>
      <c r="AC252" s="668"/>
      <c r="AD252" s="668"/>
      <c r="AE252" s="668"/>
      <c r="AF252" s="668"/>
      <c r="AG252" s="668"/>
      <c r="AH252" s="668"/>
      <c r="AI252" s="668"/>
      <c r="AJ252" s="668"/>
      <c r="AK252" s="668"/>
      <c r="AL252" s="668"/>
      <c r="AM252" s="668"/>
      <c r="AN252" s="48"/>
      <c r="AO252" s="48"/>
      <c r="AP252" s="48"/>
      <c r="AQ252" s="75"/>
      <c r="AR252" s="169" t="s">
        <v>1133</v>
      </c>
      <c r="AS252" s="40"/>
      <c r="AT252" s="41" t="str">
        <f>IF(AND($B$245="〇",F248="〇"),1,"")</f>
        <v/>
      </c>
      <c r="AU252" s="153" t="str">
        <f>IF(AT252=1,COUNTIF($AT$234:AT252,"1"),"申請なし")</f>
        <v>申請なし</v>
      </c>
      <c r="AV252" s="174" t="str">
        <f>IF(AND(AT252=1,COUNTIF($C$382:$D$391,"0C03")=0),BA252,"")</f>
        <v/>
      </c>
      <c r="AW252" s="222" t="s">
        <v>982</v>
      </c>
      <c r="AX252" s="42" t="s">
        <v>105</v>
      </c>
      <c r="AY252" s="42" t="s">
        <v>589</v>
      </c>
      <c r="AZ252" s="42" t="s">
        <v>926</v>
      </c>
      <c r="BA252" s="42" t="s">
        <v>950</v>
      </c>
      <c r="BB252" s="492" t="str">
        <f>IF(AND(AT252=1,AZ252&lt;&gt;" "),2,"")</f>
        <v/>
      </c>
    </row>
    <row r="253" spans="1:54" s="63" customFormat="1" ht="28.2" customHeight="1">
      <c r="A253" s="50"/>
      <c r="B253" s="658"/>
      <c r="C253" s="659"/>
      <c r="D253" s="660"/>
      <c r="E253" s="120"/>
      <c r="F253" s="150"/>
      <c r="G253" s="643" t="s">
        <v>113</v>
      </c>
      <c r="H253" s="643"/>
      <c r="I253" s="643"/>
      <c r="J253" s="643" t="s">
        <v>113</v>
      </c>
      <c r="K253" s="643"/>
      <c r="L253" s="643"/>
      <c r="M253" s="644"/>
      <c r="N253" s="641" t="s">
        <v>594</v>
      </c>
      <c r="O253" s="642"/>
      <c r="P253" s="642" t="s">
        <v>594</v>
      </c>
      <c r="Q253" s="642"/>
      <c r="R253" s="642"/>
      <c r="S253" s="642"/>
      <c r="T253" s="642"/>
      <c r="U253" s="642"/>
      <c r="V253" s="642"/>
      <c r="W253" s="642"/>
      <c r="X253" s="642"/>
      <c r="Y253" s="642"/>
      <c r="Z253" s="642"/>
      <c r="AA253" s="642"/>
      <c r="AB253" s="668"/>
      <c r="AC253" s="668"/>
      <c r="AD253" s="668"/>
      <c r="AE253" s="668"/>
      <c r="AF253" s="668"/>
      <c r="AG253" s="668"/>
      <c r="AH253" s="668"/>
      <c r="AI253" s="668"/>
      <c r="AJ253" s="668"/>
      <c r="AK253" s="668"/>
      <c r="AL253" s="668"/>
      <c r="AM253" s="668"/>
      <c r="AQ253" s="75"/>
      <c r="AR253" s="169" t="s">
        <v>1133</v>
      </c>
      <c r="AS253" s="40"/>
      <c r="AT253" s="41" t="str">
        <f>IF(AND(B249="〇",F249="〇"),AX253,"")</f>
        <v/>
      </c>
      <c r="AU253" s="153" t="str">
        <f>IF(AT253=1,COUNTIF($AT$234:AT253,"1"),"申請なし")</f>
        <v>申請なし</v>
      </c>
      <c r="AV253" s="174" t="str">
        <f t="shared" ref="AV253:AV267" si="2">IF(AT253=1,BA253,"")</f>
        <v/>
      </c>
      <c r="AW253" s="222" t="s">
        <v>983</v>
      </c>
      <c r="AX253" s="42"/>
      <c r="AY253" s="42"/>
      <c r="AZ253" s="42" t="s">
        <v>934</v>
      </c>
      <c r="BA253" s="42" t="s">
        <v>947</v>
      </c>
      <c r="BB253" s="492" t="str">
        <f t="shared" si="1"/>
        <v/>
      </c>
    </row>
    <row r="254" spans="1:54" s="48" customFormat="1" ht="28.2" customHeight="1">
      <c r="A254" s="49"/>
      <c r="B254" s="658"/>
      <c r="C254" s="659"/>
      <c r="D254" s="660"/>
      <c r="E254" s="120"/>
      <c r="F254" s="150"/>
      <c r="G254" s="643" t="s">
        <v>115</v>
      </c>
      <c r="H254" s="643"/>
      <c r="I254" s="643"/>
      <c r="J254" s="643" t="s">
        <v>115</v>
      </c>
      <c r="K254" s="643"/>
      <c r="L254" s="643"/>
      <c r="M254" s="644"/>
      <c r="N254" s="641" t="s">
        <v>595</v>
      </c>
      <c r="O254" s="642"/>
      <c r="P254" s="642" t="s">
        <v>595</v>
      </c>
      <c r="Q254" s="642"/>
      <c r="R254" s="642"/>
      <c r="S254" s="642"/>
      <c r="T254" s="642"/>
      <c r="U254" s="642"/>
      <c r="V254" s="642"/>
      <c r="W254" s="642"/>
      <c r="X254" s="642"/>
      <c r="Y254" s="642"/>
      <c r="Z254" s="642"/>
      <c r="AA254" s="642"/>
      <c r="AB254" s="668"/>
      <c r="AC254" s="668"/>
      <c r="AD254" s="668"/>
      <c r="AE254" s="668"/>
      <c r="AF254" s="668"/>
      <c r="AG254" s="668"/>
      <c r="AH254" s="668"/>
      <c r="AI254" s="668"/>
      <c r="AJ254" s="668"/>
      <c r="AK254" s="668"/>
      <c r="AL254" s="668"/>
      <c r="AM254" s="668"/>
      <c r="AQ254" s="100"/>
      <c r="AR254" s="169" t="s">
        <v>1133</v>
      </c>
      <c r="AS254" s="40" t="str">
        <f>IF(AND(B250="〇",COUNTIF(F250:F265,"〇")&gt;0),B252,"")</f>
        <v/>
      </c>
      <c r="AT254" s="41" t="str">
        <f t="shared" ref="AT254:AT269" si="3">IF(AND($B$250="〇",F250="〇"),1,"")</f>
        <v/>
      </c>
      <c r="AU254" s="153" t="str">
        <f>IF(AT254=1,COUNTIF($AT$234:AT254,"1"),"申請なし")</f>
        <v>申請なし</v>
      </c>
      <c r="AV254" s="174" t="str">
        <f t="shared" si="2"/>
        <v/>
      </c>
      <c r="AW254" s="222" t="s">
        <v>984</v>
      </c>
      <c r="AX254" s="42" t="s">
        <v>106</v>
      </c>
      <c r="AY254" s="42" t="s">
        <v>107</v>
      </c>
      <c r="AZ254" s="42" t="s">
        <v>934</v>
      </c>
      <c r="BA254" s="42" t="s">
        <v>947</v>
      </c>
      <c r="BB254" s="492" t="str">
        <f t="shared" si="1"/>
        <v/>
      </c>
    </row>
    <row r="255" spans="1:54" s="63" customFormat="1" ht="28.2" customHeight="1">
      <c r="A255" s="50"/>
      <c r="B255" s="658"/>
      <c r="C255" s="659"/>
      <c r="D255" s="660"/>
      <c r="E255" s="120"/>
      <c r="F255" s="150"/>
      <c r="G255" s="643" t="s">
        <v>117</v>
      </c>
      <c r="H255" s="643"/>
      <c r="I255" s="643"/>
      <c r="J255" s="643" t="s">
        <v>117</v>
      </c>
      <c r="K255" s="643"/>
      <c r="L255" s="643"/>
      <c r="M255" s="644"/>
      <c r="N255" s="641" t="s">
        <v>596</v>
      </c>
      <c r="O255" s="642"/>
      <c r="P255" s="642" t="s">
        <v>596</v>
      </c>
      <c r="Q255" s="642"/>
      <c r="R255" s="642"/>
      <c r="S255" s="642"/>
      <c r="T255" s="642"/>
      <c r="U255" s="642"/>
      <c r="V255" s="642"/>
      <c r="W255" s="642"/>
      <c r="X255" s="642"/>
      <c r="Y255" s="642"/>
      <c r="Z255" s="642"/>
      <c r="AA255" s="642"/>
      <c r="AB255" s="668"/>
      <c r="AC255" s="668"/>
      <c r="AD255" s="668"/>
      <c r="AE255" s="668"/>
      <c r="AF255" s="668"/>
      <c r="AG255" s="668"/>
      <c r="AH255" s="668"/>
      <c r="AI255" s="668"/>
      <c r="AJ255" s="668"/>
      <c r="AK255" s="668"/>
      <c r="AL255" s="668"/>
      <c r="AM255" s="668"/>
      <c r="AQ255" s="75"/>
      <c r="AR255" s="169" t="s">
        <v>1133</v>
      </c>
      <c r="AS255" s="40"/>
      <c r="AT255" s="41" t="str">
        <f t="shared" si="3"/>
        <v/>
      </c>
      <c r="AU255" s="153" t="str">
        <f>IF(AT255=1,COUNTIF($AT$234:AT255,"1"),"申請なし")</f>
        <v>申請なし</v>
      </c>
      <c r="AV255" s="174" t="str">
        <f t="shared" si="2"/>
        <v/>
      </c>
      <c r="AW255" s="222" t="s">
        <v>985</v>
      </c>
      <c r="AX255" s="42" t="s">
        <v>108</v>
      </c>
      <c r="AY255" s="42" t="s">
        <v>109</v>
      </c>
      <c r="AZ255" s="42" t="s">
        <v>934</v>
      </c>
      <c r="BA255" s="42" t="s">
        <v>947</v>
      </c>
      <c r="BB255" s="492" t="str">
        <f t="shared" si="1"/>
        <v/>
      </c>
    </row>
    <row r="256" spans="1:54" s="48" customFormat="1" ht="28.2" customHeight="1">
      <c r="A256" s="49"/>
      <c r="B256" s="658"/>
      <c r="C256" s="659"/>
      <c r="D256" s="660"/>
      <c r="E256" s="120"/>
      <c r="F256" s="150"/>
      <c r="G256" s="643" t="s">
        <v>119</v>
      </c>
      <c r="H256" s="643"/>
      <c r="I256" s="643"/>
      <c r="J256" s="643" t="s">
        <v>119</v>
      </c>
      <c r="K256" s="643"/>
      <c r="L256" s="643"/>
      <c r="M256" s="644"/>
      <c r="N256" s="641" t="s">
        <v>597</v>
      </c>
      <c r="O256" s="642"/>
      <c r="P256" s="642" t="s">
        <v>597</v>
      </c>
      <c r="Q256" s="642"/>
      <c r="R256" s="642"/>
      <c r="S256" s="642"/>
      <c r="T256" s="642"/>
      <c r="U256" s="642"/>
      <c r="V256" s="642"/>
      <c r="W256" s="642"/>
      <c r="X256" s="642"/>
      <c r="Y256" s="642"/>
      <c r="Z256" s="642"/>
      <c r="AA256" s="642"/>
      <c r="AB256" s="668"/>
      <c r="AC256" s="668"/>
      <c r="AD256" s="668"/>
      <c r="AE256" s="668"/>
      <c r="AF256" s="668"/>
      <c r="AG256" s="668"/>
      <c r="AH256" s="668"/>
      <c r="AI256" s="668"/>
      <c r="AJ256" s="668"/>
      <c r="AK256" s="668"/>
      <c r="AL256" s="668"/>
      <c r="AM256" s="668"/>
      <c r="AQ256" s="100"/>
      <c r="AR256" s="169" t="s">
        <v>1133</v>
      </c>
      <c r="AS256" s="40"/>
      <c r="AT256" s="41" t="str">
        <f t="shared" si="3"/>
        <v/>
      </c>
      <c r="AU256" s="153" t="str">
        <f>IF(AT256=1,COUNTIF($AT$234:AT256,"1"),"申請なし")</f>
        <v>申請なし</v>
      </c>
      <c r="AV256" s="174" t="str">
        <f t="shared" si="2"/>
        <v/>
      </c>
      <c r="AW256" s="222" t="s">
        <v>986</v>
      </c>
      <c r="AX256" s="42" t="s">
        <v>110</v>
      </c>
      <c r="AY256" s="42" t="s">
        <v>111</v>
      </c>
      <c r="AZ256" s="42" t="s">
        <v>934</v>
      </c>
      <c r="BA256" s="42" t="s">
        <v>947</v>
      </c>
      <c r="BB256" s="492" t="str">
        <f t="shared" si="1"/>
        <v/>
      </c>
    </row>
    <row r="257" spans="1:54" s="63" customFormat="1" ht="28.2" customHeight="1">
      <c r="A257" s="50"/>
      <c r="B257" s="658"/>
      <c r="C257" s="659"/>
      <c r="D257" s="660"/>
      <c r="E257" s="120"/>
      <c r="F257" s="150"/>
      <c r="G257" s="643" t="s">
        <v>121</v>
      </c>
      <c r="H257" s="643"/>
      <c r="I257" s="643"/>
      <c r="J257" s="643" t="s">
        <v>121</v>
      </c>
      <c r="K257" s="643"/>
      <c r="L257" s="643"/>
      <c r="M257" s="644"/>
      <c r="N257" s="641" t="s">
        <v>598</v>
      </c>
      <c r="O257" s="642"/>
      <c r="P257" s="642" t="s">
        <v>598</v>
      </c>
      <c r="Q257" s="642"/>
      <c r="R257" s="642"/>
      <c r="S257" s="642"/>
      <c r="T257" s="642"/>
      <c r="U257" s="642"/>
      <c r="V257" s="642"/>
      <c r="W257" s="642"/>
      <c r="X257" s="642"/>
      <c r="Y257" s="642"/>
      <c r="Z257" s="642"/>
      <c r="AA257" s="642"/>
      <c r="AB257" s="668"/>
      <c r="AC257" s="668"/>
      <c r="AD257" s="668"/>
      <c r="AE257" s="668"/>
      <c r="AF257" s="668"/>
      <c r="AG257" s="668"/>
      <c r="AH257" s="668"/>
      <c r="AI257" s="668"/>
      <c r="AJ257" s="668"/>
      <c r="AK257" s="668"/>
      <c r="AL257" s="668"/>
      <c r="AM257" s="668"/>
      <c r="AQ257" s="75"/>
      <c r="AR257" s="169" t="s">
        <v>1133</v>
      </c>
      <c r="AS257" s="40"/>
      <c r="AT257" s="41" t="str">
        <f t="shared" si="3"/>
        <v/>
      </c>
      <c r="AU257" s="153" t="str">
        <f>IF(AT257=1,COUNTIF($AT$234:AT257,"1"),"申請なし")</f>
        <v>申請なし</v>
      </c>
      <c r="AV257" s="174" t="str">
        <f t="shared" si="2"/>
        <v/>
      </c>
      <c r="AW257" s="222" t="s">
        <v>987</v>
      </c>
      <c r="AX257" s="42" t="s">
        <v>112</v>
      </c>
      <c r="AY257" s="42" t="s">
        <v>113</v>
      </c>
      <c r="AZ257" s="42" t="s">
        <v>934</v>
      </c>
      <c r="BA257" s="42" t="s">
        <v>947</v>
      </c>
      <c r="BB257" s="492" t="str">
        <f t="shared" si="1"/>
        <v/>
      </c>
    </row>
    <row r="258" spans="1:54" s="48" customFormat="1" ht="28.2" customHeight="1">
      <c r="A258" s="49"/>
      <c r="B258" s="658"/>
      <c r="C258" s="659"/>
      <c r="D258" s="660"/>
      <c r="E258" s="120"/>
      <c r="F258" s="150"/>
      <c r="G258" s="643" t="s">
        <v>123</v>
      </c>
      <c r="H258" s="643"/>
      <c r="I258" s="643"/>
      <c r="J258" s="643" t="s">
        <v>123</v>
      </c>
      <c r="K258" s="643"/>
      <c r="L258" s="643"/>
      <c r="M258" s="644"/>
      <c r="N258" s="641" t="s">
        <v>599</v>
      </c>
      <c r="O258" s="642"/>
      <c r="P258" s="642" t="s">
        <v>599</v>
      </c>
      <c r="Q258" s="642"/>
      <c r="R258" s="642"/>
      <c r="S258" s="642"/>
      <c r="T258" s="642"/>
      <c r="U258" s="642"/>
      <c r="V258" s="642"/>
      <c r="W258" s="642"/>
      <c r="X258" s="642"/>
      <c r="Y258" s="642"/>
      <c r="Z258" s="642"/>
      <c r="AA258" s="642"/>
      <c r="AB258" s="668"/>
      <c r="AC258" s="668"/>
      <c r="AD258" s="668"/>
      <c r="AE258" s="668"/>
      <c r="AF258" s="668"/>
      <c r="AG258" s="668"/>
      <c r="AH258" s="668"/>
      <c r="AI258" s="668"/>
      <c r="AJ258" s="668"/>
      <c r="AK258" s="668"/>
      <c r="AL258" s="668"/>
      <c r="AM258" s="668"/>
      <c r="AQ258" s="100"/>
      <c r="AR258" s="169" t="s">
        <v>1133</v>
      </c>
      <c r="AS258" s="40"/>
      <c r="AT258" s="41" t="str">
        <f t="shared" si="3"/>
        <v/>
      </c>
      <c r="AU258" s="153" t="str">
        <f>IF(AT258=1,COUNTIF($AT$234:AT258,"1"),"申請なし")</f>
        <v>申請なし</v>
      </c>
      <c r="AV258" s="174" t="str">
        <f t="shared" si="2"/>
        <v/>
      </c>
      <c r="AW258" s="222" t="s">
        <v>988</v>
      </c>
      <c r="AX258" s="42" t="s">
        <v>114</v>
      </c>
      <c r="AY258" s="42" t="s">
        <v>115</v>
      </c>
      <c r="AZ258" s="42" t="s">
        <v>934</v>
      </c>
      <c r="BA258" s="42" t="s">
        <v>947</v>
      </c>
      <c r="BB258" s="492" t="str">
        <f t="shared" si="1"/>
        <v/>
      </c>
    </row>
    <row r="259" spans="1:54" s="63" customFormat="1" ht="28.2" customHeight="1">
      <c r="A259" s="50"/>
      <c r="B259" s="658"/>
      <c r="C259" s="659"/>
      <c r="D259" s="660"/>
      <c r="E259" s="120"/>
      <c r="F259" s="150"/>
      <c r="G259" s="643" t="s">
        <v>125</v>
      </c>
      <c r="H259" s="643"/>
      <c r="I259" s="643"/>
      <c r="J259" s="643" t="s">
        <v>125</v>
      </c>
      <c r="K259" s="643"/>
      <c r="L259" s="643"/>
      <c r="M259" s="644"/>
      <c r="N259" s="641" t="s">
        <v>600</v>
      </c>
      <c r="O259" s="642"/>
      <c r="P259" s="642" t="s">
        <v>600</v>
      </c>
      <c r="Q259" s="642"/>
      <c r="R259" s="642"/>
      <c r="S259" s="642"/>
      <c r="T259" s="642"/>
      <c r="U259" s="642"/>
      <c r="V259" s="642"/>
      <c r="W259" s="642"/>
      <c r="X259" s="642"/>
      <c r="Y259" s="642"/>
      <c r="Z259" s="642"/>
      <c r="AA259" s="642"/>
      <c r="AB259" s="668"/>
      <c r="AC259" s="668"/>
      <c r="AD259" s="668"/>
      <c r="AE259" s="668"/>
      <c r="AF259" s="668"/>
      <c r="AG259" s="668"/>
      <c r="AH259" s="668"/>
      <c r="AI259" s="668"/>
      <c r="AJ259" s="668"/>
      <c r="AK259" s="668"/>
      <c r="AL259" s="668"/>
      <c r="AM259" s="668"/>
      <c r="AN259" s="48"/>
      <c r="AO259" s="48"/>
      <c r="AP259" s="48"/>
      <c r="AQ259" s="75"/>
      <c r="AR259" s="169" t="s">
        <v>1133</v>
      </c>
      <c r="AS259" s="40"/>
      <c r="AT259" s="41" t="str">
        <f t="shared" si="3"/>
        <v/>
      </c>
      <c r="AU259" s="153" t="str">
        <f>IF(AT259=1,COUNTIF($AT$234:AT259,"1"),"申請なし")</f>
        <v>申請なし</v>
      </c>
      <c r="AV259" s="174" t="str">
        <f t="shared" si="2"/>
        <v/>
      </c>
      <c r="AW259" s="222" t="s">
        <v>989</v>
      </c>
      <c r="AX259" s="42" t="s">
        <v>116</v>
      </c>
      <c r="AY259" s="42" t="s">
        <v>117</v>
      </c>
      <c r="AZ259" s="42" t="s">
        <v>934</v>
      </c>
      <c r="BA259" s="42" t="s">
        <v>947</v>
      </c>
      <c r="BB259" s="492" t="str">
        <f t="shared" si="1"/>
        <v/>
      </c>
    </row>
    <row r="260" spans="1:54" s="48" customFormat="1" ht="28.2" customHeight="1">
      <c r="A260" s="49"/>
      <c r="B260" s="658"/>
      <c r="C260" s="659"/>
      <c r="D260" s="660"/>
      <c r="E260" s="120"/>
      <c r="F260" s="150"/>
      <c r="G260" s="643" t="s">
        <v>127</v>
      </c>
      <c r="H260" s="643"/>
      <c r="I260" s="643"/>
      <c r="J260" s="643" t="s">
        <v>127</v>
      </c>
      <c r="K260" s="643"/>
      <c r="L260" s="643"/>
      <c r="M260" s="644"/>
      <c r="N260" s="641" t="s">
        <v>601</v>
      </c>
      <c r="O260" s="642"/>
      <c r="P260" s="642" t="s">
        <v>601</v>
      </c>
      <c r="Q260" s="642"/>
      <c r="R260" s="642"/>
      <c r="S260" s="642"/>
      <c r="T260" s="642"/>
      <c r="U260" s="642"/>
      <c r="V260" s="642"/>
      <c r="W260" s="642"/>
      <c r="X260" s="642"/>
      <c r="Y260" s="642"/>
      <c r="Z260" s="642"/>
      <c r="AA260" s="642"/>
      <c r="AB260" s="668"/>
      <c r="AC260" s="668"/>
      <c r="AD260" s="668"/>
      <c r="AE260" s="668"/>
      <c r="AF260" s="668"/>
      <c r="AG260" s="668"/>
      <c r="AH260" s="668"/>
      <c r="AI260" s="668"/>
      <c r="AJ260" s="668"/>
      <c r="AK260" s="668"/>
      <c r="AL260" s="668"/>
      <c r="AM260" s="668"/>
      <c r="AN260" s="63"/>
      <c r="AO260" s="63"/>
      <c r="AP260" s="63"/>
      <c r="AQ260" s="100"/>
      <c r="AR260" s="169" t="s">
        <v>1133</v>
      </c>
      <c r="AS260" s="40"/>
      <c r="AT260" s="41" t="str">
        <f t="shared" si="3"/>
        <v/>
      </c>
      <c r="AU260" s="153" t="str">
        <f>IF(AT260=1,COUNTIF($AT$234:AT260,"1"),"申請なし")</f>
        <v>申請なし</v>
      </c>
      <c r="AV260" s="174" t="str">
        <f t="shared" si="2"/>
        <v/>
      </c>
      <c r="AW260" s="222" t="s">
        <v>990</v>
      </c>
      <c r="AX260" s="42" t="s">
        <v>118</v>
      </c>
      <c r="AY260" s="42" t="s">
        <v>119</v>
      </c>
      <c r="AZ260" s="42" t="s">
        <v>934</v>
      </c>
      <c r="BA260" s="42" t="s">
        <v>947</v>
      </c>
      <c r="BB260" s="492" t="str">
        <f t="shared" si="1"/>
        <v/>
      </c>
    </row>
    <row r="261" spans="1:54" s="63" customFormat="1" ht="28.2" customHeight="1">
      <c r="A261" s="50"/>
      <c r="B261" s="658"/>
      <c r="C261" s="659"/>
      <c r="D261" s="660"/>
      <c r="E261" s="120"/>
      <c r="F261" s="150"/>
      <c r="G261" s="643" t="s">
        <v>129</v>
      </c>
      <c r="H261" s="643"/>
      <c r="I261" s="643"/>
      <c r="J261" s="643" t="s">
        <v>129</v>
      </c>
      <c r="K261" s="643"/>
      <c r="L261" s="643"/>
      <c r="M261" s="644"/>
      <c r="N261" s="641" t="s">
        <v>602</v>
      </c>
      <c r="O261" s="642"/>
      <c r="P261" s="642" t="s">
        <v>602</v>
      </c>
      <c r="Q261" s="642"/>
      <c r="R261" s="642"/>
      <c r="S261" s="642"/>
      <c r="T261" s="642"/>
      <c r="U261" s="642"/>
      <c r="V261" s="642"/>
      <c r="W261" s="642"/>
      <c r="X261" s="642"/>
      <c r="Y261" s="642"/>
      <c r="Z261" s="642"/>
      <c r="AA261" s="642"/>
      <c r="AB261" s="668"/>
      <c r="AC261" s="668"/>
      <c r="AD261" s="668"/>
      <c r="AE261" s="668"/>
      <c r="AF261" s="668"/>
      <c r="AG261" s="668"/>
      <c r="AH261" s="668"/>
      <c r="AI261" s="668"/>
      <c r="AJ261" s="668"/>
      <c r="AK261" s="668"/>
      <c r="AL261" s="668"/>
      <c r="AM261" s="668"/>
      <c r="AN261" s="48"/>
      <c r="AO261" s="48"/>
      <c r="AP261" s="48"/>
      <c r="AQ261" s="75"/>
      <c r="AR261" s="169" t="s">
        <v>1133</v>
      </c>
      <c r="AS261" s="40"/>
      <c r="AT261" s="41" t="str">
        <f t="shared" si="3"/>
        <v/>
      </c>
      <c r="AU261" s="153" t="str">
        <f>IF(AT261=1,COUNTIF($AT$234:AT261,"1"),"申請なし")</f>
        <v>申請なし</v>
      </c>
      <c r="AV261" s="174" t="str">
        <f t="shared" si="2"/>
        <v/>
      </c>
      <c r="AW261" s="222" t="s">
        <v>991</v>
      </c>
      <c r="AX261" s="42" t="s">
        <v>120</v>
      </c>
      <c r="AY261" s="42" t="s">
        <v>121</v>
      </c>
      <c r="AZ261" s="42" t="s">
        <v>934</v>
      </c>
      <c r="BA261" s="42" t="s">
        <v>947</v>
      </c>
      <c r="BB261" s="492" t="str">
        <f t="shared" si="1"/>
        <v/>
      </c>
    </row>
    <row r="262" spans="1:54" s="48" customFormat="1" ht="28.2" customHeight="1">
      <c r="A262" s="49"/>
      <c r="B262" s="658"/>
      <c r="C262" s="659"/>
      <c r="D262" s="660"/>
      <c r="E262" s="120"/>
      <c r="F262" s="150"/>
      <c r="G262" s="643" t="s">
        <v>131</v>
      </c>
      <c r="H262" s="643"/>
      <c r="I262" s="643"/>
      <c r="J262" s="643" t="s">
        <v>131</v>
      </c>
      <c r="K262" s="643"/>
      <c r="L262" s="643"/>
      <c r="M262" s="644"/>
      <c r="N262" s="641" t="s">
        <v>603</v>
      </c>
      <c r="O262" s="642"/>
      <c r="P262" s="642" t="s">
        <v>603</v>
      </c>
      <c r="Q262" s="642"/>
      <c r="R262" s="642"/>
      <c r="S262" s="642"/>
      <c r="T262" s="642"/>
      <c r="U262" s="642"/>
      <c r="V262" s="642"/>
      <c r="W262" s="642"/>
      <c r="X262" s="642"/>
      <c r="Y262" s="642"/>
      <c r="Z262" s="642"/>
      <c r="AA262" s="642"/>
      <c r="AB262" s="668"/>
      <c r="AC262" s="668"/>
      <c r="AD262" s="668"/>
      <c r="AE262" s="668"/>
      <c r="AF262" s="668"/>
      <c r="AG262" s="668"/>
      <c r="AH262" s="668"/>
      <c r="AI262" s="668"/>
      <c r="AJ262" s="668"/>
      <c r="AK262" s="668"/>
      <c r="AL262" s="668"/>
      <c r="AM262" s="668"/>
      <c r="AN262" s="63"/>
      <c r="AO262" s="63"/>
      <c r="AP262" s="63"/>
      <c r="AQ262" s="100"/>
      <c r="AR262" s="169" t="s">
        <v>1133</v>
      </c>
      <c r="AS262" s="40"/>
      <c r="AT262" s="41" t="str">
        <f t="shared" si="3"/>
        <v/>
      </c>
      <c r="AU262" s="153" t="str">
        <f>IF(AT262=1,COUNTIF($AT$234:AT262,"1"),"申請なし")</f>
        <v>申請なし</v>
      </c>
      <c r="AV262" s="174" t="str">
        <f t="shared" si="2"/>
        <v/>
      </c>
      <c r="AW262" s="222" t="s">
        <v>992</v>
      </c>
      <c r="AX262" s="42" t="s">
        <v>122</v>
      </c>
      <c r="AY262" s="42" t="s">
        <v>123</v>
      </c>
      <c r="AZ262" s="42" t="s">
        <v>934</v>
      </c>
      <c r="BA262" s="42" t="s">
        <v>947</v>
      </c>
      <c r="BB262" s="492" t="str">
        <f t="shared" si="1"/>
        <v/>
      </c>
    </row>
    <row r="263" spans="1:54" s="48" customFormat="1" ht="28.2" customHeight="1">
      <c r="A263" s="50"/>
      <c r="B263" s="658"/>
      <c r="C263" s="659"/>
      <c r="D263" s="660"/>
      <c r="E263" s="120"/>
      <c r="F263" s="150"/>
      <c r="G263" s="643" t="s">
        <v>133</v>
      </c>
      <c r="H263" s="643"/>
      <c r="I263" s="643"/>
      <c r="J263" s="643" t="s">
        <v>133</v>
      </c>
      <c r="K263" s="643"/>
      <c r="L263" s="643"/>
      <c r="M263" s="644"/>
      <c r="N263" s="641" t="s">
        <v>604</v>
      </c>
      <c r="O263" s="642"/>
      <c r="P263" s="642" t="s">
        <v>604</v>
      </c>
      <c r="Q263" s="642"/>
      <c r="R263" s="642"/>
      <c r="S263" s="642"/>
      <c r="T263" s="642"/>
      <c r="U263" s="642"/>
      <c r="V263" s="642"/>
      <c r="W263" s="642"/>
      <c r="X263" s="642"/>
      <c r="Y263" s="642"/>
      <c r="Z263" s="642"/>
      <c r="AA263" s="642"/>
      <c r="AB263" s="668"/>
      <c r="AC263" s="668"/>
      <c r="AD263" s="668"/>
      <c r="AE263" s="668"/>
      <c r="AF263" s="668"/>
      <c r="AG263" s="668"/>
      <c r="AH263" s="668"/>
      <c r="AI263" s="668"/>
      <c r="AJ263" s="668"/>
      <c r="AK263" s="668"/>
      <c r="AL263" s="668"/>
      <c r="AM263" s="668"/>
      <c r="AN263" s="63"/>
      <c r="AO263" s="63"/>
      <c r="AP263" s="63"/>
      <c r="AQ263" s="100"/>
      <c r="AR263" s="169" t="s">
        <v>1133</v>
      </c>
      <c r="AS263" s="40"/>
      <c r="AT263" s="41" t="str">
        <f t="shared" si="3"/>
        <v/>
      </c>
      <c r="AU263" s="153" t="str">
        <f>IF(AT263=1,COUNTIF($AT$234:AT263,"1"),"申請なし")</f>
        <v>申請なし</v>
      </c>
      <c r="AV263" s="174" t="str">
        <f t="shared" si="2"/>
        <v/>
      </c>
      <c r="AW263" s="222" t="s">
        <v>993</v>
      </c>
      <c r="AX263" s="42" t="s">
        <v>124</v>
      </c>
      <c r="AY263" s="42" t="s">
        <v>125</v>
      </c>
      <c r="AZ263" s="42" t="s">
        <v>934</v>
      </c>
      <c r="BA263" s="42" t="s">
        <v>947</v>
      </c>
      <c r="BB263" s="492" t="str">
        <f t="shared" si="1"/>
        <v/>
      </c>
    </row>
    <row r="264" spans="1:54" s="63" customFormat="1" ht="28.2" customHeight="1">
      <c r="A264" s="49"/>
      <c r="B264" s="658"/>
      <c r="C264" s="659"/>
      <c r="D264" s="660"/>
      <c r="E264" s="120"/>
      <c r="F264" s="150"/>
      <c r="G264" s="651" t="s">
        <v>135</v>
      </c>
      <c r="H264" s="651"/>
      <c r="I264" s="651"/>
      <c r="J264" s="651" t="s">
        <v>135</v>
      </c>
      <c r="K264" s="651"/>
      <c r="L264" s="651"/>
      <c r="M264" s="652"/>
      <c r="N264" s="653" t="s">
        <v>605</v>
      </c>
      <c r="O264" s="654"/>
      <c r="P264" s="654" t="s">
        <v>605</v>
      </c>
      <c r="Q264" s="654"/>
      <c r="R264" s="654"/>
      <c r="S264" s="654"/>
      <c r="T264" s="654"/>
      <c r="U264" s="654"/>
      <c r="V264" s="654"/>
      <c r="W264" s="654"/>
      <c r="X264" s="654"/>
      <c r="Y264" s="654"/>
      <c r="Z264" s="654"/>
      <c r="AA264" s="654"/>
      <c r="AB264" s="730" t="s">
        <v>1253</v>
      </c>
      <c r="AC264" s="730"/>
      <c r="AD264" s="730"/>
      <c r="AE264" s="730"/>
      <c r="AF264" s="730"/>
      <c r="AG264" s="730"/>
      <c r="AH264" s="730"/>
      <c r="AI264" s="730"/>
      <c r="AJ264" s="730"/>
      <c r="AK264" s="730"/>
      <c r="AL264" s="730"/>
      <c r="AM264" s="730"/>
      <c r="AN264" s="48"/>
      <c r="AO264" s="48"/>
      <c r="AP264" s="48"/>
      <c r="AQ264" s="75"/>
      <c r="AR264" s="169" t="s">
        <v>1133</v>
      </c>
      <c r="AS264" s="40"/>
      <c r="AT264" s="41" t="str">
        <f t="shared" si="3"/>
        <v/>
      </c>
      <c r="AU264" s="153" t="str">
        <f>IF(AT264=1,COUNTIF($AT$234:AT264,"1"),"申請なし")</f>
        <v>申請なし</v>
      </c>
      <c r="AV264" s="174" t="str">
        <f t="shared" si="2"/>
        <v/>
      </c>
      <c r="AW264" s="222" t="s">
        <v>994</v>
      </c>
      <c r="AX264" s="42" t="s">
        <v>126</v>
      </c>
      <c r="AY264" s="42" t="s">
        <v>127</v>
      </c>
      <c r="AZ264" s="42" t="s">
        <v>934</v>
      </c>
      <c r="BA264" s="42" t="s">
        <v>947</v>
      </c>
      <c r="BB264" s="492" t="str">
        <f t="shared" si="1"/>
        <v/>
      </c>
    </row>
    <row r="265" spans="1:54" s="48" customFormat="1" ht="28.2" customHeight="1" thickBot="1">
      <c r="A265" s="50"/>
      <c r="B265" s="638"/>
      <c r="C265" s="639"/>
      <c r="D265" s="640"/>
      <c r="E265" s="120"/>
      <c r="F265" s="151"/>
      <c r="G265" s="661" t="s">
        <v>137</v>
      </c>
      <c r="H265" s="661"/>
      <c r="I265" s="661"/>
      <c r="J265" s="661" t="s">
        <v>137</v>
      </c>
      <c r="K265" s="661"/>
      <c r="L265" s="661"/>
      <c r="M265" s="662"/>
      <c r="N265" s="641" t="s">
        <v>606</v>
      </c>
      <c r="O265" s="642"/>
      <c r="P265" s="642" t="s">
        <v>606</v>
      </c>
      <c r="Q265" s="642"/>
      <c r="R265" s="642"/>
      <c r="S265" s="642"/>
      <c r="T265" s="642"/>
      <c r="U265" s="642"/>
      <c r="V265" s="642"/>
      <c r="W265" s="642"/>
      <c r="X265" s="642"/>
      <c r="Y265" s="642"/>
      <c r="Z265" s="642"/>
      <c r="AA265" s="642"/>
      <c r="AB265" s="668"/>
      <c r="AC265" s="668"/>
      <c r="AD265" s="668"/>
      <c r="AE265" s="668"/>
      <c r="AF265" s="668"/>
      <c r="AG265" s="668"/>
      <c r="AH265" s="668"/>
      <c r="AI265" s="668"/>
      <c r="AJ265" s="668"/>
      <c r="AK265" s="668"/>
      <c r="AL265" s="668"/>
      <c r="AM265" s="668"/>
      <c r="AN265" s="63"/>
      <c r="AO265" s="63"/>
      <c r="AP265" s="63"/>
      <c r="AQ265" s="100"/>
      <c r="AR265" s="169" t="s">
        <v>1133</v>
      </c>
      <c r="AS265" s="40"/>
      <c r="AT265" s="41" t="str">
        <f t="shared" si="3"/>
        <v/>
      </c>
      <c r="AU265" s="153" t="str">
        <f>IF(AT265=1,COUNTIF($AT$234:AT265,"1"),"申請なし")</f>
        <v>申請なし</v>
      </c>
      <c r="AV265" s="174" t="str">
        <f t="shared" si="2"/>
        <v/>
      </c>
      <c r="AW265" s="222" t="s">
        <v>995</v>
      </c>
      <c r="AX265" s="42" t="s">
        <v>128</v>
      </c>
      <c r="AY265" s="42" t="s">
        <v>129</v>
      </c>
      <c r="AZ265" s="42" t="s">
        <v>934</v>
      </c>
      <c r="BA265" s="42" t="s">
        <v>947</v>
      </c>
      <c r="BB265" s="492" t="str">
        <f t="shared" si="1"/>
        <v/>
      </c>
    </row>
    <row r="266" spans="1:54" s="63" customFormat="1" ht="28.2" customHeight="1" thickBot="1">
      <c r="A266" s="50"/>
      <c r="B266" s="126"/>
      <c r="C266" s="126"/>
      <c r="D266" s="126"/>
      <c r="E266" s="127"/>
      <c r="F266" s="123"/>
      <c r="G266" s="114"/>
      <c r="H266" s="112"/>
      <c r="I266" s="112"/>
      <c r="J266" s="114"/>
      <c r="K266" s="114"/>
      <c r="L266" s="114"/>
      <c r="M266" s="114"/>
      <c r="N266" s="124"/>
      <c r="O266" s="124"/>
      <c r="P266" s="116"/>
      <c r="Q266" s="116"/>
      <c r="R266" s="116"/>
      <c r="S266" s="116"/>
      <c r="T266" s="116"/>
      <c r="U266" s="116"/>
      <c r="V266" s="116"/>
      <c r="W266" s="116"/>
      <c r="X266" s="116"/>
      <c r="Y266" s="116"/>
      <c r="Z266" s="116"/>
      <c r="AA266" s="116"/>
      <c r="AB266" s="118"/>
      <c r="AC266" s="118"/>
      <c r="AD266" s="118"/>
      <c r="AE266" s="118"/>
      <c r="AF266" s="118"/>
      <c r="AG266" s="118"/>
      <c r="AH266" s="118"/>
      <c r="AI266" s="118"/>
      <c r="AJ266" s="118"/>
      <c r="AK266" s="118"/>
      <c r="AL266" s="118"/>
      <c r="AM266" s="124"/>
      <c r="AN266" s="48"/>
      <c r="AO266" s="48"/>
      <c r="AP266" s="48"/>
      <c r="AQ266" s="75"/>
      <c r="AR266" s="169" t="s">
        <v>1133</v>
      </c>
      <c r="AS266" s="40"/>
      <c r="AT266" s="41" t="str">
        <f t="shared" si="3"/>
        <v/>
      </c>
      <c r="AU266" s="153" t="str">
        <f>IF(AT266=1,COUNTIF($AT$234:AT266,"1"),"申請なし")</f>
        <v>申請なし</v>
      </c>
      <c r="AV266" s="174" t="str">
        <f t="shared" si="2"/>
        <v/>
      </c>
      <c r="AW266" s="222" t="s">
        <v>996</v>
      </c>
      <c r="AX266" s="42" t="s">
        <v>130</v>
      </c>
      <c r="AY266" s="42" t="s">
        <v>131</v>
      </c>
      <c r="AZ266" s="42" t="s">
        <v>934</v>
      </c>
      <c r="BA266" s="42" t="s">
        <v>947</v>
      </c>
      <c r="BB266" s="492" t="str">
        <f t="shared" si="1"/>
        <v/>
      </c>
    </row>
    <row r="267" spans="1:54" s="63" customFormat="1" ht="28.2" customHeight="1">
      <c r="A267" s="48"/>
      <c r="B267" s="645"/>
      <c r="C267" s="646"/>
      <c r="D267" s="647"/>
      <c r="E267" s="120"/>
      <c r="F267" s="148"/>
      <c r="G267" s="675" t="s">
        <v>713</v>
      </c>
      <c r="H267" s="675"/>
      <c r="I267" s="675"/>
      <c r="J267" s="675" t="s">
        <v>713</v>
      </c>
      <c r="K267" s="675"/>
      <c r="L267" s="675"/>
      <c r="M267" s="676"/>
      <c r="N267" s="641" t="s">
        <v>607</v>
      </c>
      <c r="O267" s="642"/>
      <c r="P267" s="642" t="s">
        <v>607</v>
      </c>
      <c r="Q267" s="642"/>
      <c r="R267" s="642"/>
      <c r="S267" s="642"/>
      <c r="T267" s="642"/>
      <c r="U267" s="642"/>
      <c r="V267" s="642"/>
      <c r="W267" s="642"/>
      <c r="X267" s="642"/>
      <c r="Y267" s="642"/>
      <c r="Z267" s="642"/>
      <c r="AA267" s="642"/>
      <c r="AB267" s="668"/>
      <c r="AC267" s="668"/>
      <c r="AD267" s="668"/>
      <c r="AE267" s="668"/>
      <c r="AF267" s="668"/>
      <c r="AG267" s="668"/>
      <c r="AH267" s="668"/>
      <c r="AI267" s="668"/>
      <c r="AJ267" s="668"/>
      <c r="AK267" s="668"/>
      <c r="AL267" s="668"/>
      <c r="AM267" s="668"/>
      <c r="AN267" s="48"/>
      <c r="AO267" s="48"/>
      <c r="AP267" s="48"/>
      <c r="AQ267" s="75"/>
      <c r="AR267" s="169" t="s">
        <v>1133</v>
      </c>
      <c r="AS267" s="40"/>
      <c r="AT267" s="41" t="str">
        <f t="shared" si="3"/>
        <v/>
      </c>
      <c r="AU267" s="153" t="str">
        <f>IF(AT267=1,COUNTIF($AT$234:AT267,"1"),"申請なし")</f>
        <v>申請なし</v>
      </c>
      <c r="AV267" s="174" t="str">
        <f t="shared" si="2"/>
        <v/>
      </c>
      <c r="AW267" s="222" t="s">
        <v>997</v>
      </c>
      <c r="AX267" s="42" t="s">
        <v>132</v>
      </c>
      <c r="AY267" s="42" t="s">
        <v>133</v>
      </c>
      <c r="AZ267" s="42" t="s">
        <v>934</v>
      </c>
      <c r="BA267" s="42" t="s">
        <v>947</v>
      </c>
      <c r="BB267" s="492" t="str">
        <f t="shared" si="1"/>
        <v/>
      </c>
    </row>
    <row r="268" spans="1:54" s="48" customFormat="1" ht="28.2" customHeight="1" thickBot="1">
      <c r="A268" s="63"/>
      <c r="B268" s="648"/>
      <c r="C268" s="649"/>
      <c r="D268" s="650"/>
      <c r="E268" s="120"/>
      <c r="F268" s="146"/>
      <c r="G268" s="643" t="s">
        <v>714</v>
      </c>
      <c r="H268" s="643"/>
      <c r="I268" s="643"/>
      <c r="J268" s="643" t="s">
        <v>714</v>
      </c>
      <c r="K268" s="643"/>
      <c r="L268" s="643"/>
      <c r="M268" s="644"/>
      <c r="N268" s="641" t="s">
        <v>608</v>
      </c>
      <c r="O268" s="642"/>
      <c r="P268" s="642" t="s">
        <v>608</v>
      </c>
      <c r="Q268" s="642"/>
      <c r="R268" s="642"/>
      <c r="S268" s="642"/>
      <c r="T268" s="642"/>
      <c r="U268" s="642"/>
      <c r="V268" s="642"/>
      <c r="W268" s="642"/>
      <c r="X268" s="642"/>
      <c r="Y268" s="642"/>
      <c r="Z268" s="642"/>
      <c r="AA268" s="642"/>
      <c r="AB268" s="668"/>
      <c r="AC268" s="668"/>
      <c r="AD268" s="668"/>
      <c r="AE268" s="668"/>
      <c r="AF268" s="668"/>
      <c r="AG268" s="668"/>
      <c r="AH268" s="668"/>
      <c r="AI268" s="668"/>
      <c r="AJ268" s="668"/>
      <c r="AK268" s="668"/>
      <c r="AL268" s="668"/>
      <c r="AM268" s="668"/>
      <c r="AN268" s="63"/>
      <c r="AO268" s="63"/>
      <c r="AP268" s="63"/>
      <c r="AQ268" s="100"/>
      <c r="AR268" s="169" t="s">
        <v>1133</v>
      </c>
      <c r="AS268" s="40"/>
      <c r="AT268" s="41" t="str">
        <f t="shared" si="3"/>
        <v/>
      </c>
      <c r="AU268" s="153" t="str">
        <f>IF(AT268=1,COUNTIF($AT$234:AT268,"1"),"申請なし")</f>
        <v>申請なし</v>
      </c>
      <c r="AV268" s="174" t="str">
        <f>IF(AND(AT268=1,COUNTIF($C$382:$D$391,AZ268)=0),BA268,"")</f>
        <v/>
      </c>
      <c r="AW268" s="222" t="s">
        <v>998</v>
      </c>
      <c r="AX268" s="42" t="s">
        <v>134</v>
      </c>
      <c r="AY268" s="42" t="s">
        <v>135</v>
      </c>
      <c r="AZ268" s="42" t="s">
        <v>376</v>
      </c>
      <c r="BA268" s="42" t="s">
        <v>951</v>
      </c>
      <c r="BB268" s="492" t="str">
        <f t="shared" si="1"/>
        <v/>
      </c>
    </row>
    <row r="269" spans="1:54" s="63" customFormat="1" ht="28.2" customHeight="1">
      <c r="A269" s="48"/>
      <c r="B269" s="635" t="s">
        <v>763</v>
      </c>
      <c r="C269" s="636"/>
      <c r="D269" s="637"/>
      <c r="E269" s="120"/>
      <c r="F269" s="146"/>
      <c r="G269" s="643" t="s">
        <v>715</v>
      </c>
      <c r="H269" s="643"/>
      <c r="I269" s="643"/>
      <c r="J269" s="643" t="s">
        <v>715</v>
      </c>
      <c r="K269" s="643"/>
      <c r="L269" s="643"/>
      <c r="M269" s="644"/>
      <c r="N269" s="641" t="s">
        <v>609</v>
      </c>
      <c r="O269" s="642"/>
      <c r="P269" s="642" t="s">
        <v>609</v>
      </c>
      <c r="Q269" s="642"/>
      <c r="R269" s="642"/>
      <c r="S269" s="642"/>
      <c r="T269" s="642"/>
      <c r="U269" s="642"/>
      <c r="V269" s="642"/>
      <c r="W269" s="642"/>
      <c r="X269" s="642"/>
      <c r="Y269" s="642"/>
      <c r="Z269" s="642"/>
      <c r="AA269" s="642"/>
      <c r="AB269" s="668"/>
      <c r="AC269" s="668"/>
      <c r="AD269" s="668"/>
      <c r="AE269" s="668"/>
      <c r="AF269" s="668"/>
      <c r="AG269" s="668"/>
      <c r="AH269" s="668"/>
      <c r="AI269" s="668"/>
      <c r="AJ269" s="668"/>
      <c r="AK269" s="668"/>
      <c r="AL269" s="668"/>
      <c r="AM269" s="668"/>
      <c r="AN269" s="48"/>
      <c r="AO269" s="48"/>
      <c r="AP269" s="48"/>
      <c r="AQ269" s="75"/>
      <c r="AR269" s="169" t="s">
        <v>1133</v>
      </c>
      <c r="AS269" s="40"/>
      <c r="AT269" s="41" t="str">
        <f t="shared" si="3"/>
        <v/>
      </c>
      <c r="AU269" s="153" t="str">
        <f>IF(AT269=1,COUNTIF($AT$234:AT269,"1"),"申請なし")</f>
        <v>申請なし</v>
      </c>
      <c r="AV269" s="174" t="str">
        <f t="shared" ref="AV269:AV277" si="4">IF(AT269=1,BA269,"")</f>
        <v/>
      </c>
      <c r="AW269" s="222" t="s">
        <v>999</v>
      </c>
      <c r="AX269" s="42" t="s">
        <v>136</v>
      </c>
      <c r="AY269" s="42" t="s">
        <v>137</v>
      </c>
      <c r="AZ269" s="42" t="s">
        <v>934</v>
      </c>
      <c r="BA269" s="42" t="s">
        <v>947</v>
      </c>
      <c r="BB269" s="492" t="str">
        <f t="shared" si="1"/>
        <v/>
      </c>
    </row>
    <row r="270" spans="1:54" s="48" customFormat="1" ht="28.2" customHeight="1">
      <c r="A270" s="50"/>
      <c r="B270" s="658"/>
      <c r="C270" s="659"/>
      <c r="D270" s="660"/>
      <c r="E270" s="120"/>
      <c r="F270" s="146"/>
      <c r="G270" s="643" t="s">
        <v>716</v>
      </c>
      <c r="H270" s="643"/>
      <c r="I270" s="643"/>
      <c r="J270" s="643" t="s">
        <v>717</v>
      </c>
      <c r="K270" s="643"/>
      <c r="L270" s="643"/>
      <c r="M270" s="644"/>
      <c r="N270" s="641" t="s">
        <v>610</v>
      </c>
      <c r="O270" s="642"/>
      <c r="P270" s="642" t="s">
        <v>610</v>
      </c>
      <c r="Q270" s="642"/>
      <c r="R270" s="642"/>
      <c r="S270" s="642"/>
      <c r="T270" s="642"/>
      <c r="U270" s="642"/>
      <c r="V270" s="642"/>
      <c r="W270" s="642"/>
      <c r="X270" s="642"/>
      <c r="Y270" s="642"/>
      <c r="Z270" s="642"/>
      <c r="AA270" s="642"/>
      <c r="AB270" s="668"/>
      <c r="AC270" s="668"/>
      <c r="AD270" s="668"/>
      <c r="AE270" s="668"/>
      <c r="AF270" s="668"/>
      <c r="AG270" s="668"/>
      <c r="AH270" s="668"/>
      <c r="AI270" s="668"/>
      <c r="AJ270" s="668"/>
      <c r="AK270" s="668"/>
      <c r="AL270" s="668"/>
      <c r="AM270" s="668"/>
      <c r="AN270" s="63"/>
      <c r="AO270" s="63"/>
      <c r="AP270" s="63"/>
      <c r="AQ270" s="100"/>
      <c r="AR270" s="169" t="s">
        <v>1133</v>
      </c>
      <c r="AS270" s="40"/>
      <c r="AT270" s="41"/>
      <c r="AU270" s="153" t="str">
        <f>IF(AT270=1,COUNTIF($AT$234:AT270,"1"),"申請なし")</f>
        <v>申請なし</v>
      </c>
      <c r="AV270" s="174" t="str">
        <f t="shared" si="4"/>
        <v/>
      </c>
      <c r="AW270" s="222" t="s">
        <v>1000</v>
      </c>
      <c r="AX270" s="42"/>
      <c r="AY270" s="42"/>
      <c r="AZ270" s="42" t="s">
        <v>934</v>
      </c>
      <c r="BA270" s="42" t="s">
        <v>947</v>
      </c>
      <c r="BB270" s="492" t="str">
        <f t="shared" si="1"/>
        <v/>
      </c>
    </row>
    <row r="271" spans="1:54" s="48" customFormat="1" ht="28.2" customHeight="1">
      <c r="A271" s="49"/>
      <c r="B271" s="658"/>
      <c r="C271" s="659"/>
      <c r="D271" s="660"/>
      <c r="E271" s="120"/>
      <c r="F271" s="146"/>
      <c r="G271" s="643" t="s">
        <v>147</v>
      </c>
      <c r="H271" s="643"/>
      <c r="I271" s="643"/>
      <c r="J271" s="643" t="s">
        <v>147</v>
      </c>
      <c r="K271" s="643"/>
      <c r="L271" s="643"/>
      <c r="M271" s="644"/>
      <c r="N271" s="641" t="s">
        <v>611</v>
      </c>
      <c r="O271" s="642"/>
      <c r="P271" s="642" t="s">
        <v>611</v>
      </c>
      <c r="Q271" s="642"/>
      <c r="R271" s="642"/>
      <c r="S271" s="642"/>
      <c r="T271" s="642"/>
      <c r="U271" s="642"/>
      <c r="V271" s="642"/>
      <c r="W271" s="642"/>
      <c r="X271" s="642"/>
      <c r="Y271" s="642"/>
      <c r="Z271" s="642"/>
      <c r="AA271" s="642"/>
      <c r="AB271" s="668"/>
      <c r="AC271" s="668"/>
      <c r="AD271" s="668"/>
      <c r="AE271" s="668"/>
      <c r="AF271" s="668"/>
      <c r="AG271" s="668"/>
      <c r="AH271" s="668"/>
      <c r="AI271" s="668"/>
      <c r="AJ271" s="668"/>
      <c r="AK271" s="668"/>
      <c r="AL271" s="668"/>
      <c r="AM271" s="668"/>
      <c r="AQ271" s="100"/>
      <c r="AR271" s="169" t="s">
        <v>1133</v>
      </c>
      <c r="AS271" s="40" t="str">
        <f>IF(AND(B267="〇",COUNTIF(F267:F272,"〇")&gt;0),B269,"")</f>
        <v/>
      </c>
      <c r="AT271" s="41" t="str">
        <f t="shared" ref="AT271:AT276" si="5">IF(AND($B$267="〇",F267="〇"),1,"")</f>
        <v/>
      </c>
      <c r="AU271" s="153" t="str">
        <f>IF(AT271=1,COUNTIF($AT$234:AT271,"1"),"申請なし")</f>
        <v>申請なし</v>
      </c>
      <c r="AV271" s="174" t="str">
        <f t="shared" si="4"/>
        <v/>
      </c>
      <c r="AW271" s="222" t="s">
        <v>1001</v>
      </c>
      <c r="AX271" s="42" t="s">
        <v>138</v>
      </c>
      <c r="AY271" s="42" t="s">
        <v>139</v>
      </c>
      <c r="AZ271" s="42" t="s">
        <v>934</v>
      </c>
      <c r="BA271" s="42" t="s">
        <v>947</v>
      </c>
      <c r="BB271" s="492" t="str">
        <f t="shared" si="1"/>
        <v/>
      </c>
    </row>
    <row r="272" spans="1:54" s="63" customFormat="1" ht="28.2" customHeight="1" thickBot="1">
      <c r="A272" s="50"/>
      <c r="B272" s="638"/>
      <c r="C272" s="639"/>
      <c r="D272" s="640"/>
      <c r="E272" s="120"/>
      <c r="F272" s="147"/>
      <c r="G272" s="661" t="s">
        <v>718</v>
      </c>
      <c r="H272" s="661"/>
      <c r="I272" s="661"/>
      <c r="J272" s="661" t="s">
        <v>718</v>
      </c>
      <c r="K272" s="661"/>
      <c r="L272" s="661"/>
      <c r="M272" s="662"/>
      <c r="N272" s="641" t="s">
        <v>612</v>
      </c>
      <c r="O272" s="642"/>
      <c r="P272" s="642" t="s">
        <v>612</v>
      </c>
      <c r="Q272" s="642"/>
      <c r="R272" s="642"/>
      <c r="S272" s="642"/>
      <c r="T272" s="642"/>
      <c r="U272" s="642"/>
      <c r="V272" s="642"/>
      <c r="W272" s="642"/>
      <c r="X272" s="642"/>
      <c r="Y272" s="642"/>
      <c r="Z272" s="642"/>
      <c r="AA272" s="642"/>
      <c r="AB272" s="668"/>
      <c r="AC272" s="668"/>
      <c r="AD272" s="668"/>
      <c r="AE272" s="668"/>
      <c r="AF272" s="668"/>
      <c r="AG272" s="668"/>
      <c r="AH272" s="668"/>
      <c r="AI272" s="668"/>
      <c r="AJ272" s="668"/>
      <c r="AK272" s="668"/>
      <c r="AL272" s="668"/>
      <c r="AM272" s="668"/>
      <c r="AQ272" s="75"/>
      <c r="AR272" s="169" t="s">
        <v>1133</v>
      </c>
      <c r="AS272" s="40"/>
      <c r="AT272" s="41" t="str">
        <f t="shared" si="5"/>
        <v/>
      </c>
      <c r="AU272" s="153" t="str">
        <f>IF(AT272=1,COUNTIF($AT$234:AT272,"1"),"申請なし")</f>
        <v>申請なし</v>
      </c>
      <c r="AV272" s="174" t="str">
        <f t="shared" si="4"/>
        <v/>
      </c>
      <c r="AW272" s="222" t="s">
        <v>1002</v>
      </c>
      <c r="AX272" s="42" t="s">
        <v>140</v>
      </c>
      <c r="AY272" s="42" t="s">
        <v>141</v>
      </c>
      <c r="AZ272" s="42" t="s">
        <v>934</v>
      </c>
      <c r="BA272" s="42" t="s">
        <v>947</v>
      </c>
      <c r="BB272" s="492" t="str">
        <f t="shared" si="1"/>
        <v/>
      </c>
    </row>
    <row r="273" spans="1:54" s="48" customFormat="1" ht="28.2" customHeight="1" thickBot="1">
      <c r="A273" s="50"/>
      <c r="B273" s="126"/>
      <c r="C273" s="126"/>
      <c r="D273" s="126"/>
      <c r="E273" s="127"/>
      <c r="F273" s="123"/>
      <c r="G273" s="114"/>
      <c r="H273" s="112"/>
      <c r="I273" s="112"/>
      <c r="J273" s="114"/>
      <c r="K273" s="114"/>
      <c r="L273" s="114"/>
      <c r="M273" s="114"/>
      <c r="N273" s="124"/>
      <c r="O273" s="124"/>
      <c r="P273" s="116"/>
      <c r="Q273" s="116"/>
      <c r="R273" s="116"/>
      <c r="S273" s="116"/>
      <c r="T273" s="116"/>
      <c r="U273" s="116"/>
      <c r="V273" s="116"/>
      <c r="W273" s="116"/>
      <c r="X273" s="116"/>
      <c r="Y273" s="116"/>
      <c r="Z273" s="116"/>
      <c r="AA273" s="116"/>
      <c r="AB273" s="118"/>
      <c r="AC273" s="118"/>
      <c r="AD273" s="118"/>
      <c r="AE273" s="118"/>
      <c r="AF273" s="118"/>
      <c r="AG273" s="118"/>
      <c r="AH273" s="118"/>
      <c r="AI273" s="118"/>
      <c r="AJ273" s="118"/>
      <c r="AK273" s="118"/>
      <c r="AL273" s="118"/>
      <c r="AM273" s="124"/>
      <c r="AQ273" s="100"/>
      <c r="AR273" s="169" t="s">
        <v>1133</v>
      </c>
      <c r="AS273" s="40"/>
      <c r="AT273" s="41" t="str">
        <f t="shared" si="5"/>
        <v/>
      </c>
      <c r="AU273" s="153" t="str">
        <f>IF(AT273=1,COUNTIF($AT$234:AT273,"1"),"申請なし")</f>
        <v>申請なし</v>
      </c>
      <c r="AV273" s="174" t="str">
        <f t="shared" si="4"/>
        <v/>
      </c>
      <c r="AW273" s="222" t="s">
        <v>1003</v>
      </c>
      <c r="AX273" s="42" t="s">
        <v>142</v>
      </c>
      <c r="AY273" s="42" t="s">
        <v>143</v>
      </c>
      <c r="AZ273" s="42" t="s">
        <v>934</v>
      </c>
      <c r="BA273" s="42" t="s">
        <v>947</v>
      </c>
      <c r="BB273" s="492" t="str">
        <f t="shared" si="1"/>
        <v/>
      </c>
    </row>
    <row r="274" spans="1:54" s="63" customFormat="1" ht="28.2" customHeight="1">
      <c r="B274" s="718"/>
      <c r="C274" s="719"/>
      <c r="D274" s="720"/>
      <c r="E274" s="120"/>
      <c r="F274" s="709"/>
      <c r="G274" s="731" t="s">
        <v>719</v>
      </c>
      <c r="H274" s="732"/>
      <c r="I274" s="732"/>
      <c r="J274" s="732"/>
      <c r="K274" s="732"/>
      <c r="L274" s="732"/>
      <c r="M274" s="733"/>
      <c r="N274" s="725" t="s">
        <v>613</v>
      </c>
      <c r="O274" s="726"/>
      <c r="P274" s="726" t="s">
        <v>613</v>
      </c>
      <c r="Q274" s="726"/>
      <c r="R274" s="726"/>
      <c r="S274" s="726"/>
      <c r="T274" s="726"/>
      <c r="U274" s="726"/>
      <c r="V274" s="726"/>
      <c r="W274" s="726"/>
      <c r="X274" s="726"/>
      <c r="Y274" s="726"/>
      <c r="Z274" s="726"/>
      <c r="AA274" s="727"/>
      <c r="AB274" s="754" t="s">
        <v>1254</v>
      </c>
      <c r="AC274" s="749"/>
      <c r="AD274" s="749"/>
      <c r="AE274" s="749"/>
      <c r="AF274" s="749"/>
      <c r="AG274" s="749"/>
      <c r="AH274" s="749"/>
      <c r="AI274" s="749"/>
      <c r="AJ274" s="749"/>
      <c r="AK274" s="749"/>
      <c r="AL274" s="749"/>
      <c r="AM274" s="750"/>
      <c r="AQ274" s="75"/>
      <c r="AR274" s="169" t="s">
        <v>1133</v>
      </c>
      <c r="AS274" s="40"/>
      <c r="AT274" s="41" t="str">
        <f t="shared" si="5"/>
        <v/>
      </c>
      <c r="AU274" s="153" t="str">
        <f>IF(AT274=1,COUNTIF($AT$234:AT274,"1"),"申請なし")</f>
        <v>申請なし</v>
      </c>
      <c r="AV274" s="174" t="str">
        <f t="shared" si="4"/>
        <v/>
      </c>
      <c r="AW274" s="222" t="s">
        <v>1004</v>
      </c>
      <c r="AX274" s="42" t="s">
        <v>144</v>
      </c>
      <c r="AY274" s="42" t="s">
        <v>145</v>
      </c>
      <c r="AZ274" s="42" t="s">
        <v>934</v>
      </c>
      <c r="BA274" s="42" t="s">
        <v>947</v>
      </c>
      <c r="BB274" s="492" t="str">
        <f t="shared" si="1"/>
        <v/>
      </c>
    </row>
    <row r="275" spans="1:54" s="48" customFormat="1" ht="28.2" customHeight="1" thickBot="1">
      <c r="A275" s="63"/>
      <c r="B275" s="721"/>
      <c r="C275" s="722"/>
      <c r="D275" s="723"/>
      <c r="E275" s="120"/>
      <c r="F275" s="710"/>
      <c r="G275" s="714"/>
      <c r="H275" s="715"/>
      <c r="I275" s="715"/>
      <c r="J275" s="715"/>
      <c r="K275" s="715"/>
      <c r="L275" s="715"/>
      <c r="M275" s="716"/>
      <c r="N275" s="728"/>
      <c r="O275" s="715"/>
      <c r="P275" s="715"/>
      <c r="Q275" s="715"/>
      <c r="R275" s="715"/>
      <c r="S275" s="715"/>
      <c r="T275" s="715"/>
      <c r="U275" s="715"/>
      <c r="V275" s="715"/>
      <c r="W275" s="715"/>
      <c r="X275" s="715"/>
      <c r="Y275" s="715"/>
      <c r="Z275" s="715"/>
      <c r="AA275" s="729"/>
      <c r="AB275" s="751"/>
      <c r="AC275" s="752"/>
      <c r="AD275" s="752"/>
      <c r="AE275" s="752"/>
      <c r="AF275" s="752"/>
      <c r="AG275" s="752"/>
      <c r="AH275" s="752"/>
      <c r="AI275" s="752"/>
      <c r="AJ275" s="752"/>
      <c r="AK275" s="752"/>
      <c r="AL275" s="752"/>
      <c r="AM275" s="753"/>
      <c r="AN275" s="63"/>
      <c r="AO275" s="63"/>
      <c r="AP275" s="63"/>
      <c r="AQ275" s="100"/>
      <c r="AR275" s="169" t="s">
        <v>1133</v>
      </c>
      <c r="AS275" s="40"/>
      <c r="AT275" s="41" t="str">
        <f t="shared" si="5"/>
        <v/>
      </c>
      <c r="AU275" s="153" t="str">
        <f>IF(AT275=1,COUNTIF($AT$234:AT275,"1"),"申請なし")</f>
        <v>申請なし</v>
      </c>
      <c r="AV275" s="174" t="str">
        <f t="shared" si="4"/>
        <v/>
      </c>
      <c r="AW275" s="222" t="s">
        <v>1005</v>
      </c>
      <c r="AX275" s="42" t="s">
        <v>146</v>
      </c>
      <c r="AY275" s="42" t="s">
        <v>147</v>
      </c>
      <c r="AZ275" s="42" t="s">
        <v>934</v>
      </c>
      <c r="BA275" s="42" t="s">
        <v>947</v>
      </c>
      <c r="BB275" s="492" t="str">
        <f t="shared" si="1"/>
        <v/>
      </c>
    </row>
    <row r="276" spans="1:54" s="63" customFormat="1" ht="28.2" customHeight="1">
      <c r="B276" s="734" t="s">
        <v>764</v>
      </c>
      <c r="C276" s="735"/>
      <c r="D276" s="736"/>
      <c r="E276" s="120"/>
      <c r="F276" s="724"/>
      <c r="G276" s="711" t="s">
        <v>720</v>
      </c>
      <c r="H276" s="712"/>
      <c r="I276" s="712"/>
      <c r="J276" s="712"/>
      <c r="K276" s="712"/>
      <c r="L276" s="712"/>
      <c r="M276" s="713"/>
      <c r="N276" s="725" t="s">
        <v>614</v>
      </c>
      <c r="O276" s="726"/>
      <c r="P276" s="726" t="s">
        <v>614</v>
      </c>
      <c r="Q276" s="726"/>
      <c r="R276" s="726"/>
      <c r="S276" s="726"/>
      <c r="T276" s="726"/>
      <c r="U276" s="726"/>
      <c r="V276" s="726"/>
      <c r="W276" s="726"/>
      <c r="X276" s="726"/>
      <c r="Y276" s="726"/>
      <c r="Z276" s="726"/>
      <c r="AA276" s="727"/>
      <c r="AB276" s="748" t="s">
        <v>1255</v>
      </c>
      <c r="AC276" s="749"/>
      <c r="AD276" s="749"/>
      <c r="AE276" s="749"/>
      <c r="AF276" s="749"/>
      <c r="AG276" s="749"/>
      <c r="AH276" s="749"/>
      <c r="AI276" s="749"/>
      <c r="AJ276" s="749"/>
      <c r="AK276" s="749"/>
      <c r="AL276" s="749"/>
      <c r="AM276" s="750"/>
      <c r="AQ276" s="75"/>
      <c r="AR276" s="169" t="s">
        <v>1133</v>
      </c>
      <c r="AS276" s="40"/>
      <c r="AT276" s="41" t="str">
        <f t="shared" si="5"/>
        <v/>
      </c>
      <c r="AU276" s="153" t="str">
        <f>IF(AT276=1,COUNTIF($AT$234:AT276,"1"),"申請なし")</f>
        <v>申請なし</v>
      </c>
      <c r="AV276" s="174" t="str">
        <f t="shared" si="4"/>
        <v/>
      </c>
      <c r="AW276" s="222" t="s">
        <v>1006</v>
      </c>
      <c r="AX276" s="42" t="s">
        <v>148</v>
      </c>
      <c r="AY276" s="42" t="s">
        <v>912</v>
      </c>
      <c r="AZ276" s="42" t="s">
        <v>934</v>
      </c>
      <c r="BA276" s="42" t="s">
        <v>947</v>
      </c>
      <c r="BB276" s="492" t="str">
        <f t="shared" si="1"/>
        <v/>
      </c>
    </row>
    <row r="277" spans="1:54" s="48" customFormat="1" ht="28.2" customHeight="1">
      <c r="A277" s="63"/>
      <c r="B277" s="737"/>
      <c r="C277" s="738"/>
      <c r="D277" s="739"/>
      <c r="E277" s="120"/>
      <c r="F277" s="710"/>
      <c r="G277" s="714"/>
      <c r="H277" s="715"/>
      <c r="I277" s="715"/>
      <c r="J277" s="715"/>
      <c r="K277" s="715"/>
      <c r="L277" s="715"/>
      <c r="M277" s="716"/>
      <c r="N277" s="728"/>
      <c r="O277" s="715"/>
      <c r="P277" s="715"/>
      <c r="Q277" s="715"/>
      <c r="R277" s="715"/>
      <c r="S277" s="715"/>
      <c r="T277" s="715"/>
      <c r="U277" s="715"/>
      <c r="V277" s="715"/>
      <c r="W277" s="715"/>
      <c r="X277" s="715"/>
      <c r="Y277" s="715"/>
      <c r="Z277" s="715"/>
      <c r="AA277" s="729"/>
      <c r="AB277" s="751"/>
      <c r="AC277" s="752"/>
      <c r="AD277" s="752"/>
      <c r="AE277" s="752"/>
      <c r="AF277" s="752"/>
      <c r="AG277" s="752"/>
      <c r="AH277" s="752"/>
      <c r="AI277" s="752"/>
      <c r="AJ277" s="752"/>
      <c r="AK277" s="752"/>
      <c r="AL277" s="752"/>
      <c r="AM277" s="753"/>
      <c r="AN277" s="63"/>
      <c r="AO277" s="63"/>
      <c r="AP277" s="63"/>
      <c r="AQ277" s="100"/>
      <c r="AR277" s="169" t="s">
        <v>1133</v>
      </c>
      <c r="AS277" s="40"/>
      <c r="AT277" s="41"/>
      <c r="AU277" s="153" t="str">
        <f>IF(AT277=1,COUNTIF($AT$234:AT277,"1"),"申請なし")</f>
        <v>申請なし</v>
      </c>
      <c r="AV277" s="174" t="str">
        <f t="shared" si="4"/>
        <v/>
      </c>
      <c r="AW277" s="222" t="s">
        <v>1007</v>
      </c>
      <c r="AX277" s="42"/>
      <c r="AY277" s="42"/>
      <c r="AZ277" s="42" t="s">
        <v>934</v>
      </c>
      <c r="BA277" s="42" t="s">
        <v>947</v>
      </c>
      <c r="BB277" s="492" t="str">
        <f t="shared" si="1"/>
        <v/>
      </c>
    </row>
    <row r="278" spans="1:54" s="63" customFormat="1" ht="28.2" customHeight="1">
      <c r="A278" s="49"/>
      <c r="B278" s="737"/>
      <c r="C278" s="738"/>
      <c r="D278" s="739"/>
      <c r="E278" s="120"/>
      <c r="F278" s="146"/>
      <c r="G278" s="651" t="s">
        <v>154</v>
      </c>
      <c r="H278" s="651"/>
      <c r="I278" s="651"/>
      <c r="J278" s="651" t="s">
        <v>154</v>
      </c>
      <c r="K278" s="651"/>
      <c r="L278" s="651"/>
      <c r="M278" s="652"/>
      <c r="N278" s="653" t="s">
        <v>615</v>
      </c>
      <c r="O278" s="654"/>
      <c r="P278" s="654" t="s">
        <v>615</v>
      </c>
      <c r="Q278" s="654"/>
      <c r="R278" s="654"/>
      <c r="S278" s="654"/>
      <c r="T278" s="654"/>
      <c r="U278" s="654"/>
      <c r="V278" s="654"/>
      <c r="W278" s="654"/>
      <c r="X278" s="654"/>
      <c r="Y278" s="654"/>
      <c r="Z278" s="654"/>
      <c r="AA278" s="654"/>
      <c r="AB278" s="667" t="s">
        <v>1256</v>
      </c>
      <c r="AC278" s="667"/>
      <c r="AD278" s="667"/>
      <c r="AE278" s="667"/>
      <c r="AF278" s="667"/>
      <c r="AG278" s="667"/>
      <c r="AH278" s="667"/>
      <c r="AI278" s="667"/>
      <c r="AJ278" s="667"/>
      <c r="AK278" s="667"/>
      <c r="AL278" s="667"/>
      <c r="AM278" s="667"/>
      <c r="AN278" s="48"/>
      <c r="AO278" s="48"/>
      <c r="AP278" s="48"/>
      <c r="AQ278" s="75"/>
      <c r="AR278" s="169" t="s">
        <v>1133</v>
      </c>
      <c r="AS278" s="40" t="str">
        <f>IF(AND(B274="〇",COUNTIF(F274:F284,"〇")&gt;0),B276,"")</f>
        <v/>
      </c>
      <c r="AT278" s="41" t="str">
        <f>IF(AND($B$274="〇",F274="〇"),1,"")</f>
        <v/>
      </c>
      <c r="AU278" s="153" t="str">
        <f>IF(AT278=1,COUNTIF($AT$234:AT278,"1"),"申請なし")</f>
        <v>申請なし</v>
      </c>
      <c r="AV278" s="174" t="str">
        <f>IF(AND(AT278=1,COUNTIF($C$382:$D$391,"0E01")=0,COUNTIF($C$382:$D$391,"0E06"),COUNTIF($C$382:$D$391,"0E11")=0),BA278,"")</f>
        <v/>
      </c>
      <c r="AW278" s="222" t="s">
        <v>1008</v>
      </c>
      <c r="AX278" s="42" t="s">
        <v>149</v>
      </c>
      <c r="AY278" s="42" t="s">
        <v>150</v>
      </c>
      <c r="AZ278" s="42" t="s">
        <v>931</v>
      </c>
      <c r="BA278" s="42" t="s">
        <v>952</v>
      </c>
      <c r="BB278" s="492" t="str">
        <f t="shared" si="1"/>
        <v/>
      </c>
    </row>
    <row r="279" spans="1:54" s="63" customFormat="1" ht="28.2" customHeight="1">
      <c r="A279" s="50"/>
      <c r="B279" s="737"/>
      <c r="C279" s="738"/>
      <c r="D279" s="739"/>
      <c r="E279" s="120"/>
      <c r="F279" s="146"/>
      <c r="G279" s="651" t="s">
        <v>156</v>
      </c>
      <c r="H279" s="651"/>
      <c r="I279" s="651"/>
      <c r="J279" s="651" t="s">
        <v>156</v>
      </c>
      <c r="K279" s="651"/>
      <c r="L279" s="651"/>
      <c r="M279" s="652"/>
      <c r="N279" s="706" t="s">
        <v>616</v>
      </c>
      <c r="O279" s="707"/>
      <c r="P279" s="707"/>
      <c r="Q279" s="707"/>
      <c r="R279" s="707"/>
      <c r="S279" s="707"/>
      <c r="T279" s="707"/>
      <c r="U279" s="707"/>
      <c r="V279" s="707"/>
      <c r="W279" s="707"/>
      <c r="X279" s="707"/>
      <c r="Y279" s="707"/>
      <c r="Z279" s="707"/>
      <c r="AA279" s="708"/>
      <c r="AB279" s="730" t="s">
        <v>1257</v>
      </c>
      <c r="AC279" s="667"/>
      <c r="AD279" s="667"/>
      <c r="AE279" s="667"/>
      <c r="AF279" s="667"/>
      <c r="AG279" s="667"/>
      <c r="AH279" s="667"/>
      <c r="AI279" s="667"/>
      <c r="AJ279" s="667"/>
      <c r="AK279" s="667"/>
      <c r="AL279" s="667"/>
      <c r="AM279" s="667"/>
      <c r="AQ279" s="75"/>
      <c r="AR279" s="169" t="s">
        <v>1133</v>
      </c>
      <c r="AS279" s="40"/>
      <c r="AT279" s="41"/>
      <c r="AU279" s="153"/>
      <c r="AV279" s="174" t="str">
        <f>IF(AT279=1,BA279,"")</f>
        <v/>
      </c>
      <c r="AW279" s="222" t="s">
        <v>1009</v>
      </c>
      <c r="AX279" s="42"/>
      <c r="AY279" s="42"/>
      <c r="AZ279" s="42"/>
      <c r="BA279" s="42" t="s">
        <v>947</v>
      </c>
      <c r="BB279" s="492" t="str">
        <f t="shared" si="1"/>
        <v/>
      </c>
    </row>
    <row r="280" spans="1:54" s="63" customFormat="1" ht="28.2" customHeight="1">
      <c r="A280" s="49"/>
      <c r="B280" s="737"/>
      <c r="C280" s="738"/>
      <c r="D280" s="739"/>
      <c r="E280" s="120"/>
      <c r="F280" s="146"/>
      <c r="G280" s="651" t="s">
        <v>721</v>
      </c>
      <c r="H280" s="651"/>
      <c r="I280" s="651"/>
      <c r="J280" s="651" t="s">
        <v>721</v>
      </c>
      <c r="K280" s="651"/>
      <c r="L280" s="651"/>
      <c r="M280" s="652"/>
      <c r="N280" s="653" t="s">
        <v>617</v>
      </c>
      <c r="O280" s="654"/>
      <c r="P280" s="654" t="s">
        <v>617</v>
      </c>
      <c r="Q280" s="654"/>
      <c r="R280" s="654"/>
      <c r="S280" s="654"/>
      <c r="T280" s="654"/>
      <c r="U280" s="654"/>
      <c r="V280" s="654"/>
      <c r="W280" s="654"/>
      <c r="X280" s="654"/>
      <c r="Y280" s="654"/>
      <c r="Z280" s="654"/>
      <c r="AA280" s="654"/>
      <c r="AB280" s="668"/>
      <c r="AC280" s="668"/>
      <c r="AD280" s="668"/>
      <c r="AE280" s="668"/>
      <c r="AF280" s="668"/>
      <c r="AG280" s="668"/>
      <c r="AH280" s="668"/>
      <c r="AI280" s="668"/>
      <c r="AJ280" s="668"/>
      <c r="AK280" s="668"/>
      <c r="AL280" s="668"/>
      <c r="AM280" s="668"/>
      <c r="AN280" s="48"/>
      <c r="AO280" s="48"/>
      <c r="AP280" s="48"/>
      <c r="AQ280" s="75"/>
      <c r="AR280" s="169" t="s">
        <v>1133</v>
      </c>
      <c r="AS280" s="40"/>
      <c r="AT280" s="41" t="str">
        <f>IF(AND($B$274="〇",F276="〇"),1,"")</f>
        <v/>
      </c>
      <c r="AU280" s="153" t="str">
        <f>IF(AT280=1,COUNTIF($AT$234:AT280,"1"),"申請なし")</f>
        <v>申請なし</v>
      </c>
      <c r="AV280" s="174" t="str">
        <f>IF(AND(AT280=1,COUNTIF($C$382:$D$391,"0E02")=0,COUNTIF($C$382:$D$391,"0E07"),COUNTIF($C$382:$D$391,"0E11")=0),BA280,"")</f>
        <v/>
      </c>
      <c r="AW280" s="222" t="s">
        <v>1010</v>
      </c>
      <c r="AX280" s="42" t="s">
        <v>151</v>
      </c>
      <c r="AY280" s="42" t="s">
        <v>152</v>
      </c>
      <c r="AZ280" s="42" t="s">
        <v>932</v>
      </c>
      <c r="BA280" s="42" t="s">
        <v>953</v>
      </c>
      <c r="BB280" s="492" t="str">
        <f t="shared" si="1"/>
        <v/>
      </c>
    </row>
    <row r="281" spans="1:54" s="63" customFormat="1" ht="28.2" customHeight="1">
      <c r="A281" s="50"/>
      <c r="B281" s="737"/>
      <c r="C281" s="738"/>
      <c r="D281" s="739"/>
      <c r="E281" s="120"/>
      <c r="F281" s="699"/>
      <c r="G281" s="700" t="s">
        <v>722</v>
      </c>
      <c r="H281" s="700"/>
      <c r="I281" s="700"/>
      <c r="J281" s="700" t="s">
        <v>722</v>
      </c>
      <c r="K281" s="700"/>
      <c r="L281" s="700"/>
      <c r="M281" s="701"/>
      <c r="N281" s="653" t="s">
        <v>775</v>
      </c>
      <c r="O281" s="654"/>
      <c r="P281" s="654" t="s">
        <v>618</v>
      </c>
      <c r="Q281" s="654"/>
      <c r="R281" s="654"/>
      <c r="S281" s="654"/>
      <c r="T281" s="654"/>
      <c r="U281" s="654"/>
      <c r="V281" s="654"/>
      <c r="W281" s="654"/>
      <c r="X281" s="654"/>
      <c r="Y281" s="654"/>
      <c r="Z281" s="654"/>
      <c r="AA281" s="654"/>
      <c r="AB281" s="686" t="s">
        <v>1258</v>
      </c>
      <c r="AC281" s="687"/>
      <c r="AD281" s="687"/>
      <c r="AE281" s="687"/>
      <c r="AF281" s="687"/>
      <c r="AG281" s="687"/>
      <c r="AH281" s="687"/>
      <c r="AI281" s="687"/>
      <c r="AJ281" s="687"/>
      <c r="AK281" s="687"/>
      <c r="AL281" s="687"/>
      <c r="AM281" s="688"/>
      <c r="AQ281" s="75"/>
      <c r="AR281" s="169" t="s">
        <v>1133</v>
      </c>
      <c r="AS281" s="40"/>
      <c r="AT281" s="41"/>
      <c r="AU281" s="153"/>
      <c r="AV281" s="174" t="str">
        <f>IF(AT281=1,BA281,"")</f>
        <v/>
      </c>
      <c r="AW281" s="222" t="s">
        <v>1011</v>
      </c>
      <c r="AX281" s="42"/>
      <c r="AY281" s="42"/>
      <c r="AZ281" s="42"/>
      <c r="BA281" s="42" t="s">
        <v>947</v>
      </c>
      <c r="BB281" s="492" t="str">
        <f t="shared" si="1"/>
        <v/>
      </c>
    </row>
    <row r="282" spans="1:54" s="48" customFormat="1" ht="28.2" customHeight="1">
      <c r="A282" s="50"/>
      <c r="B282" s="737"/>
      <c r="C282" s="738"/>
      <c r="D282" s="739"/>
      <c r="E282" s="120"/>
      <c r="F282" s="699"/>
      <c r="G282" s="700"/>
      <c r="H282" s="700"/>
      <c r="I282" s="700"/>
      <c r="J282" s="700"/>
      <c r="K282" s="700"/>
      <c r="L282" s="700"/>
      <c r="M282" s="701"/>
      <c r="N282" s="653"/>
      <c r="O282" s="654"/>
      <c r="P282" s="654"/>
      <c r="Q282" s="654"/>
      <c r="R282" s="654"/>
      <c r="S282" s="654"/>
      <c r="T282" s="654"/>
      <c r="U282" s="654"/>
      <c r="V282" s="654"/>
      <c r="W282" s="654"/>
      <c r="X282" s="654"/>
      <c r="Y282" s="654"/>
      <c r="Z282" s="654"/>
      <c r="AA282" s="654"/>
      <c r="AB282" s="689"/>
      <c r="AC282" s="690"/>
      <c r="AD282" s="690"/>
      <c r="AE282" s="690"/>
      <c r="AF282" s="690"/>
      <c r="AG282" s="690"/>
      <c r="AH282" s="690"/>
      <c r="AI282" s="690"/>
      <c r="AJ282" s="690"/>
      <c r="AK282" s="690"/>
      <c r="AL282" s="690"/>
      <c r="AM282" s="691"/>
      <c r="AN282" s="63"/>
      <c r="AO282" s="63"/>
      <c r="AP282" s="63"/>
      <c r="AQ282" s="100"/>
      <c r="AR282" s="169" t="s">
        <v>1133</v>
      </c>
      <c r="AS282" s="40"/>
      <c r="AT282" s="41" t="str">
        <f t="shared" ref="AT282:AT288" si="6">IF(AND($B$274="〇",F278="〇"),1,"")</f>
        <v/>
      </c>
      <c r="AU282" s="153" t="str">
        <f>IF(AT282=1,COUNTIF($AT$234:AT282,"1"),"申請なし")</f>
        <v>申請なし</v>
      </c>
      <c r="AV282" s="174" t="str">
        <f>IF(AND(AT282=1,COUNTIF($C$382:$D$391,AZ282)=0),BA282,"")</f>
        <v/>
      </c>
      <c r="AW282" s="222" t="s">
        <v>1012</v>
      </c>
      <c r="AX282" s="42" t="s">
        <v>153</v>
      </c>
      <c r="AY282" s="42" t="s">
        <v>154</v>
      </c>
      <c r="AZ282" s="42" t="s">
        <v>379</v>
      </c>
      <c r="BA282" s="42" t="s">
        <v>954</v>
      </c>
      <c r="BB282" s="492" t="str">
        <f t="shared" si="1"/>
        <v/>
      </c>
    </row>
    <row r="283" spans="1:54" s="63" customFormat="1" ht="28.2" customHeight="1">
      <c r="A283" s="50"/>
      <c r="B283" s="740"/>
      <c r="C283" s="741"/>
      <c r="D283" s="742"/>
      <c r="E283" s="120"/>
      <c r="F283" s="699"/>
      <c r="G283" s="700"/>
      <c r="H283" s="700"/>
      <c r="I283" s="700"/>
      <c r="J283" s="700"/>
      <c r="K283" s="700"/>
      <c r="L283" s="700"/>
      <c r="M283" s="701"/>
      <c r="N283" s="653"/>
      <c r="O283" s="654"/>
      <c r="P283" s="654"/>
      <c r="Q283" s="654"/>
      <c r="R283" s="654"/>
      <c r="S283" s="654"/>
      <c r="T283" s="654"/>
      <c r="U283" s="654"/>
      <c r="V283" s="654"/>
      <c r="W283" s="654"/>
      <c r="X283" s="654"/>
      <c r="Y283" s="654"/>
      <c r="Z283" s="654"/>
      <c r="AA283" s="654"/>
      <c r="AB283" s="689"/>
      <c r="AC283" s="690"/>
      <c r="AD283" s="690"/>
      <c r="AE283" s="690"/>
      <c r="AF283" s="690"/>
      <c r="AG283" s="690"/>
      <c r="AH283" s="690"/>
      <c r="AI283" s="690"/>
      <c r="AJ283" s="690"/>
      <c r="AK283" s="690"/>
      <c r="AL283" s="690"/>
      <c r="AM283" s="691"/>
      <c r="AQ283" s="75"/>
      <c r="AR283" s="169" t="s">
        <v>1133</v>
      </c>
      <c r="AS283" s="40"/>
      <c r="AT283" s="41" t="str">
        <f t="shared" si="6"/>
        <v/>
      </c>
      <c r="AU283" s="153" t="str">
        <f>IF(AT283=1,COUNTIF($AT$234:AT283,"1"),"申請なし")</f>
        <v>申請なし</v>
      </c>
      <c r="AV283" s="174" t="str">
        <f>IF(AND(AT283=1,COUNTIF($C$382:$D$391,AZ283)=0),BA283,"")</f>
        <v/>
      </c>
      <c r="AW283" s="222" t="s">
        <v>1013</v>
      </c>
      <c r="AX283" s="42" t="s">
        <v>155</v>
      </c>
      <c r="AY283" s="42" t="s">
        <v>156</v>
      </c>
      <c r="AZ283" s="42" t="s">
        <v>380</v>
      </c>
      <c r="BA283" s="42" t="s">
        <v>955</v>
      </c>
      <c r="BB283" s="492" t="str">
        <f t="shared" si="1"/>
        <v/>
      </c>
    </row>
    <row r="284" spans="1:54" s="48" customFormat="1" ht="28.2" customHeight="1" thickBot="1">
      <c r="A284" s="50"/>
      <c r="B284" s="743"/>
      <c r="C284" s="744"/>
      <c r="D284" s="745"/>
      <c r="E284" s="120"/>
      <c r="F284" s="717"/>
      <c r="G284" s="704"/>
      <c r="H284" s="704"/>
      <c r="I284" s="704"/>
      <c r="J284" s="704"/>
      <c r="K284" s="704"/>
      <c r="L284" s="704"/>
      <c r="M284" s="705"/>
      <c r="N284" s="697"/>
      <c r="O284" s="698"/>
      <c r="P284" s="698"/>
      <c r="Q284" s="698"/>
      <c r="R284" s="698"/>
      <c r="S284" s="698"/>
      <c r="T284" s="698"/>
      <c r="U284" s="698"/>
      <c r="V284" s="698"/>
      <c r="W284" s="698"/>
      <c r="X284" s="698"/>
      <c r="Y284" s="698"/>
      <c r="Z284" s="698"/>
      <c r="AA284" s="698"/>
      <c r="AB284" s="692"/>
      <c r="AC284" s="693"/>
      <c r="AD284" s="693"/>
      <c r="AE284" s="693"/>
      <c r="AF284" s="693"/>
      <c r="AG284" s="693"/>
      <c r="AH284" s="693"/>
      <c r="AI284" s="693"/>
      <c r="AJ284" s="693"/>
      <c r="AK284" s="693"/>
      <c r="AL284" s="693"/>
      <c r="AM284" s="694"/>
      <c r="AN284" s="63"/>
      <c r="AO284" s="63"/>
      <c r="AP284" s="63"/>
      <c r="AQ284" s="100"/>
      <c r="AR284" s="169" t="s">
        <v>1133</v>
      </c>
      <c r="AS284" s="40"/>
      <c r="AT284" s="41" t="str">
        <f t="shared" si="6"/>
        <v/>
      </c>
      <c r="AU284" s="153" t="str">
        <f>IF(AT284=1,COUNTIF($AT$234:AT284,"1"),"申請なし")</f>
        <v>申請なし</v>
      </c>
      <c r="AV284" s="174" t="str">
        <f>IF(AT284=1,BA284,"")</f>
        <v/>
      </c>
      <c r="AW284" s="222" t="s">
        <v>1014</v>
      </c>
      <c r="AX284" s="42" t="s">
        <v>157</v>
      </c>
      <c r="AY284" s="42" t="s">
        <v>158</v>
      </c>
      <c r="AZ284" s="42" t="s">
        <v>934</v>
      </c>
      <c r="BA284" s="42" t="s">
        <v>947</v>
      </c>
      <c r="BB284" s="492" t="str">
        <f t="shared" si="1"/>
        <v/>
      </c>
    </row>
    <row r="285" spans="1:54" s="63" customFormat="1" ht="28.2" customHeight="1" thickBot="1">
      <c r="A285" s="50"/>
      <c r="B285" s="128"/>
      <c r="C285" s="128"/>
      <c r="D285" s="128"/>
      <c r="E285" s="127"/>
      <c r="F285" s="123"/>
      <c r="G285" s="114"/>
      <c r="H285" s="112"/>
      <c r="I285" s="112"/>
      <c r="J285" s="114"/>
      <c r="K285" s="114"/>
      <c r="L285" s="114"/>
      <c r="M285" s="114"/>
      <c r="N285" s="124"/>
      <c r="O285" s="124"/>
      <c r="P285" s="116"/>
      <c r="Q285" s="116"/>
      <c r="R285" s="116"/>
      <c r="S285" s="116"/>
      <c r="T285" s="116"/>
      <c r="U285" s="116"/>
      <c r="V285" s="116"/>
      <c r="W285" s="116"/>
      <c r="X285" s="116"/>
      <c r="Y285" s="116"/>
      <c r="Z285" s="116"/>
      <c r="AA285" s="116"/>
      <c r="AB285" s="118"/>
      <c r="AC285" s="118"/>
      <c r="AD285" s="118"/>
      <c r="AE285" s="118"/>
      <c r="AF285" s="118"/>
      <c r="AG285" s="118"/>
      <c r="AH285" s="118"/>
      <c r="AI285" s="118"/>
      <c r="AJ285" s="118"/>
      <c r="AK285" s="118"/>
      <c r="AL285" s="118"/>
      <c r="AM285" s="124"/>
      <c r="AN285" s="48"/>
      <c r="AO285" s="48"/>
      <c r="AP285" s="48"/>
      <c r="AQ285" s="75"/>
      <c r="AR285" s="169" t="s">
        <v>1133</v>
      </c>
      <c r="AS285" s="40"/>
      <c r="AT285" s="41" t="str">
        <f t="shared" si="6"/>
        <v/>
      </c>
      <c r="AU285" s="153" t="str">
        <f>IF(AT285=1,COUNTIF($AT$234:AT285,"1"),"申請なし")</f>
        <v>申請なし</v>
      </c>
      <c r="AV285" s="174" t="str">
        <f>IF(AND(AT285=1,COUNTIF($C$382:$D$391,"0E03")=0,COUNTIF($C$382:$D$391,"0E04"),COUNTIF($C$382:$D$391,"0E11")=0),BA285,"")</f>
        <v/>
      </c>
      <c r="AW285" s="222" t="s">
        <v>1015</v>
      </c>
      <c r="AX285" s="42" t="s">
        <v>159</v>
      </c>
      <c r="AY285" s="42" t="s">
        <v>913</v>
      </c>
      <c r="AZ285" s="42" t="s">
        <v>927</v>
      </c>
      <c r="BA285" s="42" t="s">
        <v>956</v>
      </c>
      <c r="BB285" s="492" t="str">
        <f t="shared" si="1"/>
        <v/>
      </c>
    </row>
    <row r="286" spans="1:54" s="63" customFormat="1" ht="28.2" customHeight="1">
      <c r="A286" s="49"/>
      <c r="B286" s="718"/>
      <c r="C286" s="719"/>
      <c r="D286" s="720"/>
      <c r="E286" s="120"/>
      <c r="F286" s="171"/>
      <c r="G286" s="746" t="s">
        <v>161</v>
      </c>
      <c r="H286" s="746"/>
      <c r="I286" s="746"/>
      <c r="J286" s="746" t="s">
        <v>161</v>
      </c>
      <c r="K286" s="746"/>
      <c r="L286" s="746"/>
      <c r="M286" s="747"/>
      <c r="N286" s="653" t="s">
        <v>783</v>
      </c>
      <c r="O286" s="654"/>
      <c r="P286" s="654" t="s">
        <v>619</v>
      </c>
      <c r="Q286" s="654"/>
      <c r="R286" s="654"/>
      <c r="S286" s="654"/>
      <c r="T286" s="654"/>
      <c r="U286" s="654"/>
      <c r="V286" s="654"/>
      <c r="W286" s="654"/>
      <c r="X286" s="654"/>
      <c r="Y286" s="654"/>
      <c r="Z286" s="654"/>
      <c r="AA286" s="654"/>
      <c r="AB286" s="669" t="s">
        <v>1259</v>
      </c>
      <c r="AC286" s="670"/>
      <c r="AD286" s="670"/>
      <c r="AE286" s="670"/>
      <c r="AF286" s="670"/>
      <c r="AG286" s="670"/>
      <c r="AH286" s="670"/>
      <c r="AI286" s="670"/>
      <c r="AJ286" s="670"/>
      <c r="AK286" s="670"/>
      <c r="AL286" s="670"/>
      <c r="AM286" s="671"/>
      <c r="AQ286" s="75"/>
      <c r="AR286" s="169" t="s">
        <v>1133</v>
      </c>
      <c r="AS286" s="40"/>
      <c r="AT286" s="41" t="str">
        <f t="shared" si="6"/>
        <v/>
      </c>
      <c r="AU286" s="153" t="str">
        <f>IF(AT286=1,COUNTIF($AT$234:AT286,"1"),"申請なし")</f>
        <v>申請なし</v>
      </c>
      <c r="AV286" s="174" t="str">
        <f>IF(AT286=1,BA286,"")</f>
        <v/>
      </c>
      <c r="AW286" s="222" t="s">
        <v>1016</v>
      </c>
      <c r="AX286" s="42"/>
      <c r="AY286" s="42"/>
      <c r="AZ286" s="42" t="s">
        <v>934</v>
      </c>
      <c r="BA286" s="42" t="s">
        <v>947</v>
      </c>
      <c r="BB286" s="492" t="str">
        <f t="shared" si="1"/>
        <v/>
      </c>
    </row>
    <row r="287" spans="1:54" s="63" customFormat="1" ht="28.2" customHeight="1" thickBot="1">
      <c r="A287" s="50"/>
      <c r="B287" s="721"/>
      <c r="C287" s="722"/>
      <c r="D287" s="723"/>
      <c r="E287" s="120"/>
      <c r="F287" s="146"/>
      <c r="G287" s="651" t="s">
        <v>163</v>
      </c>
      <c r="H287" s="651"/>
      <c r="I287" s="651"/>
      <c r="J287" s="651" t="s">
        <v>163</v>
      </c>
      <c r="K287" s="651"/>
      <c r="L287" s="651"/>
      <c r="M287" s="652"/>
      <c r="N287" s="653" t="s">
        <v>620</v>
      </c>
      <c r="O287" s="654"/>
      <c r="P287" s="654" t="s">
        <v>620</v>
      </c>
      <c r="Q287" s="654"/>
      <c r="R287" s="654"/>
      <c r="S287" s="654"/>
      <c r="T287" s="654"/>
      <c r="U287" s="654"/>
      <c r="V287" s="654"/>
      <c r="W287" s="654"/>
      <c r="X287" s="654"/>
      <c r="Y287" s="654"/>
      <c r="Z287" s="654"/>
      <c r="AA287" s="654"/>
      <c r="AB287" s="672"/>
      <c r="AC287" s="673"/>
      <c r="AD287" s="673"/>
      <c r="AE287" s="673"/>
      <c r="AF287" s="673"/>
      <c r="AG287" s="673"/>
      <c r="AH287" s="673"/>
      <c r="AI287" s="673"/>
      <c r="AJ287" s="673"/>
      <c r="AK287" s="673"/>
      <c r="AL287" s="673"/>
      <c r="AM287" s="674"/>
      <c r="AN287" s="48"/>
      <c r="AO287" s="48"/>
      <c r="AP287" s="48"/>
      <c r="AQ287" s="75"/>
      <c r="AR287" s="169" t="s">
        <v>1133</v>
      </c>
      <c r="AS287" s="40"/>
      <c r="AT287" s="41" t="str">
        <f t="shared" si="6"/>
        <v/>
      </c>
      <c r="AU287" s="153" t="str">
        <f>IF(AT287=1,COUNTIF($AT$234:AT287,"1"),"申請なし")</f>
        <v>申請なし</v>
      </c>
      <c r="AV287" s="174" t="str">
        <f>IF(AT287=1,BA287,"")</f>
        <v/>
      </c>
      <c r="AW287" s="222" t="s">
        <v>1017</v>
      </c>
      <c r="AX287" s="42"/>
      <c r="AY287" s="42"/>
      <c r="AZ287" s="42" t="s">
        <v>934</v>
      </c>
      <c r="BA287" s="42" t="s">
        <v>947</v>
      </c>
      <c r="BB287" s="492" t="str">
        <f t="shared" si="1"/>
        <v/>
      </c>
    </row>
    <row r="288" spans="1:54" s="63" customFormat="1" ht="28.2" customHeight="1">
      <c r="A288" s="49"/>
      <c r="B288" s="761" t="s">
        <v>765</v>
      </c>
      <c r="C288" s="762"/>
      <c r="D288" s="763"/>
      <c r="E288" s="120"/>
      <c r="F288" s="146"/>
      <c r="G288" s="651" t="s">
        <v>165</v>
      </c>
      <c r="H288" s="651"/>
      <c r="I288" s="651"/>
      <c r="J288" s="651" t="s">
        <v>165</v>
      </c>
      <c r="K288" s="651"/>
      <c r="L288" s="651"/>
      <c r="M288" s="652"/>
      <c r="N288" s="653" t="s">
        <v>621</v>
      </c>
      <c r="O288" s="654"/>
      <c r="P288" s="654" t="s">
        <v>621</v>
      </c>
      <c r="Q288" s="654"/>
      <c r="R288" s="654"/>
      <c r="S288" s="654"/>
      <c r="T288" s="654"/>
      <c r="U288" s="654"/>
      <c r="V288" s="654"/>
      <c r="W288" s="654"/>
      <c r="X288" s="654"/>
      <c r="Y288" s="654"/>
      <c r="Z288" s="654"/>
      <c r="AA288" s="654"/>
      <c r="AB288" s="754" t="s">
        <v>1260</v>
      </c>
      <c r="AC288" s="749"/>
      <c r="AD288" s="749"/>
      <c r="AE288" s="749"/>
      <c r="AF288" s="749"/>
      <c r="AG288" s="749"/>
      <c r="AH288" s="749"/>
      <c r="AI288" s="749"/>
      <c r="AJ288" s="749"/>
      <c r="AK288" s="749"/>
      <c r="AL288" s="749"/>
      <c r="AM288" s="750"/>
      <c r="AQ288" s="75"/>
      <c r="AR288" s="169" t="s">
        <v>1133</v>
      </c>
      <c r="AS288" s="40"/>
      <c r="AT288" s="41" t="str">
        <f t="shared" si="6"/>
        <v/>
      </c>
      <c r="AU288" s="153" t="str">
        <f>IF(AT288=1,COUNTIF($AT$234:AT288,"1"),"申請なし")</f>
        <v>申請なし</v>
      </c>
      <c r="AV288" s="174" t="str">
        <f>IF(AT288=1,BA288,"")</f>
        <v/>
      </c>
      <c r="AW288" s="222" t="s">
        <v>1018</v>
      </c>
      <c r="AX288" s="42"/>
      <c r="AY288" s="42"/>
      <c r="AZ288" s="42" t="s">
        <v>934</v>
      </c>
      <c r="BA288" s="42" t="s">
        <v>947</v>
      </c>
      <c r="BB288" s="492" t="str">
        <f t="shared" si="1"/>
        <v/>
      </c>
    </row>
    <row r="289" spans="1:54" s="48" customFormat="1" ht="28.2" customHeight="1">
      <c r="A289" s="50"/>
      <c r="B289" s="761"/>
      <c r="C289" s="762"/>
      <c r="D289" s="763"/>
      <c r="E289" s="120"/>
      <c r="F289" s="146"/>
      <c r="G289" s="651" t="s">
        <v>167</v>
      </c>
      <c r="H289" s="651"/>
      <c r="I289" s="651"/>
      <c r="J289" s="651" t="s">
        <v>167</v>
      </c>
      <c r="K289" s="651"/>
      <c r="L289" s="651"/>
      <c r="M289" s="652"/>
      <c r="N289" s="653" t="s">
        <v>622</v>
      </c>
      <c r="O289" s="654"/>
      <c r="P289" s="654" t="s">
        <v>622</v>
      </c>
      <c r="Q289" s="654"/>
      <c r="R289" s="654"/>
      <c r="S289" s="654"/>
      <c r="T289" s="654"/>
      <c r="U289" s="654"/>
      <c r="V289" s="654"/>
      <c r="W289" s="654"/>
      <c r="X289" s="654"/>
      <c r="Y289" s="654"/>
      <c r="Z289" s="654"/>
      <c r="AA289" s="654"/>
      <c r="AB289" s="755"/>
      <c r="AC289" s="756"/>
      <c r="AD289" s="756"/>
      <c r="AE289" s="756"/>
      <c r="AF289" s="756"/>
      <c r="AG289" s="756"/>
      <c r="AH289" s="756"/>
      <c r="AI289" s="756"/>
      <c r="AJ289" s="756"/>
      <c r="AK289" s="756"/>
      <c r="AL289" s="756"/>
      <c r="AM289" s="757"/>
      <c r="AQ289" s="100"/>
      <c r="AR289" s="169" t="s">
        <v>1133</v>
      </c>
      <c r="AS289" s="40"/>
      <c r="AT289" s="41"/>
      <c r="AU289" s="153" t="str">
        <f>IF(AT289=1,COUNTIF($AT$234:AT289,"1"),"申請なし")</f>
        <v>申請なし</v>
      </c>
      <c r="AV289" s="174" t="str">
        <f>IF(AT289=1,BA289,"")</f>
        <v/>
      </c>
      <c r="AW289" s="222" t="s">
        <v>1019</v>
      </c>
      <c r="AX289" s="42"/>
      <c r="AY289" s="42"/>
      <c r="AZ289" s="42" t="s">
        <v>934</v>
      </c>
      <c r="BA289" s="42" t="s">
        <v>947</v>
      </c>
      <c r="BB289" s="492" t="str">
        <f t="shared" si="1"/>
        <v/>
      </c>
    </row>
    <row r="290" spans="1:54" s="63" customFormat="1" ht="28.2" customHeight="1">
      <c r="A290" s="49"/>
      <c r="B290" s="761"/>
      <c r="C290" s="762"/>
      <c r="D290" s="763"/>
      <c r="E290" s="120"/>
      <c r="F290" s="146"/>
      <c r="G290" s="651" t="s">
        <v>169</v>
      </c>
      <c r="H290" s="651"/>
      <c r="I290" s="651"/>
      <c r="J290" s="651" t="s">
        <v>169</v>
      </c>
      <c r="K290" s="651"/>
      <c r="L290" s="651"/>
      <c r="M290" s="652"/>
      <c r="N290" s="653" t="s">
        <v>623</v>
      </c>
      <c r="O290" s="654"/>
      <c r="P290" s="654" t="s">
        <v>623</v>
      </c>
      <c r="Q290" s="654"/>
      <c r="R290" s="654"/>
      <c r="S290" s="654"/>
      <c r="T290" s="654"/>
      <c r="U290" s="654"/>
      <c r="V290" s="654"/>
      <c r="W290" s="654"/>
      <c r="X290" s="654"/>
      <c r="Y290" s="654"/>
      <c r="Z290" s="654"/>
      <c r="AA290" s="654"/>
      <c r="AB290" s="668"/>
      <c r="AC290" s="668"/>
      <c r="AD290" s="668"/>
      <c r="AE290" s="668"/>
      <c r="AF290" s="668"/>
      <c r="AG290" s="668"/>
      <c r="AH290" s="668"/>
      <c r="AI290" s="668"/>
      <c r="AJ290" s="668"/>
      <c r="AK290" s="668"/>
      <c r="AL290" s="668"/>
      <c r="AM290" s="668"/>
      <c r="AN290" s="48"/>
      <c r="AO290" s="48"/>
      <c r="AP290" s="48"/>
      <c r="AQ290" s="75"/>
      <c r="AR290" s="169" t="s">
        <v>1133</v>
      </c>
      <c r="AS290" s="40" t="str">
        <f>IF(AND(B286="〇",COUNTIF(F286:F295,"〇")&gt;0),B288,"")</f>
        <v/>
      </c>
      <c r="AT290" s="41" t="str">
        <f t="shared" ref="AT290:AT299" si="7">IF(AND($B$286="〇",F286="〇"),1,"")</f>
        <v/>
      </c>
      <c r="AU290" s="153" t="str">
        <f>IF(AT290=1,COUNTIF($AT$234:AT290,"1"),"申請なし")</f>
        <v>申請なし</v>
      </c>
      <c r="AV290" s="174" t="str">
        <f>IF(AND(AT290=1,COUNTIF($C$382:$D$391,"0F02")=0,COUNTIF($C$382:$D$391,"0F03")=0),BA290,"")</f>
        <v/>
      </c>
      <c r="AW290" s="222" t="s">
        <v>1020</v>
      </c>
      <c r="AX290" s="42" t="s">
        <v>160</v>
      </c>
      <c r="AY290" s="42" t="s">
        <v>161</v>
      </c>
      <c r="AZ290" s="42" t="s">
        <v>928</v>
      </c>
      <c r="BA290" s="42" t="s">
        <v>957</v>
      </c>
      <c r="BB290" s="492" t="str">
        <f t="shared" si="1"/>
        <v/>
      </c>
    </row>
    <row r="291" spans="1:54" s="48" customFormat="1" ht="28.2" customHeight="1">
      <c r="A291" s="50"/>
      <c r="B291" s="761"/>
      <c r="C291" s="762"/>
      <c r="D291" s="763"/>
      <c r="E291" s="120"/>
      <c r="F291" s="146"/>
      <c r="G291" s="651" t="s">
        <v>171</v>
      </c>
      <c r="H291" s="651"/>
      <c r="I291" s="651"/>
      <c r="J291" s="651" t="s">
        <v>171</v>
      </c>
      <c r="K291" s="651"/>
      <c r="L291" s="651"/>
      <c r="M291" s="652"/>
      <c r="N291" s="653" t="s">
        <v>624</v>
      </c>
      <c r="O291" s="654"/>
      <c r="P291" s="654" t="s">
        <v>624</v>
      </c>
      <c r="Q291" s="654"/>
      <c r="R291" s="654"/>
      <c r="S291" s="654"/>
      <c r="T291" s="654"/>
      <c r="U291" s="654"/>
      <c r="V291" s="654"/>
      <c r="W291" s="654"/>
      <c r="X291" s="654"/>
      <c r="Y291" s="654"/>
      <c r="Z291" s="654"/>
      <c r="AA291" s="654"/>
      <c r="AB291" s="667" t="s">
        <v>1261</v>
      </c>
      <c r="AC291" s="667"/>
      <c r="AD291" s="667"/>
      <c r="AE291" s="667"/>
      <c r="AF291" s="667"/>
      <c r="AG291" s="667"/>
      <c r="AH291" s="667"/>
      <c r="AI291" s="667"/>
      <c r="AJ291" s="667"/>
      <c r="AK291" s="667"/>
      <c r="AL291" s="667"/>
      <c r="AM291" s="667"/>
      <c r="AN291" s="63"/>
      <c r="AO291" s="63"/>
      <c r="AP291" s="63"/>
      <c r="AQ291" s="100"/>
      <c r="AR291" s="169" t="s">
        <v>1133</v>
      </c>
      <c r="AS291" s="40"/>
      <c r="AT291" s="41" t="str">
        <f t="shared" si="7"/>
        <v/>
      </c>
      <c r="AU291" s="153" t="str">
        <f>IF(AT291=1,COUNTIF($AT$234:AT291,"1"),"申請なし")</f>
        <v>申請なし</v>
      </c>
      <c r="AV291" s="174" t="str">
        <f>IF(AND(AT291=1,COUNTIF($C$382:$D$391,"0F02")=0,COUNTIF($C$382:$D$391,"0F03")=0),BA291,"")</f>
        <v/>
      </c>
      <c r="AW291" s="222" t="s">
        <v>1021</v>
      </c>
      <c r="AX291" s="42" t="s">
        <v>162</v>
      </c>
      <c r="AY291" s="42" t="s">
        <v>163</v>
      </c>
      <c r="AZ291" s="42" t="s">
        <v>928</v>
      </c>
      <c r="BA291" s="42" t="s">
        <v>957</v>
      </c>
      <c r="BB291" s="492" t="str">
        <f t="shared" si="1"/>
        <v/>
      </c>
    </row>
    <row r="292" spans="1:54" s="63" customFormat="1" ht="28.2" customHeight="1">
      <c r="A292" s="48"/>
      <c r="B292" s="761"/>
      <c r="C292" s="762"/>
      <c r="D292" s="763"/>
      <c r="E292" s="120"/>
      <c r="F292" s="146"/>
      <c r="G292" s="651" t="s">
        <v>173</v>
      </c>
      <c r="H292" s="651"/>
      <c r="I292" s="651"/>
      <c r="J292" s="651" t="s">
        <v>173</v>
      </c>
      <c r="K292" s="651"/>
      <c r="L292" s="651"/>
      <c r="M292" s="652"/>
      <c r="N292" s="653" t="s">
        <v>625</v>
      </c>
      <c r="O292" s="654"/>
      <c r="P292" s="654" t="s">
        <v>625</v>
      </c>
      <c r="Q292" s="654"/>
      <c r="R292" s="654"/>
      <c r="S292" s="654"/>
      <c r="T292" s="654"/>
      <c r="U292" s="654"/>
      <c r="V292" s="654"/>
      <c r="W292" s="654"/>
      <c r="X292" s="654"/>
      <c r="Y292" s="654"/>
      <c r="Z292" s="654"/>
      <c r="AA292" s="654"/>
      <c r="AB292" s="667" t="s">
        <v>1262</v>
      </c>
      <c r="AC292" s="667"/>
      <c r="AD292" s="667"/>
      <c r="AE292" s="667"/>
      <c r="AF292" s="667"/>
      <c r="AG292" s="667"/>
      <c r="AH292" s="667"/>
      <c r="AI292" s="667"/>
      <c r="AJ292" s="667"/>
      <c r="AK292" s="667"/>
      <c r="AL292" s="667"/>
      <c r="AM292" s="667"/>
      <c r="AN292" s="48"/>
      <c r="AO292" s="48"/>
      <c r="AP292" s="48"/>
      <c r="AQ292" s="75"/>
      <c r="AR292" s="169" t="s">
        <v>1133</v>
      </c>
      <c r="AS292" s="40"/>
      <c r="AT292" s="41" t="str">
        <f t="shared" si="7"/>
        <v/>
      </c>
      <c r="AU292" s="153" t="str">
        <f>IF(AT292=1,COUNTIF($AT$234:AT292,"1"),"申請なし")</f>
        <v>申請なし</v>
      </c>
      <c r="AV292" s="174" t="str">
        <f>IF(AND(AT292=1,COUNTIF($C$382:$D$391,AZ292)=0),BA292,"")</f>
        <v/>
      </c>
      <c r="AW292" s="222" t="s">
        <v>1022</v>
      </c>
      <c r="AX292" s="42" t="s">
        <v>164</v>
      </c>
      <c r="AY292" s="42" t="s">
        <v>165</v>
      </c>
      <c r="AZ292" s="42" t="s">
        <v>384</v>
      </c>
      <c r="BA292" s="42" t="s">
        <v>958</v>
      </c>
      <c r="BB292" s="492" t="str">
        <f t="shared" si="1"/>
        <v/>
      </c>
    </row>
    <row r="293" spans="1:54" s="48" customFormat="1" ht="28.2" customHeight="1">
      <c r="A293" s="63"/>
      <c r="B293" s="761"/>
      <c r="C293" s="762"/>
      <c r="D293" s="763"/>
      <c r="E293" s="120"/>
      <c r="F293" s="699"/>
      <c r="G293" s="700" t="s">
        <v>175</v>
      </c>
      <c r="H293" s="700"/>
      <c r="I293" s="700"/>
      <c r="J293" s="700" t="s">
        <v>175</v>
      </c>
      <c r="K293" s="700"/>
      <c r="L293" s="700"/>
      <c r="M293" s="701"/>
      <c r="N293" s="653" t="s">
        <v>784</v>
      </c>
      <c r="O293" s="654"/>
      <c r="P293" s="654" t="s">
        <v>626</v>
      </c>
      <c r="Q293" s="654"/>
      <c r="R293" s="654"/>
      <c r="S293" s="654"/>
      <c r="T293" s="654"/>
      <c r="U293" s="654"/>
      <c r="V293" s="654"/>
      <c r="W293" s="654"/>
      <c r="X293" s="654"/>
      <c r="Y293" s="654"/>
      <c r="Z293" s="654"/>
      <c r="AA293" s="654"/>
      <c r="AB293" s="669" t="s">
        <v>1263</v>
      </c>
      <c r="AC293" s="670"/>
      <c r="AD293" s="670"/>
      <c r="AE293" s="670"/>
      <c r="AF293" s="670"/>
      <c r="AG293" s="670"/>
      <c r="AH293" s="670"/>
      <c r="AI293" s="670"/>
      <c r="AJ293" s="670"/>
      <c r="AK293" s="670"/>
      <c r="AL293" s="670"/>
      <c r="AM293" s="671"/>
      <c r="AN293" s="63"/>
      <c r="AO293" s="63"/>
      <c r="AP293" s="63"/>
      <c r="AQ293" s="100"/>
      <c r="AR293" s="169" t="s">
        <v>1133</v>
      </c>
      <c r="AS293" s="40"/>
      <c r="AT293" s="41" t="str">
        <f t="shared" si="7"/>
        <v/>
      </c>
      <c r="AU293" s="153" t="str">
        <f>IF(AT293=1,COUNTIF($AT$234:AT293,"1"),"申請なし")</f>
        <v>申請なし</v>
      </c>
      <c r="AV293" s="174" t="str">
        <f>IF(AND(AT293=1,COUNTIF($C$382:$D$391,AZ293)=0),BA293,"")</f>
        <v/>
      </c>
      <c r="AW293" s="222" t="s">
        <v>1023</v>
      </c>
      <c r="AX293" s="42" t="s">
        <v>166</v>
      </c>
      <c r="AY293" s="42" t="s">
        <v>167</v>
      </c>
      <c r="AZ293" s="42" t="s">
        <v>384</v>
      </c>
      <c r="BA293" s="42" t="s">
        <v>958</v>
      </c>
      <c r="BB293" s="492" t="str">
        <f t="shared" si="1"/>
        <v/>
      </c>
    </row>
    <row r="294" spans="1:54" s="48" customFormat="1" ht="28.2" customHeight="1">
      <c r="A294" s="63"/>
      <c r="B294" s="761"/>
      <c r="C294" s="762"/>
      <c r="D294" s="763"/>
      <c r="E294" s="120"/>
      <c r="F294" s="696"/>
      <c r="G294" s="702"/>
      <c r="H294" s="702"/>
      <c r="I294" s="702"/>
      <c r="J294" s="702"/>
      <c r="K294" s="702"/>
      <c r="L294" s="702"/>
      <c r="M294" s="703"/>
      <c r="N294" s="697"/>
      <c r="O294" s="698"/>
      <c r="P294" s="698"/>
      <c r="Q294" s="698"/>
      <c r="R294" s="698"/>
      <c r="S294" s="698"/>
      <c r="T294" s="698"/>
      <c r="U294" s="698"/>
      <c r="V294" s="698"/>
      <c r="W294" s="698"/>
      <c r="X294" s="698"/>
      <c r="Y294" s="698"/>
      <c r="Z294" s="698"/>
      <c r="AA294" s="698"/>
      <c r="AB294" s="672"/>
      <c r="AC294" s="673"/>
      <c r="AD294" s="673"/>
      <c r="AE294" s="673"/>
      <c r="AF294" s="673"/>
      <c r="AG294" s="673"/>
      <c r="AH294" s="673"/>
      <c r="AI294" s="673"/>
      <c r="AJ294" s="673"/>
      <c r="AK294" s="673"/>
      <c r="AL294" s="673"/>
      <c r="AM294" s="674"/>
      <c r="AN294" s="63"/>
      <c r="AO294" s="63"/>
      <c r="AP294" s="63"/>
      <c r="AQ294" s="100"/>
      <c r="AR294" s="169" t="s">
        <v>1133</v>
      </c>
      <c r="AS294" s="40"/>
      <c r="AT294" s="41" t="str">
        <f t="shared" si="7"/>
        <v/>
      </c>
      <c r="AU294" s="153" t="str">
        <f>IF(AT294=1,COUNTIF($AT$234:AT294,"1"),"申請なし")</f>
        <v>申請なし</v>
      </c>
      <c r="AV294" s="174" t="str">
        <f>IF(AT294=1,BA294,"")</f>
        <v/>
      </c>
      <c r="AW294" s="222" t="s">
        <v>1024</v>
      </c>
      <c r="AX294" s="42" t="s">
        <v>168</v>
      </c>
      <c r="AY294" s="42" t="s">
        <v>169</v>
      </c>
      <c r="AZ294" s="42" t="s">
        <v>934</v>
      </c>
      <c r="BA294" s="42" t="s">
        <v>947</v>
      </c>
      <c r="BB294" s="492" t="str">
        <f t="shared" si="1"/>
        <v/>
      </c>
    </row>
    <row r="295" spans="1:54" s="63" customFormat="1" ht="28.2" customHeight="1" thickBot="1">
      <c r="A295" s="49"/>
      <c r="B295" s="764"/>
      <c r="C295" s="765"/>
      <c r="D295" s="766"/>
      <c r="E295" s="120"/>
      <c r="F295" s="147"/>
      <c r="G295" s="767" t="s">
        <v>723</v>
      </c>
      <c r="H295" s="767"/>
      <c r="I295" s="767"/>
      <c r="J295" s="767" t="s">
        <v>723</v>
      </c>
      <c r="K295" s="767"/>
      <c r="L295" s="767"/>
      <c r="M295" s="768"/>
      <c r="N295" s="653" t="s">
        <v>627</v>
      </c>
      <c r="O295" s="654"/>
      <c r="P295" s="654" t="s">
        <v>627</v>
      </c>
      <c r="Q295" s="654"/>
      <c r="R295" s="654"/>
      <c r="S295" s="654"/>
      <c r="T295" s="654"/>
      <c r="U295" s="654"/>
      <c r="V295" s="654"/>
      <c r="W295" s="654"/>
      <c r="X295" s="654"/>
      <c r="Y295" s="654"/>
      <c r="Z295" s="654"/>
      <c r="AA295" s="654"/>
      <c r="AB295" s="681"/>
      <c r="AC295" s="682"/>
      <c r="AD295" s="682"/>
      <c r="AE295" s="682"/>
      <c r="AF295" s="682"/>
      <c r="AG295" s="682"/>
      <c r="AH295" s="682"/>
      <c r="AI295" s="682"/>
      <c r="AJ295" s="682"/>
      <c r="AK295" s="682"/>
      <c r="AL295" s="682"/>
      <c r="AM295" s="683"/>
      <c r="AQ295" s="75"/>
      <c r="AR295" s="169" t="s">
        <v>1133</v>
      </c>
      <c r="AS295" s="40"/>
      <c r="AT295" s="41" t="str">
        <f t="shared" si="7"/>
        <v/>
      </c>
      <c r="AU295" s="153" t="str">
        <f>IF(AT295=1,COUNTIF($AT$234:AT295,"1"),"申請なし")</f>
        <v>申請なし</v>
      </c>
      <c r="AV295" s="174" t="str">
        <f>IF(AND(AT295=1,COUNTIF($C$382:$D$391,AZ295)=0),BA295,"")</f>
        <v/>
      </c>
      <c r="AW295" s="222" t="s">
        <v>1025</v>
      </c>
      <c r="AX295" s="42" t="s">
        <v>170</v>
      </c>
      <c r="AY295" s="42" t="s">
        <v>171</v>
      </c>
      <c r="AZ295" s="42" t="s">
        <v>385</v>
      </c>
      <c r="BA295" s="42" t="s">
        <v>959</v>
      </c>
      <c r="BB295" s="492" t="str">
        <f t="shared" si="1"/>
        <v/>
      </c>
    </row>
    <row r="296" spans="1:54" s="48" customFormat="1" ht="28.2" customHeight="1" thickBot="1">
      <c r="A296" s="49"/>
      <c r="B296" s="128"/>
      <c r="C296" s="128"/>
      <c r="D296" s="128"/>
      <c r="E296" s="120"/>
      <c r="F296" s="123"/>
      <c r="G296" s="114"/>
      <c r="H296" s="112"/>
      <c r="I296" s="112"/>
      <c r="J296" s="114"/>
      <c r="K296" s="114"/>
      <c r="L296" s="114"/>
      <c r="M296" s="114"/>
      <c r="N296" s="124"/>
      <c r="O296" s="124"/>
      <c r="P296" s="116"/>
      <c r="Q296" s="116"/>
      <c r="R296" s="116"/>
      <c r="S296" s="116"/>
      <c r="T296" s="116"/>
      <c r="U296" s="116"/>
      <c r="V296" s="116"/>
      <c r="W296" s="116"/>
      <c r="X296" s="116"/>
      <c r="Y296" s="116"/>
      <c r="Z296" s="116"/>
      <c r="AA296" s="116"/>
      <c r="AB296" s="118"/>
      <c r="AC296" s="118"/>
      <c r="AD296" s="118"/>
      <c r="AE296" s="118"/>
      <c r="AF296" s="118"/>
      <c r="AG296" s="118"/>
      <c r="AH296" s="118"/>
      <c r="AI296" s="118"/>
      <c r="AJ296" s="118"/>
      <c r="AK296" s="118"/>
      <c r="AL296" s="118"/>
      <c r="AM296" s="125"/>
      <c r="AQ296" s="100"/>
      <c r="AR296" s="169" t="s">
        <v>1133</v>
      </c>
      <c r="AS296" s="40"/>
      <c r="AT296" s="41" t="str">
        <f t="shared" si="7"/>
        <v/>
      </c>
      <c r="AU296" s="153" t="str">
        <f>IF(AT296=1,COUNTIF($AT$234:AT296,"1"),"申請なし")</f>
        <v>申請なし</v>
      </c>
      <c r="AV296" s="174" t="str">
        <f>IF(AND(AT296=1,COUNTIF($C$382:$D$391,AZ296)=0),BA296,"")</f>
        <v/>
      </c>
      <c r="AW296" s="222" t="s">
        <v>1026</v>
      </c>
      <c r="AX296" s="42" t="s">
        <v>172</v>
      </c>
      <c r="AY296" s="42" t="s">
        <v>173</v>
      </c>
      <c r="AZ296" s="42" t="s">
        <v>387</v>
      </c>
      <c r="BA296" s="42" t="s">
        <v>960</v>
      </c>
      <c r="BB296" s="492" t="str">
        <f t="shared" si="1"/>
        <v/>
      </c>
    </row>
    <row r="297" spans="1:54" s="63" customFormat="1" ht="28.2" customHeight="1">
      <c r="A297" s="50"/>
      <c r="B297" s="645"/>
      <c r="C297" s="646"/>
      <c r="D297" s="647"/>
      <c r="E297" s="120"/>
      <c r="F297" s="148"/>
      <c r="G297" s="675" t="s">
        <v>178</v>
      </c>
      <c r="H297" s="675"/>
      <c r="I297" s="675"/>
      <c r="J297" s="675" t="s">
        <v>178</v>
      </c>
      <c r="K297" s="675"/>
      <c r="L297" s="675"/>
      <c r="M297" s="676"/>
      <c r="N297" s="641" t="s">
        <v>628</v>
      </c>
      <c r="O297" s="642"/>
      <c r="P297" s="642" t="s">
        <v>628</v>
      </c>
      <c r="Q297" s="642"/>
      <c r="R297" s="642"/>
      <c r="S297" s="642"/>
      <c r="T297" s="642"/>
      <c r="U297" s="642"/>
      <c r="V297" s="642"/>
      <c r="W297" s="642"/>
      <c r="X297" s="642"/>
      <c r="Y297" s="642"/>
      <c r="Z297" s="642"/>
      <c r="AA297" s="642"/>
      <c r="AB297" s="677" t="s">
        <v>724</v>
      </c>
      <c r="AC297" s="678"/>
      <c r="AD297" s="678"/>
      <c r="AE297" s="678"/>
      <c r="AF297" s="678"/>
      <c r="AG297" s="678"/>
      <c r="AH297" s="678"/>
      <c r="AI297" s="678"/>
      <c r="AJ297" s="678"/>
      <c r="AK297" s="678"/>
      <c r="AL297" s="678"/>
      <c r="AM297" s="679"/>
      <c r="AQ297" s="75"/>
      <c r="AR297" s="169" t="s">
        <v>1133</v>
      </c>
      <c r="AS297" s="40"/>
      <c r="AT297" s="41" t="str">
        <f t="shared" si="7"/>
        <v/>
      </c>
      <c r="AU297" s="153" t="str">
        <f>IF(AT297=1,COUNTIF($AT$234:AT297,"1"),"申請なし")</f>
        <v>申請なし</v>
      </c>
      <c r="AV297" s="174" t="str">
        <f>IF(AND(AT297=1,COUNTIF($C$382:$D$391,"0F05")=0,COUNTIF($C$382:$D$391,"0F06")=0),BA297,"")</f>
        <v/>
      </c>
      <c r="AW297" s="222" t="s">
        <v>1027</v>
      </c>
      <c r="AX297" s="42" t="s">
        <v>174</v>
      </c>
      <c r="AY297" s="42" t="s">
        <v>175</v>
      </c>
      <c r="AZ297" s="42" t="s">
        <v>933</v>
      </c>
      <c r="BA297" s="42" t="s">
        <v>961</v>
      </c>
      <c r="BB297" s="492" t="str">
        <f t="shared" si="1"/>
        <v/>
      </c>
    </row>
    <row r="298" spans="1:54" s="63" customFormat="1" ht="28.2" customHeight="1" thickBot="1">
      <c r="A298" s="49"/>
      <c r="B298" s="648"/>
      <c r="C298" s="649"/>
      <c r="D298" s="650"/>
      <c r="E298" s="120"/>
      <c r="F298" s="146"/>
      <c r="G298" s="643" t="s">
        <v>180</v>
      </c>
      <c r="H298" s="643"/>
      <c r="I298" s="643"/>
      <c r="J298" s="643" t="s">
        <v>180</v>
      </c>
      <c r="K298" s="643"/>
      <c r="L298" s="643"/>
      <c r="M298" s="644"/>
      <c r="N298" s="641" t="s">
        <v>629</v>
      </c>
      <c r="O298" s="642"/>
      <c r="P298" s="642" t="s">
        <v>629</v>
      </c>
      <c r="Q298" s="642"/>
      <c r="R298" s="642"/>
      <c r="S298" s="642"/>
      <c r="T298" s="642"/>
      <c r="U298" s="642"/>
      <c r="V298" s="642"/>
      <c r="W298" s="642"/>
      <c r="X298" s="642"/>
      <c r="Y298" s="642"/>
      <c r="Z298" s="642"/>
      <c r="AA298" s="642"/>
      <c r="AB298" s="677" t="s">
        <v>724</v>
      </c>
      <c r="AC298" s="678"/>
      <c r="AD298" s="678"/>
      <c r="AE298" s="678"/>
      <c r="AF298" s="678"/>
      <c r="AG298" s="678"/>
      <c r="AH298" s="678"/>
      <c r="AI298" s="678"/>
      <c r="AJ298" s="678"/>
      <c r="AK298" s="678"/>
      <c r="AL298" s="678"/>
      <c r="AM298" s="679"/>
      <c r="AN298" s="48"/>
      <c r="AO298" s="48"/>
      <c r="AP298" s="48"/>
      <c r="AQ298" s="75"/>
      <c r="AR298" s="169" t="s">
        <v>1133</v>
      </c>
      <c r="AS298" s="40"/>
      <c r="AT298" s="41" t="str">
        <f t="shared" si="7"/>
        <v/>
      </c>
      <c r="AU298" s="153" t="str">
        <f>IF(AT298=1,COUNTIF($AT$234:AT298,"1"),"申請なし")</f>
        <v>申請なし</v>
      </c>
      <c r="AV298" s="174" t="str">
        <f t="shared" ref="AV298:AV329" si="8">IF(AT298=1,BA298,"")</f>
        <v/>
      </c>
      <c r="AW298" s="222" t="s">
        <v>1028</v>
      </c>
      <c r="AX298" s="42"/>
      <c r="AY298" s="42"/>
      <c r="AZ298" s="42" t="s">
        <v>934</v>
      </c>
      <c r="BA298" s="42" t="s">
        <v>947</v>
      </c>
      <c r="BB298" s="492" t="str">
        <f t="shared" si="1"/>
        <v/>
      </c>
    </row>
    <row r="299" spans="1:54" s="63" customFormat="1" ht="28.2" customHeight="1" thickBot="1">
      <c r="A299" s="50"/>
      <c r="B299" s="938" t="s">
        <v>766</v>
      </c>
      <c r="C299" s="939"/>
      <c r="D299" s="940"/>
      <c r="E299" s="120"/>
      <c r="F299" s="147"/>
      <c r="G299" s="661" t="s">
        <v>725</v>
      </c>
      <c r="H299" s="661"/>
      <c r="I299" s="661"/>
      <c r="J299" s="661" t="s">
        <v>725</v>
      </c>
      <c r="K299" s="661"/>
      <c r="L299" s="661"/>
      <c r="M299" s="662"/>
      <c r="N299" s="641" t="s">
        <v>630</v>
      </c>
      <c r="O299" s="642"/>
      <c r="P299" s="642" t="s">
        <v>630</v>
      </c>
      <c r="Q299" s="642"/>
      <c r="R299" s="642"/>
      <c r="S299" s="642"/>
      <c r="T299" s="642"/>
      <c r="U299" s="642"/>
      <c r="V299" s="642"/>
      <c r="W299" s="642"/>
      <c r="X299" s="642"/>
      <c r="Y299" s="642"/>
      <c r="Z299" s="642"/>
      <c r="AA299" s="642"/>
      <c r="AB299" s="681"/>
      <c r="AC299" s="682"/>
      <c r="AD299" s="682"/>
      <c r="AE299" s="682"/>
      <c r="AF299" s="682"/>
      <c r="AG299" s="682"/>
      <c r="AH299" s="682"/>
      <c r="AI299" s="682"/>
      <c r="AJ299" s="682"/>
      <c r="AK299" s="682"/>
      <c r="AL299" s="682"/>
      <c r="AM299" s="683"/>
      <c r="AQ299" s="75"/>
      <c r="AR299" s="169" t="s">
        <v>1133</v>
      </c>
      <c r="AS299" s="40"/>
      <c r="AT299" s="41" t="str">
        <f t="shared" si="7"/>
        <v/>
      </c>
      <c r="AU299" s="153" t="str">
        <f>IF(AT299=1,COUNTIF($AT$234:AT299,"1"),"申請なし")</f>
        <v>申請なし</v>
      </c>
      <c r="AV299" s="174" t="str">
        <f t="shared" si="8"/>
        <v/>
      </c>
      <c r="AW299" s="222" t="s">
        <v>1029</v>
      </c>
      <c r="AX299" s="42" t="s">
        <v>176</v>
      </c>
      <c r="AY299" s="42" t="s">
        <v>914</v>
      </c>
      <c r="AZ299" s="42" t="s">
        <v>934</v>
      </c>
      <c r="BA299" s="42" t="s">
        <v>947</v>
      </c>
      <c r="BB299" s="492" t="str">
        <f t="shared" ref="BB299:BB362" si="9">IF(AND(AT299=1,AZ299&lt;&gt;" "),1,"")</f>
        <v/>
      </c>
    </row>
    <row r="300" spans="1:54" s="48" customFormat="1" ht="28.2" customHeight="1" thickBot="1">
      <c r="A300" s="50"/>
      <c r="B300" s="128"/>
      <c r="C300" s="128"/>
      <c r="D300" s="128"/>
      <c r="E300" s="127"/>
      <c r="F300" s="123"/>
      <c r="G300" s="114"/>
      <c r="H300" s="112"/>
      <c r="I300" s="112"/>
      <c r="J300" s="114"/>
      <c r="K300" s="114"/>
      <c r="L300" s="114"/>
      <c r="M300" s="114"/>
      <c r="N300" s="124"/>
      <c r="O300" s="124"/>
      <c r="P300" s="116"/>
      <c r="Q300" s="116"/>
      <c r="R300" s="116"/>
      <c r="S300" s="116"/>
      <c r="T300" s="116"/>
      <c r="U300" s="116"/>
      <c r="V300" s="116"/>
      <c r="W300" s="116"/>
      <c r="X300" s="116"/>
      <c r="Y300" s="116"/>
      <c r="Z300" s="116"/>
      <c r="AA300" s="116"/>
      <c r="AB300" s="118"/>
      <c r="AC300" s="118"/>
      <c r="AD300" s="118"/>
      <c r="AE300" s="118"/>
      <c r="AF300" s="118"/>
      <c r="AG300" s="118"/>
      <c r="AH300" s="118"/>
      <c r="AI300" s="118"/>
      <c r="AJ300" s="118"/>
      <c r="AK300" s="118"/>
      <c r="AL300" s="118"/>
      <c r="AM300" s="124"/>
      <c r="AQ300" s="100"/>
      <c r="AR300" s="169" t="s">
        <v>1133</v>
      </c>
      <c r="AS300" s="40"/>
      <c r="AT300" s="41" t="str">
        <f>IF(AND(B296="〇",F296="〇"),AX300,"")</f>
        <v/>
      </c>
      <c r="AU300" s="153" t="str">
        <f>IF(AT300=1,COUNTIF($AT$234:AT300,"1"),"申請なし")</f>
        <v>申請なし</v>
      </c>
      <c r="AV300" s="174" t="str">
        <f t="shared" si="8"/>
        <v/>
      </c>
      <c r="AW300" s="222" t="s">
        <v>1030</v>
      </c>
      <c r="AX300" s="42"/>
      <c r="AY300" s="42"/>
      <c r="AZ300" s="42" t="s">
        <v>934</v>
      </c>
      <c r="BA300" s="42" t="s">
        <v>947</v>
      </c>
      <c r="BB300" s="492" t="str">
        <f t="shared" si="9"/>
        <v/>
      </c>
    </row>
    <row r="301" spans="1:54" s="63" customFormat="1" ht="28.2" customHeight="1">
      <c r="A301" s="49"/>
      <c r="B301" s="645"/>
      <c r="C301" s="646"/>
      <c r="D301" s="647"/>
      <c r="E301" s="120"/>
      <c r="F301" s="148"/>
      <c r="G301" s="675" t="s">
        <v>183</v>
      </c>
      <c r="H301" s="675"/>
      <c r="I301" s="675"/>
      <c r="J301" s="675" t="s">
        <v>183</v>
      </c>
      <c r="K301" s="675"/>
      <c r="L301" s="675"/>
      <c r="M301" s="676"/>
      <c r="N301" s="641" t="s">
        <v>631</v>
      </c>
      <c r="O301" s="642"/>
      <c r="P301" s="642" t="s">
        <v>631</v>
      </c>
      <c r="Q301" s="642"/>
      <c r="R301" s="642"/>
      <c r="S301" s="642"/>
      <c r="T301" s="642"/>
      <c r="U301" s="642"/>
      <c r="V301" s="642"/>
      <c r="W301" s="642"/>
      <c r="X301" s="642"/>
      <c r="Y301" s="642"/>
      <c r="Z301" s="642"/>
      <c r="AA301" s="642"/>
      <c r="AB301" s="681"/>
      <c r="AC301" s="682"/>
      <c r="AD301" s="682"/>
      <c r="AE301" s="682"/>
      <c r="AF301" s="682"/>
      <c r="AG301" s="682"/>
      <c r="AH301" s="682"/>
      <c r="AI301" s="682"/>
      <c r="AJ301" s="682"/>
      <c r="AK301" s="682"/>
      <c r="AL301" s="682"/>
      <c r="AM301" s="683"/>
      <c r="AN301" s="48"/>
      <c r="AO301" s="48"/>
      <c r="AP301" s="48"/>
      <c r="AQ301" s="75"/>
      <c r="AR301" s="169" t="s">
        <v>1133</v>
      </c>
      <c r="AS301" s="40" t="str">
        <f>IF(AND(B297="〇",COUNTIF(F297:F299,"〇")&gt;0),B299,"")</f>
        <v/>
      </c>
      <c r="AT301" s="41" t="str">
        <f>IF(AND($B$297="〇",F297="〇"),1,"")</f>
        <v/>
      </c>
      <c r="AU301" s="153" t="str">
        <f>IF(AT301=1,COUNTIF($AT$234:AT301,"1"),"申請なし")</f>
        <v>申請なし</v>
      </c>
      <c r="AV301" s="174" t="str">
        <f t="shared" si="8"/>
        <v/>
      </c>
      <c r="AW301" s="222" t="s">
        <v>1031</v>
      </c>
      <c r="AX301" s="42" t="s">
        <v>177</v>
      </c>
      <c r="AY301" s="42" t="s">
        <v>178</v>
      </c>
      <c r="AZ301" s="42" t="s">
        <v>934</v>
      </c>
      <c r="BA301" s="42" t="s">
        <v>947</v>
      </c>
      <c r="BB301" s="492" t="str">
        <f t="shared" si="9"/>
        <v/>
      </c>
    </row>
    <row r="302" spans="1:54" s="48" customFormat="1" ht="28.2" customHeight="1" thickBot="1">
      <c r="A302" s="50"/>
      <c r="B302" s="648"/>
      <c r="C302" s="649"/>
      <c r="D302" s="650"/>
      <c r="E302" s="120"/>
      <c r="F302" s="146"/>
      <c r="G302" s="643" t="s">
        <v>185</v>
      </c>
      <c r="H302" s="643"/>
      <c r="I302" s="643"/>
      <c r="J302" s="643" t="s">
        <v>185</v>
      </c>
      <c r="K302" s="643"/>
      <c r="L302" s="643"/>
      <c r="M302" s="644"/>
      <c r="N302" s="641" t="s">
        <v>632</v>
      </c>
      <c r="O302" s="642"/>
      <c r="P302" s="642" t="s">
        <v>632</v>
      </c>
      <c r="Q302" s="642"/>
      <c r="R302" s="642"/>
      <c r="S302" s="642"/>
      <c r="T302" s="642"/>
      <c r="U302" s="642"/>
      <c r="V302" s="642"/>
      <c r="W302" s="642"/>
      <c r="X302" s="642"/>
      <c r="Y302" s="642"/>
      <c r="Z302" s="642"/>
      <c r="AA302" s="642"/>
      <c r="AB302" s="681"/>
      <c r="AC302" s="682"/>
      <c r="AD302" s="682"/>
      <c r="AE302" s="682"/>
      <c r="AF302" s="682"/>
      <c r="AG302" s="682"/>
      <c r="AH302" s="682"/>
      <c r="AI302" s="682"/>
      <c r="AJ302" s="682"/>
      <c r="AK302" s="682"/>
      <c r="AL302" s="682"/>
      <c r="AM302" s="683"/>
      <c r="AN302" s="63"/>
      <c r="AO302" s="63"/>
      <c r="AP302" s="63"/>
      <c r="AQ302" s="100"/>
      <c r="AR302" s="169" t="s">
        <v>1133</v>
      </c>
      <c r="AS302" s="40"/>
      <c r="AT302" s="41" t="str">
        <f>IF(AND($B$297="〇",F298="〇"),1,"")</f>
        <v/>
      </c>
      <c r="AU302" s="153" t="str">
        <f>IF(AT302=1,COUNTIF($AT$234:AT302,"1"),"申請なし")</f>
        <v>申請なし</v>
      </c>
      <c r="AV302" s="174" t="str">
        <f t="shared" si="8"/>
        <v/>
      </c>
      <c r="AW302" s="222" t="s">
        <v>1032</v>
      </c>
      <c r="AX302" s="42" t="s">
        <v>179</v>
      </c>
      <c r="AY302" s="42" t="s">
        <v>180</v>
      </c>
      <c r="AZ302" s="42" t="s">
        <v>934</v>
      </c>
      <c r="BA302" s="42" t="s">
        <v>947</v>
      </c>
      <c r="BB302" s="492" t="str">
        <f t="shared" si="9"/>
        <v/>
      </c>
    </row>
    <row r="303" spans="1:54" s="63" customFormat="1" ht="28.2" customHeight="1" thickBot="1">
      <c r="A303" s="49"/>
      <c r="B303" s="758" t="s">
        <v>767</v>
      </c>
      <c r="C303" s="759"/>
      <c r="D303" s="760"/>
      <c r="E303" s="120"/>
      <c r="F303" s="147"/>
      <c r="G303" s="661" t="s">
        <v>187</v>
      </c>
      <c r="H303" s="661"/>
      <c r="I303" s="661"/>
      <c r="J303" s="661" t="s">
        <v>187</v>
      </c>
      <c r="K303" s="661"/>
      <c r="L303" s="661"/>
      <c r="M303" s="662"/>
      <c r="N303" s="641" t="s">
        <v>633</v>
      </c>
      <c r="O303" s="642"/>
      <c r="P303" s="642" t="s">
        <v>633</v>
      </c>
      <c r="Q303" s="642"/>
      <c r="R303" s="642"/>
      <c r="S303" s="642"/>
      <c r="T303" s="642"/>
      <c r="U303" s="642"/>
      <c r="V303" s="642"/>
      <c r="W303" s="642"/>
      <c r="X303" s="642"/>
      <c r="Y303" s="642"/>
      <c r="Z303" s="642"/>
      <c r="AA303" s="642"/>
      <c r="AB303" s="668"/>
      <c r="AC303" s="668"/>
      <c r="AD303" s="668"/>
      <c r="AE303" s="668"/>
      <c r="AF303" s="668"/>
      <c r="AG303" s="668"/>
      <c r="AH303" s="668"/>
      <c r="AI303" s="668"/>
      <c r="AJ303" s="668"/>
      <c r="AK303" s="668"/>
      <c r="AL303" s="668"/>
      <c r="AM303" s="668"/>
      <c r="AN303" s="48"/>
      <c r="AO303" s="48"/>
      <c r="AP303" s="48"/>
      <c r="AQ303" s="75"/>
      <c r="AR303" s="169" t="s">
        <v>1133</v>
      </c>
      <c r="AS303" s="40"/>
      <c r="AT303" s="41" t="str">
        <f>IF(AND($B$297="〇",F299="〇"),1,"")</f>
        <v/>
      </c>
      <c r="AU303" s="153" t="str">
        <f>IF(AT303=1,COUNTIF($AT$234:AT303,"1"),"申請なし")</f>
        <v>申請なし</v>
      </c>
      <c r="AV303" s="174" t="str">
        <f t="shared" si="8"/>
        <v/>
      </c>
      <c r="AW303" s="222" t="s">
        <v>1033</v>
      </c>
      <c r="AX303" s="42" t="s">
        <v>181</v>
      </c>
      <c r="AY303" s="42" t="s">
        <v>915</v>
      </c>
      <c r="AZ303" s="42" t="s">
        <v>934</v>
      </c>
      <c r="BA303" s="42" t="s">
        <v>947</v>
      </c>
      <c r="BB303" s="492" t="str">
        <f t="shared" si="9"/>
        <v/>
      </c>
    </row>
    <row r="304" spans="1:54" s="48" customFormat="1" ht="28.2" customHeight="1" thickBot="1">
      <c r="A304" s="49"/>
      <c r="B304" s="129"/>
      <c r="C304" s="129"/>
      <c r="D304" s="129"/>
      <c r="E304" s="120"/>
      <c r="F304" s="123"/>
      <c r="G304" s="114"/>
      <c r="H304" s="112"/>
      <c r="I304" s="112"/>
      <c r="J304" s="114"/>
      <c r="K304" s="114"/>
      <c r="L304" s="114"/>
      <c r="M304" s="114"/>
      <c r="N304" s="124"/>
      <c r="O304" s="124"/>
      <c r="P304" s="116"/>
      <c r="Q304" s="116"/>
      <c r="R304" s="116"/>
      <c r="S304" s="116"/>
      <c r="T304" s="116"/>
      <c r="U304" s="116"/>
      <c r="V304" s="116"/>
      <c r="W304" s="116"/>
      <c r="X304" s="116"/>
      <c r="Y304" s="116"/>
      <c r="Z304" s="116"/>
      <c r="AA304" s="116"/>
      <c r="AB304" s="118"/>
      <c r="AC304" s="118"/>
      <c r="AD304" s="118"/>
      <c r="AE304" s="118"/>
      <c r="AF304" s="118"/>
      <c r="AG304" s="118"/>
      <c r="AH304" s="118"/>
      <c r="AI304" s="118"/>
      <c r="AJ304" s="118"/>
      <c r="AK304" s="118"/>
      <c r="AL304" s="118"/>
      <c r="AM304" s="125"/>
      <c r="AN304" s="63"/>
      <c r="AO304" s="63"/>
      <c r="AP304" s="63"/>
      <c r="AQ304" s="100"/>
      <c r="AR304" s="169" t="s">
        <v>1133</v>
      </c>
      <c r="AS304" s="40"/>
      <c r="AT304" s="41"/>
      <c r="AU304" s="153" t="str">
        <f>IF(AT304=1,COUNTIF($AT$234:AT304,"1"),"申請なし")</f>
        <v>申請なし</v>
      </c>
      <c r="AV304" s="174" t="str">
        <f t="shared" si="8"/>
        <v/>
      </c>
      <c r="AW304" s="222" t="s">
        <v>1034</v>
      </c>
      <c r="AX304" s="42"/>
      <c r="AY304" s="42"/>
      <c r="AZ304" s="42" t="s">
        <v>934</v>
      </c>
      <c r="BA304" s="42" t="s">
        <v>947</v>
      </c>
      <c r="BB304" s="492" t="str">
        <f t="shared" si="9"/>
        <v/>
      </c>
    </row>
    <row r="305" spans="1:54" s="48" customFormat="1" ht="28.2" customHeight="1">
      <c r="A305" s="50"/>
      <c r="B305" s="645"/>
      <c r="C305" s="646"/>
      <c r="D305" s="647"/>
      <c r="E305" s="120"/>
      <c r="F305" s="148"/>
      <c r="G305" s="675" t="s">
        <v>189</v>
      </c>
      <c r="H305" s="675"/>
      <c r="I305" s="675"/>
      <c r="J305" s="675" t="s">
        <v>189</v>
      </c>
      <c r="K305" s="675"/>
      <c r="L305" s="675"/>
      <c r="M305" s="676"/>
      <c r="N305" s="641" t="s">
        <v>634</v>
      </c>
      <c r="O305" s="642"/>
      <c r="P305" s="642" t="s">
        <v>634</v>
      </c>
      <c r="Q305" s="642"/>
      <c r="R305" s="642"/>
      <c r="S305" s="642"/>
      <c r="T305" s="642"/>
      <c r="U305" s="642"/>
      <c r="V305" s="642"/>
      <c r="W305" s="642"/>
      <c r="X305" s="642"/>
      <c r="Y305" s="642"/>
      <c r="Z305" s="642"/>
      <c r="AA305" s="642"/>
      <c r="AB305" s="668"/>
      <c r="AC305" s="668"/>
      <c r="AD305" s="668"/>
      <c r="AE305" s="668"/>
      <c r="AF305" s="668"/>
      <c r="AG305" s="668"/>
      <c r="AH305" s="668"/>
      <c r="AI305" s="668"/>
      <c r="AJ305" s="668"/>
      <c r="AK305" s="668"/>
      <c r="AL305" s="668"/>
      <c r="AM305" s="668"/>
      <c r="AQ305" s="100"/>
      <c r="AR305" s="169" t="s">
        <v>1133</v>
      </c>
      <c r="AS305" s="40" t="str">
        <f>IF(AND(B301="〇",COUNTIF(F301:F303,"〇")&gt;0),B303,"")</f>
        <v/>
      </c>
      <c r="AT305" s="41" t="str">
        <f>IF(AND($B$301="〇",F301="〇"),1,"")</f>
        <v/>
      </c>
      <c r="AU305" s="153" t="str">
        <f>IF(AT305=1,COUNTIF($AT$234:AT305,"1"),"申請なし")</f>
        <v>申請なし</v>
      </c>
      <c r="AV305" s="174" t="str">
        <f t="shared" si="8"/>
        <v/>
      </c>
      <c r="AW305" s="222" t="s">
        <v>1035</v>
      </c>
      <c r="AX305" s="42" t="s">
        <v>182</v>
      </c>
      <c r="AY305" s="42" t="s">
        <v>183</v>
      </c>
      <c r="AZ305" s="42" t="s">
        <v>934</v>
      </c>
      <c r="BA305" s="42" t="s">
        <v>947</v>
      </c>
      <c r="BB305" s="492" t="str">
        <f t="shared" si="9"/>
        <v/>
      </c>
    </row>
    <row r="306" spans="1:54" s="63" customFormat="1" ht="28.2" customHeight="1" thickBot="1">
      <c r="A306" s="49"/>
      <c r="B306" s="648"/>
      <c r="C306" s="649"/>
      <c r="D306" s="650"/>
      <c r="E306" s="120"/>
      <c r="F306" s="146"/>
      <c r="G306" s="643" t="s">
        <v>191</v>
      </c>
      <c r="H306" s="643"/>
      <c r="I306" s="643"/>
      <c r="J306" s="643" t="s">
        <v>191</v>
      </c>
      <c r="K306" s="643"/>
      <c r="L306" s="643"/>
      <c r="M306" s="644"/>
      <c r="N306" s="641" t="s">
        <v>635</v>
      </c>
      <c r="O306" s="642"/>
      <c r="P306" s="642" t="s">
        <v>635</v>
      </c>
      <c r="Q306" s="642"/>
      <c r="R306" s="642"/>
      <c r="S306" s="642"/>
      <c r="T306" s="642"/>
      <c r="U306" s="642"/>
      <c r="V306" s="642"/>
      <c r="W306" s="642"/>
      <c r="X306" s="642"/>
      <c r="Y306" s="642"/>
      <c r="Z306" s="642"/>
      <c r="AA306" s="642"/>
      <c r="AB306" s="668"/>
      <c r="AC306" s="668"/>
      <c r="AD306" s="668"/>
      <c r="AE306" s="668"/>
      <c r="AF306" s="668"/>
      <c r="AG306" s="668"/>
      <c r="AH306" s="668"/>
      <c r="AI306" s="668"/>
      <c r="AJ306" s="668"/>
      <c r="AK306" s="668"/>
      <c r="AL306" s="668"/>
      <c r="AM306" s="668"/>
      <c r="AQ306" s="75"/>
      <c r="AR306" s="169" t="s">
        <v>1133</v>
      </c>
      <c r="AS306" s="40"/>
      <c r="AT306" s="41" t="str">
        <f>IF(AND($B$301="〇",F302="〇"),1,"")</f>
        <v/>
      </c>
      <c r="AU306" s="153" t="str">
        <f>IF(AT306=1,COUNTIF($AT$234:AT306,"1"),"申請なし")</f>
        <v>申請なし</v>
      </c>
      <c r="AV306" s="174" t="str">
        <f t="shared" si="8"/>
        <v/>
      </c>
      <c r="AW306" s="222" t="s">
        <v>1036</v>
      </c>
      <c r="AX306" s="42" t="s">
        <v>184</v>
      </c>
      <c r="AY306" s="42" t="s">
        <v>185</v>
      </c>
      <c r="AZ306" s="42" t="s">
        <v>934</v>
      </c>
      <c r="BA306" s="42" t="s">
        <v>947</v>
      </c>
      <c r="BB306" s="492" t="str">
        <f t="shared" si="9"/>
        <v/>
      </c>
    </row>
    <row r="307" spans="1:54" s="48" customFormat="1" ht="28.2" customHeight="1">
      <c r="A307" s="50"/>
      <c r="B307" s="635" t="s">
        <v>1195</v>
      </c>
      <c r="C307" s="636"/>
      <c r="D307" s="637"/>
      <c r="E307" s="120"/>
      <c r="F307" s="699"/>
      <c r="G307" s="700" t="s">
        <v>193</v>
      </c>
      <c r="H307" s="700"/>
      <c r="I307" s="700"/>
      <c r="J307" s="700" t="s">
        <v>193</v>
      </c>
      <c r="K307" s="700"/>
      <c r="L307" s="700"/>
      <c r="M307" s="701"/>
      <c r="N307" s="653" t="s">
        <v>782</v>
      </c>
      <c r="O307" s="654"/>
      <c r="P307" s="654" t="s">
        <v>636</v>
      </c>
      <c r="Q307" s="654"/>
      <c r="R307" s="654"/>
      <c r="S307" s="654"/>
      <c r="T307" s="654"/>
      <c r="U307" s="654"/>
      <c r="V307" s="654"/>
      <c r="W307" s="654"/>
      <c r="X307" s="654"/>
      <c r="Y307" s="654"/>
      <c r="Z307" s="654"/>
      <c r="AA307" s="654"/>
      <c r="AB307" s="642" t="s">
        <v>726</v>
      </c>
      <c r="AC307" s="642"/>
      <c r="AD307" s="642"/>
      <c r="AE307" s="642"/>
      <c r="AF307" s="642"/>
      <c r="AG307" s="642"/>
      <c r="AH307" s="642"/>
      <c r="AI307" s="642"/>
      <c r="AJ307" s="642"/>
      <c r="AK307" s="642"/>
      <c r="AL307" s="642"/>
      <c r="AM307" s="642"/>
      <c r="AN307" s="63"/>
      <c r="AO307" s="63"/>
      <c r="AP307" s="63"/>
      <c r="AQ307" s="100"/>
      <c r="AR307" s="169" t="s">
        <v>1133</v>
      </c>
      <c r="AS307" s="40"/>
      <c r="AT307" s="41" t="str">
        <f>IF(AND($B$301="〇",F303="〇"),1,"")</f>
        <v/>
      </c>
      <c r="AU307" s="153" t="str">
        <f>IF(AT307=1,COUNTIF($AT$234:AT307,"1"),"申請なし")</f>
        <v>申請なし</v>
      </c>
      <c r="AV307" s="174" t="str">
        <f t="shared" si="8"/>
        <v/>
      </c>
      <c r="AW307" s="222" t="s">
        <v>1037</v>
      </c>
      <c r="AX307" s="42" t="s">
        <v>186</v>
      </c>
      <c r="AY307" s="42" t="s">
        <v>187</v>
      </c>
      <c r="AZ307" s="42" t="s">
        <v>934</v>
      </c>
      <c r="BA307" s="42" t="s">
        <v>947</v>
      </c>
      <c r="BB307" s="492" t="str">
        <f t="shared" si="9"/>
        <v/>
      </c>
    </row>
    <row r="308" spans="1:54" s="63" customFormat="1" ht="28.2" customHeight="1">
      <c r="A308" s="50"/>
      <c r="B308" s="838"/>
      <c r="C308" s="659"/>
      <c r="D308" s="660"/>
      <c r="E308" s="120"/>
      <c r="F308" s="699"/>
      <c r="G308" s="700"/>
      <c r="H308" s="700"/>
      <c r="I308" s="700"/>
      <c r="J308" s="700"/>
      <c r="K308" s="700"/>
      <c r="L308" s="700"/>
      <c r="M308" s="701"/>
      <c r="N308" s="653"/>
      <c r="O308" s="654"/>
      <c r="P308" s="654"/>
      <c r="Q308" s="654"/>
      <c r="R308" s="654"/>
      <c r="S308" s="654"/>
      <c r="T308" s="654"/>
      <c r="U308" s="654"/>
      <c r="V308" s="654"/>
      <c r="W308" s="654"/>
      <c r="X308" s="654"/>
      <c r="Y308" s="654"/>
      <c r="Z308" s="654"/>
      <c r="AA308" s="654"/>
      <c r="AB308" s="642"/>
      <c r="AC308" s="642"/>
      <c r="AD308" s="642"/>
      <c r="AE308" s="642"/>
      <c r="AF308" s="642"/>
      <c r="AG308" s="642"/>
      <c r="AH308" s="642"/>
      <c r="AI308" s="642"/>
      <c r="AJ308" s="642"/>
      <c r="AK308" s="642"/>
      <c r="AL308" s="642"/>
      <c r="AM308" s="642"/>
      <c r="AQ308" s="75"/>
      <c r="AR308" s="169" t="s">
        <v>1133</v>
      </c>
      <c r="AS308" s="40"/>
      <c r="AT308" s="41"/>
      <c r="AU308" s="153" t="str">
        <f>IF(AT308=1,COUNTIF($AT$234:AT308,"1"),"申請なし")</f>
        <v>申請なし</v>
      </c>
      <c r="AV308" s="174" t="str">
        <f t="shared" si="8"/>
        <v/>
      </c>
      <c r="AW308" s="222" t="s">
        <v>1038</v>
      </c>
      <c r="AX308" s="42"/>
      <c r="AY308" s="42"/>
      <c r="AZ308" s="42" t="s">
        <v>934</v>
      </c>
      <c r="BA308" s="42" t="s">
        <v>947</v>
      </c>
      <c r="BB308" s="492" t="str">
        <f t="shared" si="9"/>
        <v/>
      </c>
    </row>
    <row r="309" spans="1:54" s="48" customFormat="1" ht="28.2" customHeight="1">
      <c r="A309" s="50"/>
      <c r="B309" s="838"/>
      <c r="C309" s="659"/>
      <c r="D309" s="660"/>
      <c r="E309" s="120"/>
      <c r="F309" s="696"/>
      <c r="G309" s="702"/>
      <c r="H309" s="702"/>
      <c r="I309" s="702"/>
      <c r="J309" s="702"/>
      <c r="K309" s="702"/>
      <c r="L309" s="702"/>
      <c r="M309" s="703"/>
      <c r="N309" s="697"/>
      <c r="O309" s="698"/>
      <c r="P309" s="698"/>
      <c r="Q309" s="698"/>
      <c r="R309" s="698"/>
      <c r="S309" s="698"/>
      <c r="T309" s="698"/>
      <c r="U309" s="698"/>
      <c r="V309" s="698"/>
      <c r="W309" s="698"/>
      <c r="X309" s="698"/>
      <c r="Y309" s="698"/>
      <c r="Z309" s="698"/>
      <c r="AA309" s="698"/>
      <c r="AB309" s="685"/>
      <c r="AC309" s="685"/>
      <c r="AD309" s="685"/>
      <c r="AE309" s="685"/>
      <c r="AF309" s="685"/>
      <c r="AG309" s="685"/>
      <c r="AH309" s="685"/>
      <c r="AI309" s="685"/>
      <c r="AJ309" s="685"/>
      <c r="AK309" s="685"/>
      <c r="AL309" s="685"/>
      <c r="AM309" s="685"/>
      <c r="AN309" s="63"/>
      <c r="AO309" s="63"/>
      <c r="AP309" s="63"/>
      <c r="AQ309" s="100"/>
      <c r="AR309" s="169" t="s">
        <v>1133</v>
      </c>
      <c r="AS309" s="40" t="str">
        <f>IF(AND(B305="〇",COUNTIF(F305:F313,"〇")&gt;0),B307,"")</f>
        <v/>
      </c>
      <c r="AT309" s="41" t="str">
        <f t="shared" ref="AT309:AT317" si="10">IF(AND($B$305="〇",F305="〇"),1,"")</f>
        <v/>
      </c>
      <c r="AU309" s="153" t="str">
        <f>IF(AT309=1,COUNTIF($AT$234:AT309,"1"),"申請なし")</f>
        <v>申請なし</v>
      </c>
      <c r="AV309" s="174" t="str">
        <f t="shared" si="8"/>
        <v/>
      </c>
      <c r="AW309" s="222" t="s">
        <v>1039</v>
      </c>
      <c r="AX309" s="42" t="s">
        <v>188</v>
      </c>
      <c r="AY309" s="42" t="s">
        <v>189</v>
      </c>
      <c r="AZ309" s="42" t="s">
        <v>934</v>
      </c>
      <c r="BA309" s="42" t="s">
        <v>947</v>
      </c>
      <c r="BB309" s="492" t="str">
        <f t="shared" si="9"/>
        <v/>
      </c>
    </row>
    <row r="310" spans="1:54" s="63" customFormat="1" ht="28.2" customHeight="1">
      <c r="A310" s="49"/>
      <c r="B310" s="658"/>
      <c r="C310" s="659"/>
      <c r="D310" s="660"/>
      <c r="E310" s="120"/>
      <c r="F310" s="146"/>
      <c r="G310" s="643" t="s">
        <v>195</v>
      </c>
      <c r="H310" s="643"/>
      <c r="I310" s="643"/>
      <c r="J310" s="643" t="s">
        <v>195</v>
      </c>
      <c r="K310" s="643"/>
      <c r="L310" s="643"/>
      <c r="M310" s="644"/>
      <c r="N310" s="641" t="s">
        <v>637</v>
      </c>
      <c r="O310" s="642"/>
      <c r="P310" s="642" t="s">
        <v>637</v>
      </c>
      <c r="Q310" s="642"/>
      <c r="R310" s="642"/>
      <c r="S310" s="642"/>
      <c r="T310" s="642"/>
      <c r="U310" s="642"/>
      <c r="V310" s="642"/>
      <c r="W310" s="642"/>
      <c r="X310" s="642"/>
      <c r="Y310" s="642"/>
      <c r="Z310" s="642"/>
      <c r="AA310" s="642"/>
      <c r="AB310" s="668"/>
      <c r="AC310" s="668"/>
      <c r="AD310" s="668"/>
      <c r="AE310" s="668"/>
      <c r="AF310" s="668"/>
      <c r="AG310" s="668"/>
      <c r="AH310" s="668"/>
      <c r="AI310" s="668"/>
      <c r="AJ310" s="668"/>
      <c r="AK310" s="668"/>
      <c r="AL310" s="668"/>
      <c r="AM310" s="668"/>
      <c r="AN310" s="48"/>
      <c r="AO310" s="48"/>
      <c r="AP310" s="48"/>
      <c r="AQ310" s="75"/>
      <c r="AR310" s="169" t="s">
        <v>1133</v>
      </c>
      <c r="AS310" s="40"/>
      <c r="AT310" s="41" t="str">
        <f t="shared" si="10"/>
        <v/>
      </c>
      <c r="AU310" s="153" t="str">
        <f>IF(AT310=1,COUNTIF($AT$234:AT310,"1"),"申請なし")</f>
        <v>申請なし</v>
      </c>
      <c r="AV310" s="174" t="str">
        <f t="shared" si="8"/>
        <v/>
      </c>
      <c r="AW310" s="222" t="s">
        <v>1040</v>
      </c>
      <c r="AX310" s="42" t="s">
        <v>190</v>
      </c>
      <c r="AY310" s="42" t="s">
        <v>191</v>
      </c>
      <c r="AZ310" s="42" t="s">
        <v>934</v>
      </c>
      <c r="BA310" s="42" t="s">
        <v>947</v>
      </c>
      <c r="BB310" s="492" t="str">
        <f t="shared" si="9"/>
        <v/>
      </c>
    </row>
    <row r="311" spans="1:54" s="63" customFormat="1" ht="28.2" customHeight="1">
      <c r="A311" s="50"/>
      <c r="B311" s="658"/>
      <c r="C311" s="659"/>
      <c r="D311" s="660"/>
      <c r="E311" s="120"/>
      <c r="F311" s="146"/>
      <c r="G311" s="643" t="s">
        <v>727</v>
      </c>
      <c r="H311" s="643"/>
      <c r="I311" s="643"/>
      <c r="J311" s="643" t="s">
        <v>727</v>
      </c>
      <c r="K311" s="643"/>
      <c r="L311" s="643"/>
      <c r="M311" s="644"/>
      <c r="N311" s="641" t="s">
        <v>638</v>
      </c>
      <c r="O311" s="642"/>
      <c r="P311" s="642" t="s">
        <v>638</v>
      </c>
      <c r="Q311" s="642"/>
      <c r="R311" s="642"/>
      <c r="S311" s="642"/>
      <c r="T311" s="642"/>
      <c r="U311" s="642"/>
      <c r="V311" s="642"/>
      <c r="W311" s="642"/>
      <c r="X311" s="642"/>
      <c r="Y311" s="642"/>
      <c r="Z311" s="642"/>
      <c r="AA311" s="642"/>
      <c r="AB311" s="668"/>
      <c r="AC311" s="668"/>
      <c r="AD311" s="668"/>
      <c r="AE311" s="668"/>
      <c r="AF311" s="668"/>
      <c r="AG311" s="668"/>
      <c r="AH311" s="668"/>
      <c r="AI311" s="668"/>
      <c r="AJ311" s="668"/>
      <c r="AK311" s="668"/>
      <c r="AL311" s="668"/>
      <c r="AM311" s="668"/>
      <c r="AQ311" s="75"/>
      <c r="AR311" s="169" t="s">
        <v>1133</v>
      </c>
      <c r="AS311" s="40"/>
      <c r="AT311" s="41" t="str">
        <f t="shared" si="10"/>
        <v/>
      </c>
      <c r="AU311" s="153" t="str">
        <f>IF(AT311=1,COUNTIF($AT$234:AT311,"1"),"申請なし")</f>
        <v>申請なし</v>
      </c>
      <c r="AV311" s="174" t="str">
        <f t="shared" si="8"/>
        <v/>
      </c>
      <c r="AW311" s="222" t="s">
        <v>1041</v>
      </c>
      <c r="AX311" s="42" t="s">
        <v>192</v>
      </c>
      <c r="AY311" s="42" t="s">
        <v>193</v>
      </c>
      <c r="AZ311" s="42" t="s">
        <v>934</v>
      </c>
      <c r="BA311" s="42" t="s">
        <v>947</v>
      </c>
      <c r="BB311" s="492" t="str">
        <f t="shared" si="9"/>
        <v/>
      </c>
    </row>
    <row r="312" spans="1:54" s="63" customFormat="1" ht="28.2" customHeight="1">
      <c r="A312" s="49"/>
      <c r="B312" s="658"/>
      <c r="C312" s="659"/>
      <c r="D312" s="660"/>
      <c r="E312" s="120"/>
      <c r="F312" s="146"/>
      <c r="G312" s="643" t="s">
        <v>728</v>
      </c>
      <c r="H312" s="643"/>
      <c r="I312" s="643"/>
      <c r="J312" s="643" t="s">
        <v>728</v>
      </c>
      <c r="K312" s="643"/>
      <c r="L312" s="643"/>
      <c r="M312" s="644"/>
      <c r="N312" s="641" t="s">
        <v>639</v>
      </c>
      <c r="O312" s="642"/>
      <c r="P312" s="642" t="s">
        <v>639</v>
      </c>
      <c r="Q312" s="642"/>
      <c r="R312" s="642"/>
      <c r="S312" s="642"/>
      <c r="T312" s="642"/>
      <c r="U312" s="642"/>
      <c r="V312" s="642"/>
      <c r="W312" s="642"/>
      <c r="X312" s="642"/>
      <c r="Y312" s="642"/>
      <c r="Z312" s="642"/>
      <c r="AA312" s="642"/>
      <c r="AB312" s="668"/>
      <c r="AC312" s="668"/>
      <c r="AD312" s="668"/>
      <c r="AE312" s="668"/>
      <c r="AF312" s="668"/>
      <c r="AG312" s="668"/>
      <c r="AH312" s="668"/>
      <c r="AI312" s="668"/>
      <c r="AJ312" s="668"/>
      <c r="AK312" s="668"/>
      <c r="AL312" s="668"/>
      <c r="AM312" s="668"/>
      <c r="AN312" s="48"/>
      <c r="AO312" s="48"/>
      <c r="AP312" s="48"/>
      <c r="AQ312" s="75"/>
      <c r="AR312" s="169" t="s">
        <v>1133</v>
      </c>
      <c r="AS312" s="40"/>
      <c r="AT312" s="41" t="str">
        <f t="shared" si="10"/>
        <v/>
      </c>
      <c r="AU312" s="153" t="str">
        <f>IF(AT312=1,COUNTIF($AT$234:AT312,"1"),"申請なし")</f>
        <v>申請なし</v>
      </c>
      <c r="AV312" s="174" t="str">
        <f t="shared" si="8"/>
        <v/>
      </c>
      <c r="AW312" s="222" t="s">
        <v>1042</v>
      </c>
      <c r="AX312" s="42"/>
      <c r="AY312" s="42"/>
      <c r="AZ312" s="42" t="s">
        <v>934</v>
      </c>
      <c r="BA312" s="42" t="s">
        <v>947</v>
      </c>
      <c r="BB312" s="492" t="str">
        <f t="shared" si="9"/>
        <v/>
      </c>
    </row>
    <row r="313" spans="1:54" s="63" customFormat="1" ht="28.2" customHeight="1" thickBot="1">
      <c r="A313" s="50"/>
      <c r="B313" s="638"/>
      <c r="C313" s="639"/>
      <c r="D313" s="640"/>
      <c r="E313" s="120"/>
      <c r="F313" s="147"/>
      <c r="G313" s="661" t="s">
        <v>729</v>
      </c>
      <c r="H313" s="661"/>
      <c r="I313" s="661"/>
      <c r="J313" s="661" t="s">
        <v>729</v>
      </c>
      <c r="K313" s="661"/>
      <c r="L313" s="661"/>
      <c r="M313" s="662"/>
      <c r="N313" s="641" t="s">
        <v>640</v>
      </c>
      <c r="O313" s="642"/>
      <c r="P313" s="642" t="s">
        <v>640</v>
      </c>
      <c r="Q313" s="642"/>
      <c r="R313" s="642"/>
      <c r="S313" s="642"/>
      <c r="T313" s="642"/>
      <c r="U313" s="642"/>
      <c r="V313" s="642"/>
      <c r="W313" s="642"/>
      <c r="X313" s="642"/>
      <c r="Y313" s="642"/>
      <c r="Z313" s="642"/>
      <c r="AA313" s="642"/>
      <c r="AB313" s="668"/>
      <c r="AC313" s="668"/>
      <c r="AD313" s="668"/>
      <c r="AE313" s="668"/>
      <c r="AF313" s="668"/>
      <c r="AG313" s="668"/>
      <c r="AH313" s="668"/>
      <c r="AI313" s="668"/>
      <c r="AJ313" s="668"/>
      <c r="AK313" s="668"/>
      <c r="AL313" s="668"/>
      <c r="AM313" s="668"/>
      <c r="AQ313" s="75"/>
      <c r="AR313" s="169" t="s">
        <v>1133</v>
      </c>
      <c r="AS313" s="40"/>
      <c r="AT313" s="41" t="str">
        <f t="shared" si="10"/>
        <v/>
      </c>
      <c r="AU313" s="153" t="str">
        <f>IF(AT313=1,COUNTIF($AT$234:AT313,"1"),"申請なし")</f>
        <v>申請なし</v>
      </c>
      <c r="AV313" s="174" t="str">
        <f t="shared" si="8"/>
        <v/>
      </c>
      <c r="AW313" s="222" t="s">
        <v>1043</v>
      </c>
      <c r="AX313" s="42"/>
      <c r="AY313" s="42"/>
      <c r="AZ313" s="42" t="s">
        <v>934</v>
      </c>
      <c r="BA313" s="42" t="s">
        <v>947</v>
      </c>
      <c r="BB313" s="492" t="str">
        <f t="shared" si="9"/>
        <v/>
      </c>
    </row>
    <row r="314" spans="1:54" s="48" customFormat="1" ht="28.2" customHeight="1" thickBot="1">
      <c r="A314" s="50"/>
      <c r="B314" s="129"/>
      <c r="C314" s="129"/>
      <c r="D314" s="129"/>
      <c r="E314" s="127"/>
      <c r="F314" s="123"/>
      <c r="G314" s="114"/>
      <c r="H314" s="112"/>
      <c r="I314" s="112"/>
      <c r="J314" s="114"/>
      <c r="K314" s="114"/>
      <c r="L314" s="114"/>
      <c r="M314" s="114"/>
      <c r="N314" s="124"/>
      <c r="O314" s="124"/>
      <c r="P314" s="116"/>
      <c r="Q314" s="116"/>
      <c r="R314" s="116"/>
      <c r="S314" s="116"/>
      <c r="T314" s="116"/>
      <c r="U314" s="116"/>
      <c r="V314" s="116"/>
      <c r="W314" s="116"/>
      <c r="X314" s="116"/>
      <c r="Y314" s="116"/>
      <c r="Z314" s="116"/>
      <c r="AA314" s="116"/>
      <c r="AB314" s="118"/>
      <c r="AC314" s="118"/>
      <c r="AD314" s="118"/>
      <c r="AE314" s="118"/>
      <c r="AF314" s="118"/>
      <c r="AG314" s="118"/>
      <c r="AH314" s="118"/>
      <c r="AI314" s="118"/>
      <c r="AJ314" s="118"/>
      <c r="AK314" s="118"/>
      <c r="AL314" s="118"/>
      <c r="AM314" s="124"/>
      <c r="AN314" s="63"/>
      <c r="AO314" s="63"/>
      <c r="AP314" s="63"/>
      <c r="AQ314" s="100"/>
      <c r="AR314" s="169" t="s">
        <v>1133</v>
      </c>
      <c r="AS314" s="40"/>
      <c r="AT314" s="41" t="str">
        <f t="shared" si="10"/>
        <v/>
      </c>
      <c r="AU314" s="153" t="str">
        <f>IF(AT314=1,COUNTIF($AT$234:AT314,"1"),"申請なし")</f>
        <v>申請なし</v>
      </c>
      <c r="AV314" s="174" t="str">
        <f t="shared" si="8"/>
        <v/>
      </c>
      <c r="AW314" s="222" t="s">
        <v>1044</v>
      </c>
      <c r="AX314" s="42" t="s">
        <v>194</v>
      </c>
      <c r="AY314" s="42" t="s">
        <v>195</v>
      </c>
      <c r="AZ314" s="42" t="s">
        <v>934</v>
      </c>
      <c r="BA314" s="42" t="s">
        <v>947</v>
      </c>
      <c r="BB314" s="492" t="str">
        <f t="shared" si="9"/>
        <v/>
      </c>
    </row>
    <row r="315" spans="1:54" s="63" customFormat="1" ht="28.2" customHeight="1">
      <c r="A315" s="49"/>
      <c r="B315" s="718"/>
      <c r="C315" s="719"/>
      <c r="D315" s="720"/>
      <c r="E315" s="120"/>
      <c r="F315" s="695"/>
      <c r="G315" s="746" t="s">
        <v>200</v>
      </c>
      <c r="H315" s="746"/>
      <c r="I315" s="746"/>
      <c r="J315" s="746" t="s">
        <v>200</v>
      </c>
      <c r="K315" s="746"/>
      <c r="L315" s="746"/>
      <c r="M315" s="747"/>
      <c r="N315" s="653" t="s">
        <v>776</v>
      </c>
      <c r="O315" s="654"/>
      <c r="P315" s="654" t="s">
        <v>641</v>
      </c>
      <c r="Q315" s="654"/>
      <c r="R315" s="654"/>
      <c r="S315" s="654"/>
      <c r="T315" s="654"/>
      <c r="U315" s="654"/>
      <c r="V315" s="654"/>
      <c r="W315" s="654"/>
      <c r="X315" s="654"/>
      <c r="Y315" s="654"/>
      <c r="Z315" s="654"/>
      <c r="AA315" s="654"/>
      <c r="AB315" s="642" t="s">
        <v>730</v>
      </c>
      <c r="AC315" s="642"/>
      <c r="AD315" s="642"/>
      <c r="AE315" s="642"/>
      <c r="AF315" s="642"/>
      <c r="AG315" s="642"/>
      <c r="AH315" s="642"/>
      <c r="AI315" s="642"/>
      <c r="AJ315" s="642"/>
      <c r="AK315" s="642"/>
      <c r="AL315" s="642"/>
      <c r="AM315" s="642"/>
      <c r="AN315" s="48"/>
      <c r="AO315" s="48"/>
      <c r="AP315" s="48"/>
      <c r="AQ315" s="75"/>
      <c r="AR315" s="169" t="s">
        <v>1133</v>
      </c>
      <c r="AS315" s="40"/>
      <c r="AT315" s="41" t="str">
        <f t="shared" si="10"/>
        <v/>
      </c>
      <c r="AU315" s="153" t="str">
        <f>IF(AT315=1,COUNTIF($AT$234:AT315,"1"),"申請なし")</f>
        <v>申請なし</v>
      </c>
      <c r="AV315" s="174" t="str">
        <f t="shared" si="8"/>
        <v/>
      </c>
      <c r="AW315" s="222" t="s">
        <v>1045</v>
      </c>
      <c r="AX315" s="42" t="s">
        <v>196</v>
      </c>
      <c r="AY315" s="42" t="s">
        <v>916</v>
      </c>
      <c r="AZ315" s="42" t="s">
        <v>934</v>
      </c>
      <c r="BA315" s="42" t="s">
        <v>947</v>
      </c>
      <c r="BB315" s="492" t="str">
        <f t="shared" si="9"/>
        <v/>
      </c>
    </row>
    <row r="316" spans="1:54" s="48" customFormat="1" ht="28.2" customHeight="1" thickBot="1">
      <c r="A316" s="49"/>
      <c r="B316" s="835"/>
      <c r="C316" s="836"/>
      <c r="D316" s="837"/>
      <c r="E316" s="120"/>
      <c r="F316" s="696"/>
      <c r="G316" s="702"/>
      <c r="H316" s="702"/>
      <c r="I316" s="702"/>
      <c r="J316" s="702"/>
      <c r="K316" s="702"/>
      <c r="L316" s="702"/>
      <c r="M316" s="703"/>
      <c r="N316" s="697"/>
      <c r="O316" s="698"/>
      <c r="P316" s="698"/>
      <c r="Q316" s="698"/>
      <c r="R316" s="698"/>
      <c r="S316" s="698"/>
      <c r="T316" s="698"/>
      <c r="U316" s="698"/>
      <c r="V316" s="698"/>
      <c r="W316" s="698"/>
      <c r="X316" s="698"/>
      <c r="Y316" s="698"/>
      <c r="Z316" s="698"/>
      <c r="AA316" s="698"/>
      <c r="AB316" s="685"/>
      <c r="AC316" s="685"/>
      <c r="AD316" s="685"/>
      <c r="AE316" s="685"/>
      <c r="AF316" s="685"/>
      <c r="AG316" s="685"/>
      <c r="AH316" s="685"/>
      <c r="AI316" s="685"/>
      <c r="AJ316" s="685"/>
      <c r="AK316" s="685"/>
      <c r="AL316" s="685"/>
      <c r="AM316" s="685"/>
      <c r="AQ316" s="100"/>
      <c r="AR316" s="169" t="s">
        <v>1133</v>
      </c>
      <c r="AS316" s="40"/>
      <c r="AT316" s="41" t="str">
        <f t="shared" si="10"/>
        <v/>
      </c>
      <c r="AU316" s="153" t="str">
        <f>IF(AT316=1,COUNTIF($AT$234:AT316,"1"),"申請なし")</f>
        <v>申請なし</v>
      </c>
      <c r="AV316" s="174" t="str">
        <f t="shared" si="8"/>
        <v/>
      </c>
      <c r="AW316" s="222" t="s">
        <v>1046</v>
      </c>
      <c r="AX316" s="42" t="s">
        <v>197</v>
      </c>
      <c r="AY316" s="42" t="s">
        <v>917</v>
      </c>
      <c r="AZ316" s="42" t="s">
        <v>934</v>
      </c>
      <c r="BA316" s="42" t="s">
        <v>947</v>
      </c>
      <c r="BB316" s="492" t="str">
        <f t="shared" si="9"/>
        <v/>
      </c>
    </row>
    <row r="317" spans="1:54" s="63" customFormat="1" ht="28.2" customHeight="1">
      <c r="A317" s="50"/>
      <c r="B317" s="635" t="s">
        <v>768</v>
      </c>
      <c r="C317" s="873"/>
      <c r="D317" s="874"/>
      <c r="E317" s="120"/>
      <c r="F317" s="699"/>
      <c r="G317" s="700" t="s">
        <v>202</v>
      </c>
      <c r="H317" s="700"/>
      <c r="I317" s="700"/>
      <c r="J317" s="700" t="s">
        <v>202</v>
      </c>
      <c r="K317" s="700"/>
      <c r="L317" s="700"/>
      <c r="M317" s="701"/>
      <c r="N317" s="653" t="s">
        <v>777</v>
      </c>
      <c r="O317" s="654"/>
      <c r="P317" s="654" t="s">
        <v>642</v>
      </c>
      <c r="Q317" s="654"/>
      <c r="R317" s="654"/>
      <c r="S317" s="654"/>
      <c r="T317" s="654"/>
      <c r="U317" s="654"/>
      <c r="V317" s="654"/>
      <c r="W317" s="654"/>
      <c r="X317" s="654"/>
      <c r="Y317" s="654"/>
      <c r="Z317" s="654"/>
      <c r="AA317" s="654"/>
      <c r="AB317" s="642"/>
      <c r="AC317" s="642"/>
      <c r="AD317" s="642"/>
      <c r="AE317" s="642"/>
      <c r="AF317" s="642"/>
      <c r="AG317" s="642"/>
      <c r="AH317" s="642"/>
      <c r="AI317" s="642"/>
      <c r="AJ317" s="642"/>
      <c r="AK317" s="642"/>
      <c r="AL317" s="642"/>
      <c r="AM317" s="642"/>
      <c r="AQ317" s="75"/>
      <c r="AR317" s="169" t="s">
        <v>1133</v>
      </c>
      <c r="AS317" s="40"/>
      <c r="AT317" s="41" t="str">
        <f t="shared" si="10"/>
        <v/>
      </c>
      <c r="AU317" s="153" t="str">
        <f>IF(AT317=1,COUNTIF($AT$234:AT317,"1"),"申請なし")</f>
        <v>申請なし</v>
      </c>
      <c r="AV317" s="174" t="str">
        <f t="shared" si="8"/>
        <v/>
      </c>
      <c r="AW317" s="222" t="s">
        <v>1047</v>
      </c>
      <c r="AX317" s="42" t="s">
        <v>198</v>
      </c>
      <c r="AY317" s="42" t="s">
        <v>918</v>
      </c>
      <c r="AZ317" s="42" t="s">
        <v>934</v>
      </c>
      <c r="BA317" s="42" t="s">
        <v>947</v>
      </c>
      <c r="BB317" s="492" t="str">
        <f t="shared" si="9"/>
        <v/>
      </c>
    </row>
    <row r="318" spans="1:54" s="63" customFormat="1" ht="28.2" customHeight="1">
      <c r="A318" s="50"/>
      <c r="B318" s="838"/>
      <c r="C318" s="875"/>
      <c r="D318" s="876"/>
      <c r="E318" s="120"/>
      <c r="F318" s="696"/>
      <c r="G318" s="702"/>
      <c r="H318" s="702"/>
      <c r="I318" s="702"/>
      <c r="J318" s="702"/>
      <c r="K318" s="702"/>
      <c r="L318" s="702"/>
      <c r="M318" s="703"/>
      <c r="N318" s="697"/>
      <c r="O318" s="698"/>
      <c r="P318" s="698"/>
      <c r="Q318" s="698"/>
      <c r="R318" s="698"/>
      <c r="S318" s="698"/>
      <c r="T318" s="698"/>
      <c r="U318" s="698"/>
      <c r="V318" s="698"/>
      <c r="W318" s="698"/>
      <c r="X318" s="698"/>
      <c r="Y318" s="698"/>
      <c r="Z318" s="698"/>
      <c r="AA318" s="698"/>
      <c r="AB318" s="685"/>
      <c r="AC318" s="685"/>
      <c r="AD318" s="685"/>
      <c r="AE318" s="685"/>
      <c r="AF318" s="685"/>
      <c r="AG318" s="685"/>
      <c r="AH318" s="685"/>
      <c r="AI318" s="685"/>
      <c r="AJ318" s="685"/>
      <c r="AK318" s="685"/>
      <c r="AL318" s="685"/>
      <c r="AM318" s="685"/>
      <c r="AQ318" s="75"/>
      <c r="AR318" s="169" t="s">
        <v>1133</v>
      </c>
      <c r="AS318" s="40"/>
      <c r="AT318" s="41"/>
      <c r="AU318" s="153" t="str">
        <f>IF(AT318=1,COUNTIF($AT$234:AT318,"1"),"申請なし")</f>
        <v>申請なし</v>
      </c>
      <c r="AV318" s="174" t="str">
        <f t="shared" si="8"/>
        <v/>
      </c>
      <c r="AW318" s="222" t="s">
        <v>1048</v>
      </c>
      <c r="AX318" s="42"/>
      <c r="AY318" s="42"/>
      <c r="AZ318" s="42" t="s">
        <v>934</v>
      </c>
      <c r="BA318" s="42" t="s">
        <v>947</v>
      </c>
      <c r="BB318" s="492" t="str">
        <f t="shared" si="9"/>
        <v/>
      </c>
    </row>
    <row r="319" spans="1:54" s="48" customFormat="1" ht="28.2" customHeight="1">
      <c r="A319" s="49"/>
      <c r="B319" s="838"/>
      <c r="C319" s="875"/>
      <c r="D319" s="876"/>
      <c r="E319" s="120"/>
      <c r="F319" s="699"/>
      <c r="G319" s="700" t="s">
        <v>204</v>
      </c>
      <c r="H319" s="700"/>
      <c r="I319" s="700"/>
      <c r="J319" s="700" t="s">
        <v>204</v>
      </c>
      <c r="K319" s="700"/>
      <c r="L319" s="700"/>
      <c r="M319" s="701"/>
      <c r="N319" s="653" t="s">
        <v>778</v>
      </c>
      <c r="O319" s="654"/>
      <c r="P319" s="654" t="s">
        <v>643</v>
      </c>
      <c r="Q319" s="654"/>
      <c r="R319" s="654"/>
      <c r="S319" s="654"/>
      <c r="T319" s="654"/>
      <c r="U319" s="654"/>
      <c r="V319" s="654"/>
      <c r="W319" s="654"/>
      <c r="X319" s="654"/>
      <c r="Y319" s="654"/>
      <c r="Z319" s="654"/>
      <c r="AA319" s="654"/>
      <c r="AB319" s="642" t="s">
        <v>731</v>
      </c>
      <c r="AC319" s="642"/>
      <c r="AD319" s="642"/>
      <c r="AE319" s="642"/>
      <c r="AF319" s="642"/>
      <c r="AG319" s="642"/>
      <c r="AH319" s="642"/>
      <c r="AI319" s="642"/>
      <c r="AJ319" s="642"/>
      <c r="AK319" s="642"/>
      <c r="AL319" s="642"/>
      <c r="AM319" s="642"/>
      <c r="AQ319" s="100"/>
      <c r="AR319" s="169" t="s">
        <v>1133</v>
      </c>
      <c r="AS319" s="40" t="str">
        <f>IF(AND(B315="〇",COUNTIF(F315:F327,"〇")&gt;0),B317,"")</f>
        <v/>
      </c>
      <c r="AT319" s="41" t="str">
        <f t="shared" ref="AT319:AT331" si="11">IF(AND($B$315="〇",F315="〇"),1,"")</f>
        <v/>
      </c>
      <c r="AU319" s="153" t="str">
        <f>IF(AT319=1,COUNTIF($AT$234:AT319,"1"),"申請なし")</f>
        <v>申請なし</v>
      </c>
      <c r="AV319" s="174" t="str">
        <f t="shared" si="8"/>
        <v/>
      </c>
      <c r="AW319" s="222" t="s">
        <v>1049</v>
      </c>
      <c r="AX319" s="42" t="s">
        <v>199</v>
      </c>
      <c r="AY319" s="42" t="s">
        <v>200</v>
      </c>
      <c r="AZ319" s="42" t="s">
        <v>934</v>
      </c>
      <c r="BA319" s="42" t="s">
        <v>947</v>
      </c>
      <c r="BB319" s="492" t="str">
        <f t="shared" si="9"/>
        <v/>
      </c>
    </row>
    <row r="320" spans="1:54" s="48" customFormat="1" ht="28.2" customHeight="1">
      <c r="A320" s="49"/>
      <c r="B320" s="838"/>
      <c r="C320" s="875"/>
      <c r="D320" s="876"/>
      <c r="E320" s="120"/>
      <c r="F320" s="696"/>
      <c r="G320" s="702"/>
      <c r="H320" s="702"/>
      <c r="I320" s="702"/>
      <c r="J320" s="702"/>
      <c r="K320" s="702"/>
      <c r="L320" s="702"/>
      <c r="M320" s="703"/>
      <c r="N320" s="697"/>
      <c r="O320" s="698"/>
      <c r="P320" s="698"/>
      <c r="Q320" s="698"/>
      <c r="R320" s="698"/>
      <c r="S320" s="698"/>
      <c r="T320" s="698"/>
      <c r="U320" s="698"/>
      <c r="V320" s="698"/>
      <c r="W320" s="698"/>
      <c r="X320" s="698"/>
      <c r="Y320" s="698"/>
      <c r="Z320" s="698"/>
      <c r="AA320" s="698"/>
      <c r="AB320" s="685"/>
      <c r="AC320" s="685"/>
      <c r="AD320" s="685"/>
      <c r="AE320" s="685"/>
      <c r="AF320" s="685"/>
      <c r="AG320" s="685"/>
      <c r="AH320" s="685"/>
      <c r="AI320" s="685"/>
      <c r="AJ320" s="685"/>
      <c r="AK320" s="685"/>
      <c r="AL320" s="685"/>
      <c r="AM320" s="685"/>
      <c r="AQ320" s="100"/>
      <c r="AR320" s="169" t="s">
        <v>1133</v>
      </c>
      <c r="AS320" s="40"/>
      <c r="AT320" s="41" t="str">
        <f t="shared" si="11"/>
        <v/>
      </c>
      <c r="AU320" s="153" t="str">
        <f>IF(AT320=1,COUNTIF($AT$234:AT320,"1"),"申請なし")</f>
        <v>申請なし</v>
      </c>
      <c r="AV320" s="174" t="str">
        <f t="shared" si="8"/>
        <v/>
      </c>
      <c r="AW320" s="222" t="s">
        <v>1050</v>
      </c>
      <c r="AX320" s="42"/>
      <c r="AY320" s="42"/>
      <c r="AZ320" s="42" t="s">
        <v>934</v>
      </c>
      <c r="BA320" s="42" t="s">
        <v>947</v>
      </c>
      <c r="BB320" s="492" t="str">
        <f t="shared" si="9"/>
        <v/>
      </c>
    </row>
    <row r="321" spans="1:54" s="63" customFormat="1" ht="28.2" customHeight="1">
      <c r="A321" s="50"/>
      <c r="B321" s="838"/>
      <c r="C321" s="875"/>
      <c r="D321" s="876"/>
      <c r="E321" s="120"/>
      <c r="F321" s="146"/>
      <c r="G321" s="643" t="s">
        <v>206</v>
      </c>
      <c r="H321" s="643"/>
      <c r="I321" s="643"/>
      <c r="J321" s="643" t="s">
        <v>206</v>
      </c>
      <c r="K321" s="643"/>
      <c r="L321" s="643"/>
      <c r="M321" s="644"/>
      <c r="N321" s="641" t="s">
        <v>206</v>
      </c>
      <c r="O321" s="642"/>
      <c r="P321" s="642" t="s">
        <v>206</v>
      </c>
      <c r="Q321" s="642"/>
      <c r="R321" s="642"/>
      <c r="S321" s="642"/>
      <c r="T321" s="642"/>
      <c r="U321" s="642"/>
      <c r="V321" s="642"/>
      <c r="W321" s="642"/>
      <c r="X321" s="642"/>
      <c r="Y321" s="642"/>
      <c r="Z321" s="642"/>
      <c r="AA321" s="642"/>
      <c r="AB321" s="668"/>
      <c r="AC321" s="668"/>
      <c r="AD321" s="668"/>
      <c r="AE321" s="668"/>
      <c r="AF321" s="668"/>
      <c r="AG321" s="668"/>
      <c r="AH321" s="668"/>
      <c r="AI321" s="668"/>
      <c r="AJ321" s="668"/>
      <c r="AK321" s="668"/>
      <c r="AL321" s="668"/>
      <c r="AM321" s="668"/>
      <c r="AQ321" s="75"/>
      <c r="AR321" s="169" t="s">
        <v>1133</v>
      </c>
      <c r="AS321" s="40"/>
      <c r="AT321" s="41" t="str">
        <f t="shared" si="11"/>
        <v/>
      </c>
      <c r="AU321" s="153" t="str">
        <f>IF(AT321=1,COUNTIF($AT$234:AT321,"1"),"申請なし")</f>
        <v>申請なし</v>
      </c>
      <c r="AV321" s="174" t="str">
        <f t="shared" si="8"/>
        <v/>
      </c>
      <c r="AW321" s="222" t="s">
        <v>1051</v>
      </c>
      <c r="AX321" s="42" t="s">
        <v>201</v>
      </c>
      <c r="AY321" s="42" t="s">
        <v>202</v>
      </c>
      <c r="AZ321" s="42" t="s">
        <v>934</v>
      </c>
      <c r="BA321" s="42" t="s">
        <v>947</v>
      </c>
      <c r="BB321" s="492" t="str">
        <f t="shared" si="9"/>
        <v/>
      </c>
    </row>
    <row r="322" spans="1:54" s="63" customFormat="1" ht="28.2" customHeight="1">
      <c r="A322" s="49"/>
      <c r="B322" s="838"/>
      <c r="C322" s="875"/>
      <c r="D322" s="876"/>
      <c r="E322" s="120"/>
      <c r="F322" s="699"/>
      <c r="G322" s="700" t="s">
        <v>780</v>
      </c>
      <c r="H322" s="700"/>
      <c r="I322" s="700"/>
      <c r="J322" s="700" t="s">
        <v>732</v>
      </c>
      <c r="K322" s="700"/>
      <c r="L322" s="700"/>
      <c r="M322" s="701"/>
      <c r="N322" s="653" t="s">
        <v>779</v>
      </c>
      <c r="O322" s="654"/>
      <c r="P322" s="654" t="s">
        <v>644</v>
      </c>
      <c r="Q322" s="654"/>
      <c r="R322" s="654"/>
      <c r="S322" s="654"/>
      <c r="T322" s="654"/>
      <c r="U322" s="654"/>
      <c r="V322" s="654"/>
      <c r="W322" s="654"/>
      <c r="X322" s="654"/>
      <c r="Y322" s="654"/>
      <c r="Z322" s="654"/>
      <c r="AA322" s="654"/>
      <c r="AB322" s="932"/>
      <c r="AC322" s="932"/>
      <c r="AD322" s="932"/>
      <c r="AE322" s="932"/>
      <c r="AF322" s="932"/>
      <c r="AG322" s="932"/>
      <c r="AH322" s="932"/>
      <c r="AI322" s="932"/>
      <c r="AJ322" s="932"/>
      <c r="AK322" s="932"/>
      <c r="AL322" s="932"/>
      <c r="AM322" s="932"/>
      <c r="AN322" s="48"/>
      <c r="AO322" s="48"/>
      <c r="AP322" s="48"/>
      <c r="AQ322" s="75"/>
      <c r="AR322" s="169" t="s">
        <v>1133</v>
      </c>
      <c r="AS322" s="40"/>
      <c r="AT322" s="41" t="str">
        <f t="shared" si="11"/>
        <v/>
      </c>
      <c r="AU322" s="153" t="str">
        <f>IF(AT322=1,COUNTIF($AT$234:AT322,"1"),"申請なし")</f>
        <v>申請なし</v>
      </c>
      <c r="AV322" s="174" t="str">
        <f t="shared" si="8"/>
        <v/>
      </c>
      <c r="AW322" s="222" t="s">
        <v>1052</v>
      </c>
      <c r="AX322" s="42"/>
      <c r="AY322" s="42"/>
      <c r="AZ322" s="42" t="s">
        <v>934</v>
      </c>
      <c r="BA322" s="42" t="s">
        <v>947</v>
      </c>
      <c r="BB322" s="492" t="str">
        <f t="shared" si="9"/>
        <v/>
      </c>
    </row>
    <row r="323" spans="1:54" s="48" customFormat="1" ht="28.2" customHeight="1">
      <c r="A323" s="49"/>
      <c r="B323" s="838"/>
      <c r="C323" s="875"/>
      <c r="D323" s="876"/>
      <c r="E323" s="120"/>
      <c r="F323" s="696"/>
      <c r="G323" s="702"/>
      <c r="H323" s="702"/>
      <c r="I323" s="702"/>
      <c r="J323" s="702"/>
      <c r="K323" s="702"/>
      <c r="L323" s="702"/>
      <c r="M323" s="703"/>
      <c r="N323" s="697"/>
      <c r="O323" s="698"/>
      <c r="P323" s="698"/>
      <c r="Q323" s="698"/>
      <c r="R323" s="698"/>
      <c r="S323" s="698"/>
      <c r="T323" s="698"/>
      <c r="U323" s="698"/>
      <c r="V323" s="698"/>
      <c r="W323" s="698"/>
      <c r="X323" s="698"/>
      <c r="Y323" s="698"/>
      <c r="Z323" s="698"/>
      <c r="AA323" s="698"/>
      <c r="AB323" s="685"/>
      <c r="AC323" s="685"/>
      <c r="AD323" s="685"/>
      <c r="AE323" s="685"/>
      <c r="AF323" s="685"/>
      <c r="AG323" s="685"/>
      <c r="AH323" s="685"/>
      <c r="AI323" s="685"/>
      <c r="AJ323" s="685"/>
      <c r="AK323" s="685"/>
      <c r="AL323" s="685"/>
      <c r="AM323" s="685"/>
      <c r="AQ323" s="100"/>
      <c r="AR323" s="169" t="s">
        <v>1133</v>
      </c>
      <c r="AS323" s="40"/>
      <c r="AT323" s="41" t="str">
        <f t="shared" si="11"/>
        <v/>
      </c>
      <c r="AU323" s="153" t="str">
        <f>IF(AT323=1,COUNTIF($AT$234:AT323,"1"),"申請なし")</f>
        <v>申請なし</v>
      </c>
      <c r="AV323" s="174" t="str">
        <f t="shared" si="8"/>
        <v/>
      </c>
      <c r="AW323" s="222" t="s">
        <v>1053</v>
      </c>
      <c r="AX323" s="42" t="s">
        <v>203</v>
      </c>
      <c r="AY323" s="42" t="s">
        <v>204</v>
      </c>
      <c r="AZ323" s="42" t="s">
        <v>934</v>
      </c>
      <c r="BA323" s="42" t="s">
        <v>947</v>
      </c>
      <c r="BB323" s="492" t="str">
        <f t="shared" si="9"/>
        <v/>
      </c>
    </row>
    <row r="324" spans="1:54" s="48" customFormat="1" ht="28.2" customHeight="1">
      <c r="A324" s="50"/>
      <c r="B324" s="838"/>
      <c r="C324" s="875"/>
      <c r="D324" s="876"/>
      <c r="E324" s="120"/>
      <c r="F324" s="146"/>
      <c r="G324" s="643" t="s">
        <v>210</v>
      </c>
      <c r="H324" s="643"/>
      <c r="I324" s="643"/>
      <c r="J324" s="643" t="s">
        <v>210</v>
      </c>
      <c r="K324" s="643"/>
      <c r="L324" s="643"/>
      <c r="M324" s="644"/>
      <c r="N324" s="641" t="s">
        <v>645</v>
      </c>
      <c r="O324" s="642"/>
      <c r="P324" s="642" t="s">
        <v>645</v>
      </c>
      <c r="Q324" s="642"/>
      <c r="R324" s="642"/>
      <c r="S324" s="642"/>
      <c r="T324" s="642"/>
      <c r="U324" s="642"/>
      <c r="V324" s="642"/>
      <c r="W324" s="642"/>
      <c r="X324" s="642"/>
      <c r="Y324" s="642"/>
      <c r="Z324" s="642"/>
      <c r="AA324" s="642"/>
      <c r="AB324" s="668"/>
      <c r="AC324" s="668"/>
      <c r="AD324" s="668"/>
      <c r="AE324" s="668"/>
      <c r="AF324" s="668"/>
      <c r="AG324" s="668"/>
      <c r="AH324" s="668"/>
      <c r="AI324" s="668"/>
      <c r="AJ324" s="668"/>
      <c r="AK324" s="668"/>
      <c r="AL324" s="668"/>
      <c r="AM324" s="668"/>
      <c r="AN324" s="63"/>
      <c r="AO324" s="63"/>
      <c r="AP324" s="63"/>
      <c r="AQ324" s="100"/>
      <c r="AR324" s="169" t="s">
        <v>1133</v>
      </c>
      <c r="AS324" s="40"/>
      <c r="AT324" s="41" t="str">
        <f t="shared" si="11"/>
        <v/>
      </c>
      <c r="AU324" s="153" t="str">
        <f>IF(AT324=1,COUNTIF($AT$234:AT324,"1"),"申請なし")</f>
        <v>申請なし</v>
      </c>
      <c r="AV324" s="174" t="str">
        <f t="shared" si="8"/>
        <v/>
      </c>
      <c r="AW324" s="222" t="s">
        <v>1054</v>
      </c>
      <c r="AX324" s="42"/>
      <c r="AY324" s="42"/>
      <c r="AZ324" s="42" t="s">
        <v>934</v>
      </c>
      <c r="BA324" s="42" t="s">
        <v>947</v>
      </c>
      <c r="BB324" s="492" t="str">
        <f t="shared" si="9"/>
        <v/>
      </c>
    </row>
    <row r="325" spans="1:54" s="63" customFormat="1" ht="28.2" customHeight="1">
      <c r="A325" s="49"/>
      <c r="B325" s="838"/>
      <c r="C325" s="875"/>
      <c r="D325" s="876"/>
      <c r="E325" s="120"/>
      <c r="F325" s="146"/>
      <c r="G325" s="643" t="s">
        <v>212</v>
      </c>
      <c r="H325" s="643"/>
      <c r="I325" s="643"/>
      <c r="J325" s="643" t="s">
        <v>212</v>
      </c>
      <c r="K325" s="643"/>
      <c r="L325" s="643"/>
      <c r="M325" s="644"/>
      <c r="N325" s="641" t="s">
        <v>212</v>
      </c>
      <c r="O325" s="642"/>
      <c r="P325" s="642" t="s">
        <v>212</v>
      </c>
      <c r="Q325" s="642"/>
      <c r="R325" s="642"/>
      <c r="S325" s="642"/>
      <c r="T325" s="642"/>
      <c r="U325" s="642"/>
      <c r="V325" s="642"/>
      <c r="W325" s="642"/>
      <c r="X325" s="642"/>
      <c r="Y325" s="642"/>
      <c r="Z325" s="642"/>
      <c r="AA325" s="642"/>
      <c r="AB325" s="668"/>
      <c r="AC325" s="668"/>
      <c r="AD325" s="668"/>
      <c r="AE325" s="668"/>
      <c r="AF325" s="668"/>
      <c r="AG325" s="668"/>
      <c r="AH325" s="668"/>
      <c r="AI325" s="668"/>
      <c r="AJ325" s="668"/>
      <c r="AK325" s="668"/>
      <c r="AL325" s="668"/>
      <c r="AM325" s="668"/>
      <c r="AN325" s="48"/>
      <c r="AO325" s="48"/>
      <c r="AP325" s="48"/>
      <c r="AQ325" s="75"/>
      <c r="AR325" s="169" t="s">
        <v>1133</v>
      </c>
      <c r="AS325" s="40"/>
      <c r="AT325" s="41" t="str">
        <f t="shared" si="11"/>
        <v/>
      </c>
      <c r="AU325" s="153" t="str">
        <f>IF(AT325=1,COUNTIF($AT$234:AT325,"1"),"申請なし")</f>
        <v>申請なし</v>
      </c>
      <c r="AV325" s="174" t="str">
        <f t="shared" si="8"/>
        <v/>
      </c>
      <c r="AW325" s="222" t="s">
        <v>1055</v>
      </c>
      <c r="AX325" s="42" t="s">
        <v>205</v>
      </c>
      <c r="AY325" s="42" t="s">
        <v>206</v>
      </c>
      <c r="AZ325" s="42" t="s">
        <v>934</v>
      </c>
      <c r="BA325" s="42" t="s">
        <v>947</v>
      </c>
      <c r="BB325" s="492" t="str">
        <f t="shared" si="9"/>
        <v/>
      </c>
    </row>
    <row r="326" spans="1:54" s="48" customFormat="1" ht="28.2" customHeight="1">
      <c r="A326" s="50"/>
      <c r="B326" s="838"/>
      <c r="C326" s="875"/>
      <c r="D326" s="876"/>
      <c r="E326" s="120"/>
      <c r="F326" s="146"/>
      <c r="G326" s="643" t="s">
        <v>733</v>
      </c>
      <c r="H326" s="643"/>
      <c r="I326" s="643"/>
      <c r="J326" s="643" t="s">
        <v>733</v>
      </c>
      <c r="K326" s="643"/>
      <c r="L326" s="643"/>
      <c r="M326" s="644"/>
      <c r="N326" s="641" t="s">
        <v>646</v>
      </c>
      <c r="O326" s="642"/>
      <c r="P326" s="642" t="s">
        <v>646</v>
      </c>
      <c r="Q326" s="642"/>
      <c r="R326" s="642"/>
      <c r="S326" s="642"/>
      <c r="T326" s="642"/>
      <c r="U326" s="642"/>
      <c r="V326" s="642"/>
      <c r="W326" s="642"/>
      <c r="X326" s="642"/>
      <c r="Y326" s="642"/>
      <c r="Z326" s="642"/>
      <c r="AA326" s="642"/>
      <c r="AB326" s="684" t="s">
        <v>647</v>
      </c>
      <c r="AC326" s="684"/>
      <c r="AD326" s="684"/>
      <c r="AE326" s="684"/>
      <c r="AF326" s="684"/>
      <c r="AG326" s="684"/>
      <c r="AH326" s="684"/>
      <c r="AI326" s="684"/>
      <c r="AJ326" s="684"/>
      <c r="AK326" s="684"/>
      <c r="AL326" s="684"/>
      <c r="AM326" s="684"/>
      <c r="AN326" s="63"/>
      <c r="AO326" s="63"/>
      <c r="AP326" s="63"/>
      <c r="AQ326" s="100"/>
      <c r="AR326" s="169" t="s">
        <v>1133</v>
      </c>
      <c r="AS326" s="40"/>
      <c r="AT326" s="41" t="str">
        <f t="shared" si="11"/>
        <v/>
      </c>
      <c r="AU326" s="153" t="str">
        <f>IF(AT326=1,COUNTIF($AT$234:AT326,"1"),"申請なし")</f>
        <v>申請なし</v>
      </c>
      <c r="AV326" s="174" t="str">
        <f t="shared" si="8"/>
        <v/>
      </c>
      <c r="AW326" s="222" t="s">
        <v>1056</v>
      </c>
      <c r="AX326" s="42" t="s">
        <v>207</v>
      </c>
      <c r="AY326" s="42" t="s">
        <v>208</v>
      </c>
      <c r="AZ326" s="42" t="s">
        <v>934</v>
      </c>
      <c r="BA326" s="42" t="s">
        <v>947</v>
      </c>
      <c r="BB326" s="492" t="str">
        <f t="shared" si="9"/>
        <v/>
      </c>
    </row>
    <row r="327" spans="1:54" s="48" customFormat="1" ht="28.2" customHeight="1" thickBot="1">
      <c r="A327" s="49"/>
      <c r="B327" s="877"/>
      <c r="C327" s="878"/>
      <c r="D327" s="879"/>
      <c r="E327" s="120"/>
      <c r="F327" s="147"/>
      <c r="G327" s="661" t="s">
        <v>734</v>
      </c>
      <c r="H327" s="661"/>
      <c r="I327" s="661"/>
      <c r="J327" s="661" t="s">
        <v>734</v>
      </c>
      <c r="K327" s="661"/>
      <c r="L327" s="661"/>
      <c r="M327" s="662"/>
      <c r="N327" s="641" t="s">
        <v>648</v>
      </c>
      <c r="O327" s="642"/>
      <c r="P327" s="642" t="s">
        <v>648</v>
      </c>
      <c r="Q327" s="642"/>
      <c r="R327" s="642"/>
      <c r="S327" s="642"/>
      <c r="T327" s="642"/>
      <c r="U327" s="642"/>
      <c r="V327" s="642"/>
      <c r="W327" s="642"/>
      <c r="X327" s="642"/>
      <c r="Y327" s="642"/>
      <c r="Z327" s="642"/>
      <c r="AA327" s="642"/>
      <c r="AB327" s="668"/>
      <c r="AC327" s="668"/>
      <c r="AD327" s="668"/>
      <c r="AE327" s="668"/>
      <c r="AF327" s="668"/>
      <c r="AG327" s="668"/>
      <c r="AH327" s="668"/>
      <c r="AI327" s="668"/>
      <c r="AJ327" s="668"/>
      <c r="AK327" s="668"/>
      <c r="AL327" s="668"/>
      <c r="AM327" s="668"/>
      <c r="AQ327" s="100"/>
      <c r="AR327" s="169" t="s">
        <v>1133</v>
      </c>
      <c r="AS327" s="40"/>
      <c r="AT327" s="41" t="str">
        <f t="shared" si="11"/>
        <v/>
      </c>
      <c r="AU327" s="153" t="str">
        <f>IF(AT327=1,COUNTIF($AT$234:AT327,"1"),"申請なし")</f>
        <v>申請なし</v>
      </c>
      <c r="AV327" s="174" t="str">
        <f t="shared" si="8"/>
        <v/>
      </c>
      <c r="AW327" s="222" t="s">
        <v>1057</v>
      </c>
      <c r="AX327" s="42"/>
      <c r="AY327" s="42"/>
      <c r="AZ327" s="42" t="s">
        <v>934</v>
      </c>
      <c r="BA327" s="42" t="s">
        <v>947</v>
      </c>
      <c r="BB327" s="492" t="str">
        <f t="shared" si="9"/>
        <v/>
      </c>
    </row>
    <row r="328" spans="1:54" s="63" customFormat="1" ht="28.2" customHeight="1" thickBot="1">
      <c r="A328" s="49"/>
      <c r="B328" s="129"/>
      <c r="C328" s="129"/>
      <c r="D328" s="129"/>
      <c r="E328" s="120"/>
      <c r="F328" s="123"/>
      <c r="G328" s="114"/>
      <c r="H328" s="112"/>
      <c r="I328" s="112"/>
      <c r="J328" s="114"/>
      <c r="K328" s="114"/>
      <c r="L328" s="114"/>
      <c r="M328" s="114"/>
      <c r="N328" s="124"/>
      <c r="O328" s="124"/>
      <c r="P328" s="116"/>
      <c r="Q328" s="116"/>
      <c r="R328" s="116"/>
      <c r="S328" s="116"/>
      <c r="T328" s="116"/>
      <c r="U328" s="116"/>
      <c r="V328" s="116"/>
      <c r="W328" s="116"/>
      <c r="X328" s="116"/>
      <c r="Y328" s="116"/>
      <c r="Z328" s="116"/>
      <c r="AA328" s="116"/>
      <c r="AB328" s="118"/>
      <c r="AC328" s="118"/>
      <c r="AD328" s="118"/>
      <c r="AE328" s="118"/>
      <c r="AF328" s="118"/>
      <c r="AG328" s="118"/>
      <c r="AH328" s="118"/>
      <c r="AI328" s="118"/>
      <c r="AJ328" s="118"/>
      <c r="AK328" s="118"/>
      <c r="AL328" s="118"/>
      <c r="AM328" s="125"/>
      <c r="AQ328" s="75"/>
      <c r="AR328" s="169" t="s">
        <v>1133</v>
      </c>
      <c r="AS328" s="40"/>
      <c r="AT328" s="41" t="str">
        <f t="shared" si="11"/>
        <v/>
      </c>
      <c r="AU328" s="153" t="str">
        <f>IF(AT328=1,COUNTIF($AT$234:AT328,"1"),"申請なし")</f>
        <v>申請なし</v>
      </c>
      <c r="AV328" s="174" t="str">
        <f t="shared" si="8"/>
        <v/>
      </c>
      <c r="AW328" s="222" t="s">
        <v>1058</v>
      </c>
      <c r="AX328" s="42" t="s">
        <v>209</v>
      </c>
      <c r="AY328" s="42" t="s">
        <v>210</v>
      </c>
      <c r="AZ328" s="42" t="s">
        <v>934</v>
      </c>
      <c r="BA328" s="42" t="s">
        <v>947</v>
      </c>
      <c r="BB328" s="492" t="str">
        <f t="shared" si="9"/>
        <v/>
      </c>
    </row>
    <row r="329" spans="1:54" s="48" customFormat="1" ht="28.2" customHeight="1">
      <c r="A329" s="50"/>
      <c r="B329" s="645"/>
      <c r="C329" s="646"/>
      <c r="D329" s="647"/>
      <c r="E329" s="120"/>
      <c r="F329" s="148"/>
      <c r="G329" s="675" t="s">
        <v>217</v>
      </c>
      <c r="H329" s="675"/>
      <c r="I329" s="675"/>
      <c r="J329" s="675" t="s">
        <v>217</v>
      </c>
      <c r="K329" s="675"/>
      <c r="L329" s="675"/>
      <c r="M329" s="676"/>
      <c r="N329" s="641" t="s">
        <v>649</v>
      </c>
      <c r="O329" s="642"/>
      <c r="P329" s="642" t="s">
        <v>649</v>
      </c>
      <c r="Q329" s="642"/>
      <c r="R329" s="642"/>
      <c r="S329" s="642"/>
      <c r="T329" s="642"/>
      <c r="U329" s="642"/>
      <c r="V329" s="642"/>
      <c r="W329" s="642"/>
      <c r="X329" s="642"/>
      <c r="Y329" s="642"/>
      <c r="Z329" s="642"/>
      <c r="AA329" s="642"/>
      <c r="AB329" s="668"/>
      <c r="AC329" s="668"/>
      <c r="AD329" s="668"/>
      <c r="AE329" s="668"/>
      <c r="AF329" s="668"/>
      <c r="AG329" s="668"/>
      <c r="AH329" s="668"/>
      <c r="AI329" s="668"/>
      <c r="AJ329" s="668"/>
      <c r="AK329" s="668"/>
      <c r="AL329" s="668"/>
      <c r="AM329" s="668"/>
      <c r="AN329" s="50"/>
      <c r="AO329" s="50"/>
      <c r="AP329" s="50"/>
      <c r="AQ329" s="100"/>
      <c r="AR329" s="169" t="s">
        <v>1133</v>
      </c>
      <c r="AS329" s="40"/>
      <c r="AT329" s="41" t="str">
        <f t="shared" si="11"/>
        <v/>
      </c>
      <c r="AU329" s="153" t="str">
        <f>IF(AT329=1,COUNTIF($AT$234:AT329,"1"),"申請なし")</f>
        <v>申請なし</v>
      </c>
      <c r="AV329" s="174" t="str">
        <f t="shared" si="8"/>
        <v/>
      </c>
      <c r="AW329" s="222" t="s">
        <v>1059</v>
      </c>
      <c r="AX329" s="42" t="s">
        <v>211</v>
      </c>
      <c r="AY329" s="42" t="s">
        <v>212</v>
      </c>
      <c r="AZ329" s="42" t="s">
        <v>934</v>
      </c>
      <c r="BA329" s="42" t="s">
        <v>947</v>
      </c>
      <c r="BB329" s="492" t="str">
        <f t="shared" si="9"/>
        <v/>
      </c>
    </row>
    <row r="330" spans="1:54" s="63" customFormat="1" ht="28.2" customHeight="1" thickBot="1">
      <c r="A330" s="49"/>
      <c r="B330" s="648"/>
      <c r="C330" s="649"/>
      <c r="D330" s="650"/>
      <c r="E330" s="120"/>
      <c r="F330" s="146"/>
      <c r="G330" s="643" t="s">
        <v>735</v>
      </c>
      <c r="H330" s="643"/>
      <c r="I330" s="643"/>
      <c r="J330" s="643" t="s">
        <v>736</v>
      </c>
      <c r="K330" s="643"/>
      <c r="L330" s="643"/>
      <c r="M330" s="644"/>
      <c r="N330" s="641" t="s">
        <v>650</v>
      </c>
      <c r="O330" s="642"/>
      <c r="P330" s="642" t="s">
        <v>650</v>
      </c>
      <c r="Q330" s="642"/>
      <c r="R330" s="642"/>
      <c r="S330" s="642"/>
      <c r="T330" s="642"/>
      <c r="U330" s="642"/>
      <c r="V330" s="642"/>
      <c r="W330" s="642"/>
      <c r="X330" s="642"/>
      <c r="Y330" s="642"/>
      <c r="Z330" s="642"/>
      <c r="AA330" s="642"/>
      <c r="AB330" s="668"/>
      <c r="AC330" s="668"/>
      <c r="AD330" s="668"/>
      <c r="AE330" s="668"/>
      <c r="AF330" s="668"/>
      <c r="AG330" s="668"/>
      <c r="AH330" s="668"/>
      <c r="AI330" s="668"/>
      <c r="AJ330" s="668"/>
      <c r="AK330" s="668"/>
      <c r="AL330" s="668"/>
      <c r="AM330" s="668"/>
      <c r="AN330" s="50"/>
      <c r="AO330" s="50"/>
      <c r="AP330" s="50"/>
      <c r="AQ330" s="75"/>
      <c r="AR330" s="169" t="s">
        <v>1133</v>
      </c>
      <c r="AS330" s="40"/>
      <c r="AT330" s="41" t="str">
        <f t="shared" si="11"/>
        <v/>
      </c>
      <c r="AU330" s="153" t="str">
        <f>IF(AT330=1,COUNTIF($AT$234:AT330,"1"),"申請なし")</f>
        <v>申請なし</v>
      </c>
      <c r="AV330" s="174" t="str">
        <f t="shared" ref="AV330:AV352" si="12">IF(AT330=1,BA330,"")</f>
        <v/>
      </c>
      <c r="AW330" s="222" t="s">
        <v>1060</v>
      </c>
      <c r="AX330" s="42" t="s">
        <v>213</v>
      </c>
      <c r="AY330" s="42" t="s">
        <v>214</v>
      </c>
      <c r="AZ330" s="42" t="s">
        <v>934</v>
      </c>
      <c r="BA330" s="42" t="s">
        <v>947</v>
      </c>
      <c r="BB330" s="492" t="str">
        <f t="shared" si="9"/>
        <v/>
      </c>
    </row>
    <row r="331" spans="1:54" s="48" customFormat="1" ht="28.2" customHeight="1" thickBot="1">
      <c r="A331" s="50"/>
      <c r="B331" s="758" t="s">
        <v>769</v>
      </c>
      <c r="C331" s="759"/>
      <c r="D331" s="760"/>
      <c r="E331" s="120"/>
      <c r="F331" s="147"/>
      <c r="G331" s="661" t="s">
        <v>737</v>
      </c>
      <c r="H331" s="661"/>
      <c r="I331" s="661"/>
      <c r="J331" s="661" t="s">
        <v>738</v>
      </c>
      <c r="K331" s="661"/>
      <c r="L331" s="661"/>
      <c r="M331" s="662"/>
      <c r="N331" s="641" t="s">
        <v>651</v>
      </c>
      <c r="O331" s="642"/>
      <c r="P331" s="642" t="s">
        <v>651</v>
      </c>
      <c r="Q331" s="642"/>
      <c r="R331" s="642"/>
      <c r="S331" s="642"/>
      <c r="T331" s="642"/>
      <c r="U331" s="642"/>
      <c r="V331" s="642"/>
      <c r="W331" s="642"/>
      <c r="X331" s="642"/>
      <c r="Y331" s="642"/>
      <c r="Z331" s="642"/>
      <c r="AA331" s="642"/>
      <c r="AB331" s="668"/>
      <c r="AC331" s="668"/>
      <c r="AD331" s="668"/>
      <c r="AE331" s="668"/>
      <c r="AF331" s="668"/>
      <c r="AG331" s="668"/>
      <c r="AH331" s="668"/>
      <c r="AI331" s="668"/>
      <c r="AJ331" s="668"/>
      <c r="AK331" s="668"/>
      <c r="AL331" s="668"/>
      <c r="AM331" s="668"/>
      <c r="AN331" s="50"/>
      <c r="AO331" s="50"/>
      <c r="AP331" s="50"/>
      <c r="AQ331" s="100"/>
      <c r="AR331" s="169" t="s">
        <v>1133</v>
      </c>
      <c r="AS331" s="40"/>
      <c r="AT331" s="41" t="str">
        <f t="shared" si="11"/>
        <v/>
      </c>
      <c r="AU331" s="153" t="str">
        <f>IF(AT331=1,COUNTIF($AT$234:AT331,"1"),"申請なし")</f>
        <v>申請なし</v>
      </c>
      <c r="AV331" s="174" t="str">
        <f t="shared" si="12"/>
        <v/>
      </c>
      <c r="AW331" s="222" t="s">
        <v>1061</v>
      </c>
      <c r="AX331" s="42" t="s">
        <v>215</v>
      </c>
      <c r="AY331" s="42" t="s">
        <v>919</v>
      </c>
      <c r="AZ331" s="42" t="s">
        <v>934</v>
      </c>
      <c r="BA331" s="42" t="s">
        <v>947</v>
      </c>
      <c r="BB331" s="492" t="str">
        <f t="shared" si="9"/>
        <v/>
      </c>
    </row>
    <row r="332" spans="1:54" s="63" customFormat="1" ht="28.2" customHeight="1" thickBot="1">
      <c r="A332" s="50"/>
      <c r="B332" s="129"/>
      <c r="C332" s="129"/>
      <c r="D332" s="129"/>
      <c r="E332" s="127"/>
      <c r="F332" s="123"/>
      <c r="G332" s="114"/>
      <c r="H332" s="112"/>
      <c r="I332" s="112"/>
      <c r="J332" s="114"/>
      <c r="K332" s="114"/>
      <c r="L332" s="114"/>
      <c r="M332" s="114"/>
      <c r="N332" s="124"/>
      <c r="O332" s="124"/>
      <c r="P332" s="116"/>
      <c r="Q332" s="116"/>
      <c r="R332" s="116"/>
      <c r="S332" s="116"/>
      <c r="T332" s="116"/>
      <c r="U332" s="116"/>
      <c r="V332" s="116"/>
      <c r="W332" s="116"/>
      <c r="X332" s="116"/>
      <c r="Y332" s="116"/>
      <c r="Z332" s="116"/>
      <c r="AA332" s="116"/>
      <c r="AB332" s="118"/>
      <c r="AC332" s="118"/>
      <c r="AD332" s="118"/>
      <c r="AE332" s="118"/>
      <c r="AF332" s="118"/>
      <c r="AG332" s="118"/>
      <c r="AH332" s="118"/>
      <c r="AI332" s="118"/>
      <c r="AJ332" s="118"/>
      <c r="AK332" s="118"/>
      <c r="AL332" s="118"/>
      <c r="AM332" s="124"/>
      <c r="AN332" s="50"/>
      <c r="AO332" s="50"/>
      <c r="AP332" s="50"/>
      <c r="AQ332" s="75"/>
      <c r="AR332" s="169" t="s">
        <v>1133</v>
      </c>
      <c r="AS332" s="40"/>
      <c r="AT332" s="41"/>
      <c r="AU332" s="153" t="str">
        <f>IF(AT332=1,COUNTIF($AT$234:AT332,"1"),"申請なし")</f>
        <v>申請なし</v>
      </c>
      <c r="AV332" s="174" t="str">
        <f t="shared" si="12"/>
        <v/>
      </c>
      <c r="AW332" s="222" t="s">
        <v>1062</v>
      </c>
      <c r="AX332" s="42"/>
      <c r="AY332" s="42"/>
      <c r="AZ332" s="42" t="s">
        <v>934</v>
      </c>
      <c r="BA332" s="42" t="s">
        <v>947</v>
      </c>
      <c r="BB332" s="492" t="str">
        <f t="shared" si="9"/>
        <v/>
      </c>
    </row>
    <row r="333" spans="1:54" s="50" customFormat="1" ht="28.2" customHeight="1">
      <c r="A333" s="49"/>
      <c r="B333" s="645"/>
      <c r="C333" s="646"/>
      <c r="D333" s="647"/>
      <c r="E333" s="120"/>
      <c r="F333" s="148"/>
      <c r="G333" s="675" t="s">
        <v>222</v>
      </c>
      <c r="H333" s="675"/>
      <c r="I333" s="675"/>
      <c r="J333" s="675" t="s">
        <v>222</v>
      </c>
      <c r="K333" s="675"/>
      <c r="L333" s="675"/>
      <c r="M333" s="676"/>
      <c r="N333" s="641" t="s">
        <v>652</v>
      </c>
      <c r="O333" s="642"/>
      <c r="P333" s="642" t="s">
        <v>652</v>
      </c>
      <c r="Q333" s="642"/>
      <c r="R333" s="642"/>
      <c r="S333" s="642"/>
      <c r="T333" s="642"/>
      <c r="U333" s="642"/>
      <c r="V333" s="642"/>
      <c r="W333" s="642"/>
      <c r="X333" s="642"/>
      <c r="Y333" s="642"/>
      <c r="Z333" s="642"/>
      <c r="AA333" s="642"/>
      <c r="AB333" s="668"/>
      <c r="AC333" s="668"/>
      <c r="AD333" s="668"/>
      <c r="AE333" s="668"/>
      <c r="AF333" s="668"/>
      <c r="AG333" s="668"/>
      <c r="AH333" s="668"/>
      <c r="AI333" s="668"/>
      <c r="AJ333" s="668"/>
      <c r="AK333" s="668"/>
      <c r="AL333" s="668"/>
      <c r="AM333" s="668"/>
      <c r="AQ333" s="51"/>
      <c r="AR333" s="169" t="s">
        <v>1133</v>
      </c>
      <c r="AS333" s="40" t="str">
        <f>IF(AND(B329="〇",COUNTIF(F329:F331,"〇")&gt;0),B331,"")</f>
        <v/>
      </c>
      <c r="AT333" s="41" t="str">
        <f>IF(AND($B$329="〇",F329="〇"),1,"")</f>
        <v/>
      </c>
      <c r="AU333" s="153" t="str">
        <f>IF(AT333=1,COUNTIF($AT$234:AT333,"1"),"申請なし")</f>
        <v>申請なし</v>
      </c>
      <c r="AV333" s="174" t="str">
        <f t="shared" si="12"/>
        <v/>
      </c>
      <c r="AW333" s="222" t="s">
        <v>1063</v>
      </c>
      <c r="AX333" s="130" t="s">
        <v>216</v>
      </c>
      <c r="AY333" s="130" t="s">
        <v>217</v>
      </c>
      <c r="AZ333" s="42" t="s">
        <v>934</v>
      </c>
      <c r="BA333" s="42" t="s">
        <v>947</v>
      </c>
      <c r="BB333" s="492" t="str">
        <f t="shared" si="9"/>
        <v/>
      </c>
    </row>
    <row r="334" spans="1:54" s="50" customFormat="1" ht="28.2" customHeight="1" thickBot="1">
      <c r="B334" s="648"/>
      <c r="C334" s="649"/>
      <c r="D334" s="650"/>
      <c r="E334" s="120"/>
      <c r="F334" s="146"/>
      <c r="G334" s="643" t="s">
        <v>224</v>
      </c>
      <c r="H334" s="643"/>
      <c r="I334" s="643"/>
      <c r="J334" s="643" t="s">
        <v>224</v>
      </c>
      <c r="K334" s="643"/>
      <c r="L334" s="643"/>
      <c r="M334" s="644"/>
      <c r="N334" s="641" t="s">
        <v>653</v>
      </c>
      <c r="O334" s="642"/>
      <c r="P334" s="642" t="s">
        <v>653</v>
      </c>
      <c r="Q334" s="642"/>
      <c r="R334" s="642"/>
      <c r="S334" s="642"/>
      <c r="T334" s="642"/>
      <c r="U334" s="642"/>
      <c r="V334" s="642"/>
      <c r="W334" s="642"/>
      <c r="X334" s="642"/>
      <c r="Y334" s="642"/>
      <c r="Z334" s="642"/>
      <c r="AA334" s="642"/>
      <c r="AB334" s="668"/>
      <c r="AC334" s="668"/>
      <c r="AD334" s="668"/>
      <c r="AE334" s="668"/>
      <c r="AF334" s="668"/>
      <c r="AG334" s="668"/>
      <c r="AH334" s="668"/>
      <c r="AI334" s="668"/>
      <c r="AJ334" s="668"/>
      <c r="AK334" s="668"/>
      <c r="AL334" s="668"/>
      <c r="AM334" s="668"/>
      <c r="AQ334" s="51"/>
      <c r="AR334" s="169" t="s">
        <v>1133</v>
      </c>
      <c r="AS334" s="40"/>
      <c r="AT334" s="41" t="str">
        <f>IF(AND($B$329="〇",F330="〇"),1,"")</f>
        <v/>
      </c>
      <c r="AU334" s="153" t="str">
        <f>IF(AT334=1,COUNTIF($AT$234:AT334,"1"),"申請なし")</f>
        <v>申請なし</v>
      </c>
      <c r="AV334" s="174" t="str">
        <f t="shared" si="12"/>
        <v/>
      </c>
      <c r="AW334" s="222" t="s">
        <v>1064</v>
      </c>
      <c r="AX334" s="130" t="s">
        <v>218</v>
      </c>
      <c r="AY334" s="130" t="s">
        <v>219</v>
      </c>
      <c r="AZ334" s="42" t="s">
        <v>934</v>
      </c>
      <c r="BA334" s="42" t="s">
        <v>947</v>
      </c>
      <c r="BB334" s="492" t="str">
        <f t="shared" si="9"/>
        <v/>
      </c>
    </row>
    <row r="335" spans="1:54" s="50" customFormat="1" ht="28.2" customHeight="1">
      <c r="A335" s="49"/>
      <c r="B335" s="635" t="s">
        <v>770</v>
      </c>
      <c r="C335" s="636"/>
      <c r="D335" s="637"/>
      <c r="E335" s="120"/>
      <c r="F335" s="146"/>
      <c r="G335" s="643" t="s">
        <v>226</v>
      </c>
      <c r="H335" s="643"/>
      <c r="I335" s="643"/>
      <c r="J335" s="643" t="s">
        <v>226</v>
      </c>
      <c r="K335" s="643"/>
      <c r="L335" s="643"/>
      <c r="M335" s="644"/>
      <c r="N335" s="641" t="s">
        <v>654</v>
      </c>
      <c r="O335" s="642"/>
      <c r="P335" s="642" t="s">
        <v>654</v>
      </c>
      <c r="Q335" s="642"/>
      <c r="R335" s="642"/>
      <c r="S335" s="642"/>
      <c r="T335" s="642"/>
      <c r="U335" s="642"/>
      <c r="V335" s="642"/>
      <c r="W335" s="642"/>
      <c r="X335" s="642"/>
      <c r="Y335" s="642"/>
      <c r="Z335" s="642"/>
      <c r="AA335" s="642"/>
      <c r="AB335" s="668"/>
      <c r="AC335" s="668"/>
      <c r="AD335" s="668"/>
      <c r="AE335" s="668"/>
      <c r="AF335" s="668"/>
      <c r="AG335" s="668"/>
      <c r="AH335" s="668"/>
      <c r="AI335" s="668"/>
      <c r="AJ335" s="668"/>
      <c r="AK335" s="668"/>
      <c r="AL335" s="668"/>
      <c r="AM335" s="668"/>
      <c r="AQ335" s="51"/>
      <c r="AR335" s="169" t="s">
        <v>1133</v>
      </c>
      <c r="AS335" s="40"/>
      <c r="AT335" s="41" t="str">
        <f>IF(AND($B$329="〇",F331="〇"),1,"")</f>
        <v/>
      </c>
      <c r="AU335" s="153" t="str">
        <f>IF(AT335=1,COUNTIF($AT$234:AT335,"1"),"申請なし")</f>
        <v>申請なし</v>
      </c>
      <c r="AV335" s="174" t="str">
        <f t="shared" si="12"/>
        <v/>
      </c>
      <c r="AW335" s="222" t="s">
        <v>1065</v>
      </c>
      <c r="AX335" s="130" t="s">
        <v>220</v>
      </c>
      <c r="AY335" s="130" t="s">
        <v>920</v>
      </c>
      <c r="AZ335" s="42" t="s">
        <v>934</v>
      </c>
      <c r="BA335" s="42" t="s">
        <v>947</v>
      </c>
      <c r="BB335" s="492" t="str">
        <f t="shared" si="9"/>
        <v/>
      </c>
    </row>
    <row r="336" spans="1:54" s="50" customFormat="1" ht="28.2" customHeight="1">
      <c r="B336" s="658"/>
      <c r="C336" s="659"/>
      <c r="D336" s="660"/>
      <c r="E336" s="120"/>
      <c r="F336" s="146"/>
      <c r="G336" s="643" t="s">
        <v>228</v>
      </c>
      <c r="H336" s="643"/>
      <c r="I336" s="643"/>
      <c r="J336" s="643" t="s">
        <v>228</v>
      </c>
      <c r="K336" s="643"/>
      <c r="L336" s="643"/>
      <c r="M336" s="644"/>
      <c r="N336" s="641" t="s">
        <v>655</v>
      </c>
      <c r="O336" s="642"/>
      <c r="P336" s="642" t="s">
        <v>655</v>
      </c>
      <c r="Q336" s="642"/>
      <c r="R336" s="642"/>
      <c r="S336" s="642"/>
      <c r="T336" s="642"/>
      <c r="U336" s="642"/>
      <c r="V336" s="642"/>
      <c r="W336" s="642"/>
      <c r="X336" s="642"/>
      <c r="Y336" s="642"/>
      <c r="Z336" s="642"/>
      <c r="AA336" s="642"/>
      <c r="AB336" s="668"/>
      <c r="AC336" s="668"/>
      <c r="AD336" s="668"/>
      <c r="AE336" s="668"/>
      <c r="AF336" s="668"/>
      <c r="AG336" s="668"/>
      <c r="AH336" s="668"/>
      <c r="AI336" s="668"/>
      <c r="AJ336" s="668"/>
      <c r="AK336" s="668"/>
      <c r="AL336" s="668"/>
      <c r="AM336" s="668"/>
      <c r="AN336" s="63"/>
      <c r="AO336" s="63"/>
      <c r="AP336" s="63"/>
      <c r="AQ336" s="51"/>
      <c r="AR336" s="169" t="s">
        <v>1133</v>
      </c>
      <c r="AS336" s="40"/>
      <c r="AT336" s="41"/>
      <c r="AU336" s="153" t="str">
        <f>IF(AT336=1,COUNTIF($AT$234:AT336,"1"),"申請なし")</f>
        <v>申請なし</v>
      </c>
      <c r="AV336" s="174" t="str">
        <f t="shared" si="12"/>
        <v/>
      </c>
      <c r="AW336" s="222" t="s">
        <v>1066</v>
      </c>
      <c r="AX336" s="130"/>
      <c r="AY336" s="130"/>
      <c r="AZ336" s="42" t="s">
        <v>934</v>
      </c>
      <c r="BA336" s="42" t="s">
        <v>947</v>
      </c>
      <c r="BB336" s="492" t="str">
        <f t="shared" si="9"/>
        <v/>
      </c>
    </row>
    <row r="337" spans="1:54" s="50" customFormat="1" ht="28.2" customHeight="1" thickBot="1">
      <c r="A337" s="49"/>
      <c r="B337" s="638"/>
      <c r="C337" s="639"/>
      <c r="D337" s="640"/>
      <c r="E337" s="120"/>
      <c r="F337" s="147"/>
      <c r="G337" s="661" t="s">
        <v>739</v>
      </c>
      <c r="H337" s="661"/>
      <c r="I337" s="661"/>
      <c r="J337" s="661" t="s">
        <v>739</v>
      </c>
      <c r="K337" s="661"/>
      <c r="L337" s="661"/>
      <c r="M337" s="662"/>
      <c r="N337" s="641" t="s">
        <v>656</v>
      </c>
      <c r="O337" s="642"/>
      <c r="P337" s="642" t="s">
        <v>656</v>
      </c>
      <c r="Q337" s="642"/>
      <c r="R337" s="642"/>
      <c r="S337" s="642"/>
      <c r="T337" s="642"/>
      <c r="U337" s="642"/>
      <c r="V337" s="642"/>
      <c r="W337" s="642"/>
      <c r="X337" s="642"/>
      <c r="Y337" s="642"/>
      <c r="Z337" s="642"/>
      <c r="AA337" s="642"/>
      <c r="AB337" s="668"/>
      <c r="AC337" s="668"/>
      <c r="AD337" s="668"/>
      <c r="AE337" s="668"/>
      <c r="AF337" s="668"/>
      <c r="AG337" s="668"/>
      <c r="AH337" s="668"/>
      <c r="AI337" s="668"/>
      <c r="AJ337" s="668"/>
      <c r="AK337" s="668"/>
      <c r="AL337" s="668"/>
      <c r="AM337" s="668"/>
      <c r="AN337" s="63"/>
      <c r="AO337" s="63"/>
      <c r="AP337" s="63"/>
      <c r="AQ337" s="51"/>
      <c r="AR337" s="169" t="s">
        <v>1133</v>
      </c>
      <c r="AS337" s="40" t="str">
        <f>IF(AND(B333="〇",COUNTIF(F333:F337,"〇")&gt;0),B335,"")</f>
        <v/>
      </c>
      <c r="AT337" s="41" t="str">
        <f>IF(AND($B$333="〇",F333="〇"),1,"")</f>
        <v/>
      </c>
      <c r="AU337" s="153" t="str">
        <f>IF(AT337=1,COUNTIF($AT$234:AT337,"1"),"申請なし")</f>
        <v>申請なし</v>
      </c>
      <c r="AV337" s="174" t="str">
        <f t="shared" si="12"/>
        <v/>
      </c>
      <c r="AW337" s="222" t="s">
        <v>1067</v>
      </c>
      <c r="AX337" s="130" t="s">
        <v>221</v>
      </c>
      <c r="AY337" s="130" t="s">
        <v>222</v>
      </c>
      <c r="AZ337" s="42" t="s">
        <v>934</v>
      </c>
      <c r="BA337" s="42" t="s">
        <v>947</v>
      </c>
      <c r="BB337" s="492" t="str">
        <f t="shared" si="9"/>
        <v/>
      </c>
    </row>
    <row r="338" spans="1:54" s="50" customFormat="1" ht="28.2" customHeight="1" thickBot="1">
      <c r="A338" s="49"/>
      <c r="B338" s="129"/>
      <c r="C338" s="129"/>
      <c r="D338" s="129"/>
      <c r="E338" s="120"/>
      <c r="F338" s="123"/>
      <c r="G338" s="114"/>
      <c r="H338" s="112"/>
      <c r="I338" s="112"/>
      <c r="J338" s="114"/>
      <c r="K338" s="114"/>
      <c r="L338" s="114"/>
      <c r="M338" s="114"/>
      <c r="N338" s="124"/>
      <c r="O338" s="124"/>
      <c r="P338" s="116"/>
      <c r="Q338" s="116"/>
      <c r="R338" s="116"/>
      <c r="S338" s="116"/>
      <c r="T338" s="116"/>
      <c r="U338" s="116"/>
      <c r="V338" s="116"/>
      <c r="W338" s="116"/>
      <c r="X338" s="116"/>
      <c r="Y338" s="116"/>
      <c r="Z338" s="116"/>
      <c r="AA338" s="116"/>
      <c r="AB338" s="118"/>
      <c r="AC338" s="118"/>
      <c r="AD338" s="118"/>
      <c r="AE338" s="118"/>
      <c r="AF338" s="118"/>
      <c r="AG338" s="118"/>
      <c r="AH338" s="118"/>
      <c r="AI338" s="118"/>
      <c r="AJ338" s="118"/>
      <c r="AK338" s="118"/>
      <c r="AL338" s="118"/>
      <c r="AM338" s="125"/>
      <c r="AN338" s="63"/>
      <c r="AO338" s="63"/>
      <c r="AP338" s="63"/>
      <c r="AQ338" s="51"/>
      <c r="AR338" s="169" t="s">
        <v>1133</v>
      </c>
      <c r="AS338" s="40"/>
      <c r="AT338" s="41" t="str">
        <f>IF(AND($B$333="〇",F334="〇"),1,"")</f>
        <v/>
      </c>
      <c r="AU338" s="153" t="str">
        <f>IF(AT338=1,COUNTIF($AT$234:AT338,"1"),"申請なし")</f>
        <v>申請なし</v>
      </c>
      <c r="AV338" s="174" t="str">
        <f t="shared" si="12"/>
        <v/>
      </c>
      <c r="AW338" s="222" t="s">
        <v>1068</v>
      </c>
      <c r="AX338" s="130" t="s">
        <v>223</v>
      </c>
      <c r="AY338" s="130" t="s">
        <v>224</v>
      </c>
      <c r="AZ338" s="42" t="s">
        <v>934</v>
      </c>
      <c r="BA338" s="42" t="s">
        <v>947</v>
      </c>
      <c r="BB338" s="492" t="str">
        <f t="shared" si="9"/>
        <v/>
      </c>
    </row>
    <row r="339" spans="1:54" s="50" customFormat="1" ht="28.2" customHeight="1">
      <c r="B339" s="645"/>
      <c r="C339" s="646"/>
      <c r="D339" s="647"/>
      <c r="E339" s="120"/>
      <c r="F339" s="148"/>
      <c r="G339" s="675" t="s">
        <v>740</v>
      </c>
      <c r="H339" s="675"/>
      <c r="I339" s="675"/>
      <c r="J339" s="675" t="s">
        <v>740</v>
      </c>
      <c r="K339" s="675"/>
      <c r="L339" s="675"/>
      <c r="M339" s="676"/>
      <c r="N339" s="641" t="s">
        <v>657</v>
      </c>
      <c r="O339" s="642"/>
      <c r="P339" s="642" t="s">
        <v>657</v>
      </c>
      <c r="Q339" s="642"/>
      <c r="R339" s="642"/>
      <c r="S339" s="642"/>
      <c r="T339" s="642"/>
      <c r="U339" s="642"/>
      <c r="V339" s="642"/>
      <c r="W339" s="642"/>
      <c r="X339" s="642"/>
      <c r="Y339" s="642"/>
      <c r="Z339" s="642"/>
      <c r="AA339" s="642"/>
      <c r="AB339" s="668"/>
      <c r="AC339" s="668"/>
      <c r="AD339" s="668"/>
      <c r="AE339" s="668"/>
      <c r="AF339" s="668"/>
      <c r="AG339" s="668"/>
      <c r="AH339" s="668"/>
      <c r="AI339" s="668"/>
      <c r="AJ339" s="668"/>
      <c r="AK339" s="668"/>
      <c r="AL339" s="668"/>
      <c r="AM339" s="668"/>
      <c r="AN339" s="63"/>
      <c r="AO339" s="63"/>
      <c r="AP339" s="63"/>
      <c r="AQ339" s="51"/>
      <c r="AR339" s="169" t="s">
        <v>1133</v>
      </c>
      <c r="AS339" s="40"/>
      <c r="AT339" s="41" t="str">
        <f>IF(AND($B$333="〇",F335="〇"),1,"")</f>
        <v/>
      </c>
      <c r="AU339" s="153" t="str">
        <f>IF(AT339=1,COUNTIF($AT$234:AT339,"1"),"申請なし")</f>
        <v>申請なし</v>
      </c>
      <c r="AV339" s="174" t="str">
        <f t="shared" si="12"/>
        <v/>
      </c>
      <c r="AW339" s="222" t="s">
        <v>1069</v>
      </c>
      <c r="AX339" s="130" t="s">
        <v>225</v>
      </c>
      <c r="AY339" s="130" t="s">
        <v>226</v>
      </c>
      <c r="AZ339" s="42" t="s">
        <v>934</v>
      </c>
      <c r="BA339" s="42" t="s">
        <v>947</v>
      </c>
      <c r="BB339" s="492" t="str">
        <f t="shared" si="9"/>
        <v/>
      </c>
    </row>
    <row r="340" spans="1:54" s="63" customFormat="1" ht="28.2" customHeight="1" thickBot="1">
      <c r="A340" s="49"/>
      <c r="B340" s="648"/>
      <c r="C340" s="649"/>
      <c r="D340" s="650"/>
      <c r="E340" s="120"/>
      <c r="F340" s="146"/>
      <c r="G340" s="643" t="s">
        <v>47</v>
      </c>
      <c r="H340" s="643"/>
      <c r="I340" s="643"/>
      <c r="J340" s="643" t="s">
        <v>47</v>
      </c>
      <c r="K340" s="643"/>
      <c r="L340" s="643"/>
      <c r="M340" s="644"/>
      <c r="N340" s="641" t="s">
        <v>658</v>
      </c>
      <c r="O340" s="642"/>
      <c r="P340" s="642" t="s">
        <v>658</v>
      </c>
      <c r="Q340" s="642"/>
      <c r="R340" s="642"/>
      <c r="S340" s="642"/>
      <c r="T340" s="642"/>
      <c r="U340" s="642"/>
      <c r="V340" s="642"/>
      <c r="W340" s="642"/>
      <c r="X340" s="642"/>
      <c r="Y340" s="642"/>
      <c r="Z340" s="642"/>
      <c r="AA340" s="642"/>
      <c r="AB340" s="668"/>
      <c r="AC340" s="668"/>
      <c r="AD340" s="668"/>
      <c r="AE340" s="668"/>
      <c r="AF340" s="668"/>
      <c r="AG340" s="668"/>
      <c r="AH340" s="668"/>
      <c r="AI340" s="668"/>
      <c r="AJ340" s="668"/>
      <c r="AK340" s="668"/>
      <c r="AL340" s="668"/>
      <c r="AM340" s="668"/>
      <c r="AN340" s="50"/>
      <c r="AO340" s="50"/>
      <c r="AP340" s="50"/>
      <c r="AQ340" s="75"/>
      <c r="AR340" s="169" t="s">
        <v>1133</v>
      </c>
      <c r="AS340" s="40"/>
      <c r="AT340" s="41" t="str">
        <f>IF(AND($B$333="〇",F336="〇"),1,"")</f>
        <v/>
      </c>
      <c r="AU340" s="153" t="str">
        <f>IF(AT340=1,COUNTIF($AT$234:AT340,"1"),"申請なし")</f>
        <v>申請なし</v>
      </c>
      <c r="AV340" s="174" t="str">
        <f t="shared" si="12"/>
        <v/>
      </c>
      <c r="AW340" s="222" t="s">
        <v>1070</v>
      </c>
      <c r="AX340" s="42" t="s">
        <v>227</v>
      </c>
      <c r="AY340" s="42" t="s">
        <v>228</v>
      </c>
      <c r="AZ340" s="42" t="s">
        <v>934</v>
      </c>
      <c r="BA340" s="42" t="s">
        <v>947</v>
      </c>
      <c r="BB340" s="492" t="str">
        <f t="shared" si="9"/>
        <v/>
      </c>
    </row>
    <row r="341" spans="1:54" s="63" customFormat="1" ht="28.2" customHeight="1">
      <c r="A341" s="50"/>
      <c r="B341" s="635" t="s">
        <v>771</v>
      </c>
      <c r="C341" s="636"/>
      <c r="D341" s="637"/>
      <c r="E341" s="120"/>
      <c r="F341" s="146"/>
      <c r="G341" s="643" t="s">
        <v>233</v>
      </c>
      <c r="H341" s="643"/>
      <c r="I341" s="643"/>
      <c r="J341" s="643" t="s">
        <v>233</v>
      </c>
      <c r="K341" s="643"/>
      <c r="L341" s="643"/>
      <c r="M341" s="644"/>
      <c r="N341" s="641" t="s">
        <v>233</v>
      </c>
      <c r="O341" s="642"/>
      <c r="P341" s="642" t="s">
        <v>233</v>
      </c>
      <c r="Q341" s="642"/>
      <c r="R341" s="642"/>
      <c r="S341" s="642"/>
      <c r="T341" s="642"/>
      <c r="U341" s="642"/>
      <c r="V341" s="642"/>
      <c r="W341" s="642"/>
      <c r="X341" s="642"/>
      <c r="Y341" s="642"/>
      <c r="Z341" s="642"/>
      <c r="AA341" s="642"/>
      <c r="AB341" s="668"/>
      <c r="AC341" s="668"/>
      <c r="AD341" s="668"/>
      <c r="AE341" s="668"/>
      <c r="AF341" s="668"/>
      <c r="AG341" s="668"/>
      <c r="AH341" s="668"/>
      <c r="AI341" s="668"/>
      <c r="AJ341" s="668"/>
      <c r="AK341" s="668"/>
      <c r="AL341" s="668"/>
      <c r="AM341" s="668"/>
      <c r="AN341" s="50"/>
      <c r="AO341" s="50"/>
      <c r="AP341" s="50"/>
      <c r="AQ341" s="75"/>
      <c r="AR341" s="169" t="s">
        <v>1133</v>
      </c>
      <c r="AS341" s="40"/>
      <c r="AT341" s="41" t="str">
        <f>IF(AND($B$333="〇",F337="〇"),1,"")</f>
        <v/>
      </c>
      <c r="AU341" s="153" t="str">
        <f>IF(AT341=1,COUNTIF($AT$234:AT341,"1"),"申請なし")</f>
        <v>申請なし</v>
      </c>
      <c r="AV341" s="174" t="str">
        <f t="shared" si="12"/>
        <v/>
      </c>
      <c r="AW341" s="222" t="s">
        <v>1071</v>
      </c>
      <c r="AX341" s="42" t="s">
        <v>229</v>
      </c>
      <c r="AY341" s="42" t="s">
        <v>921</v>
      </c>
      <c r="AZ341" s="42" t="s">
        <v>934</v>
      </c>
      <c r="BA341" s="42" t="s">
        <v>947</v>
      </c>
      <c r="BB341" s="492" t="str">
        <f t="shared" si="9"/>
        <v/>
      </c>
    </row>
    <row r="342" spans="1:54" s="63" customFormat="1" ht="28.2" customHeight="1">
      <c r="A342" s="49"/>
      <c r="B342" s="658"/>
      <c r="C342" s="659"/>
      <c r="D342" s="660"/>
      <c r="E342" s="120"/>
      <c r="F342" s="146"/>
      <c r="G342" s="643" t="s">
        <v>235</v>
      </c>
      <c r="H342" s="643"/>
      <c r="I342" s="643"/>
      <c r="J342" s="643" t="s">
        <v>235</v>
      </c>
      <c r="K342" s="643"/>
      <c r="L342" s="643"/>
      <c r="M342" s="644"/>
      <c r="N342" s="641" t="s">
        <v>659</v>
      </c>
      <c r="O342" s="642"/>
      <c r="P342" s="642" t="s">
        <v>659</v>
      </c>
      <c r="Q342" s="642"/>
      <c r="R342" s="642"/>
      <c r="S342" s="642"/>
      <c r="T342" s="642"/>
      <c r="U342" s="642"/>
      <c r="V342" s="642"/>
      <c r="W342" s="642"/>
      <c r="X342" s="642"/>
      <c r="Y342" s="642"/>
      <c r="Z342" s="642"/>
      <c r="AA342" s="642"/>
      <c r="AB342" s="668"/>
      <c r="AC342" s="668"/>
      <c r="AD342" s="668"/>
      <c r="AE342" s="668"/>
      <c r="AF342" s="668"/>
      <c r="AG342" s="668"/>
      <c r="AH342" s="668"/>
      <c r="AI342" s="668"/>
      <c r="AJ342" s="668"/>
      <c r="AK342" s="668"/>
      <c r="AL342" s="668"/>
      <c r="AM342" s="668"/>
      <c r="AN342" s="50"/>
      <c r="AO342" s="50"/>
      <c r="AP342" s="50"/>
      <c r="AQ342" s="75"/>
      <c r="AR342" s="169" t="s">
        <v>1133</v>
      </c>
      <c r="AS342" s="40"/>
      <c r="AT342" s="41"/>
      <c r="AU342" s="153" t="str">
        <f>IF(AT342=1,COUNTIF($AT$234:AT342,"1"),"申請なし")</f>
        <v>申請なし</v>
      </c>
      <c r="AV342" s="174" t="str">
        <f t="shared" si="12"/>
        <v/>
      </c>
      <c r="AW342" s="222" t="s">
        <v>1072</v>
      </c>
      <c r="AX342" s="42"/>
      <c r="AY342" s="42"/>
      <c r="AZ342" s="42" t="s">
        <v>934</v>
      </c>
      <c r="BA342" s="42" t="s">
        <v>947</v>
      </c>
      <c r="BB342" s="492" t="str">
        <f t="shared" si="9"/>
        <v/>
      </c>
    </row>
    <row r="343" spans="1:54" s="63" customFormat="1" ht="28.2" customHeight="1" thickBot="1">
      <c r="A343" s="50"/>
      <c r="B343" s="638"/>
      <c r="C343" s="639"/>
      <c r="D343" s="640"/>
      <c r="E343" s="120"/>
      <c r="F343" s="147"/>
      <c r="G343" s="661" t="s">
        <v>741</v>
      </c>
      <c r="H343" s="661"/>
      <c r="I343" s="661"/>
      <c r="J343" s="661" t="s">
        <v>742</v>
      </c>
      <c r="K343" s="661"/>
      <c r="L343" s="661"/>
      <c r="M343" s="662"/>
      <c r="N343" s="641" t="s">
        <v>660</v>
      </c>
      <c r="O343" s="642"/>
      <c r="P343" s="642" t="s">
        <v>660</v>
      </c>
      <c r="Q343" s="642"/>
      <c r="R343" s="642"/>
      <c r="S343" s="642"/>
      <c r="T343" s="642"/>
      <c r="U343" s="642"/>
      <c r="V343" s="642"/>
      <c r="W343" s="642"/>
      <c r="X343" s="642"/>
      <c r="Y343" s="642"/>
      <c r="Z343" s="642"/>
      <c r="AA343" s="642"/>
      <c r="AB343" s="668"/>
      <c r="AC343" s="668"/>
      <c r="AD343" s="668"/>
      <c r="AE343" s="668"/>
      <c r="AF343" s="668"/>
      <c r="AG343" s="668"/>
      <c r="AH343" s="668"/>
      <c r="AI343" s="668"/>
      <c r="AJ343" s="668"/>
      <c r="AK343" s="668"/>
      <c r="AL343" s="668"/>
      <c r="AM343" s="668"/>
      <c r="AN343" s="50"/>
      <c r="AO343" s="50"/>
      <c r="AP343" s="50"/>
      <c r="AQ343" s="75"/>
      <c r="AR343" s="169" t="s">
        <v>1133</v>
      </c>
      <c r="AS343" s="40" t="str">
        <f>IF(AND(B339="〇",COUNTIF(F339:F343,"〇")&gt;0),B341,"")</f>
        <v/>
      </c>
      <c r="AT343" s="41" t="str">
        <f>IF(AND($B$339="〇",F339="〇"),1,"")</f>
        <v/>
      </c>
      <c r="AU343" s="153" t="str">
        <f>IF(AT343=1,COUNTIF($AT$234:AT343,"1"),"申請なし")</f>
        <v>申請なし</v>
      </c>
      <c r="AV343" s="174" t="str">
        <f t="shared" si="12"/>
        <v/>
      </c>
      <c r="AW343" s="222" t="s">
        <v>1073</v>
      </c>
      <c r="AX343" s="42" t="s">
        <v>230</v>
      </c>
      <c r="AY343" s="42" t="s">
        <v>922</v>
      </c>
      <c r="AZ343" s="42" t="s">
        <v>934</v>
      </c>
      <c r="BA343" s="42" t="s">
        <v>947</v>
      </c>
      <c r="BB343" s="492" t="str">
        <f t="shared" si="9"/>
        <v/>
      </c>
    </row>
    <row r="344" spans="1:54" s="50" customFormat="1" ht="28.2" customHeight="1" thickBot="1">
      <c r="B344" s="129"/>
      <c r="C344" s="129"/>
      <c r="D344" s="129"/>
      <c r="E344" s="127"/>
      <c r="F344" s="123"/>
      <c r="G344" s="114"/>
      <c r="H344" s="112"/>
      <c r="I344" s="112"/>
      <c r="J344" s="114"/>
      <c r="K344" s="114"/>
      <c r="L344" s="114"/>
      <c r="M344" s="114"/>
      <c r="N344" s="124"/>
      <c r="O344" s="124"/>
      <c r="P344" s="116"/>
      <c r="Q344" s="116"/>
      <c r="R344" s="116"/>
      <c r="S344" s="116"/>
      <c r="T344" s="116"/>
      <c r="U344" s="116"/>
      <c r="V344" s="116"/>
      <c r="W344" s="116"/>
      <c r="X344" s="116"/>
      <c r="Y344" s="116"/>
      <c r="Z344" s="116"/>
      <c r="AA344" s="116"/>
      <c r="AB344" s="118"/>
      <c r="AC344" s="118"/>
      <c r="AD344" s="118"/>
      <c r="AE344" s="118"/>
      <c r="AF344" s="118"/>
      <c r="AG344" s="118"/>
      <c r="AH344" s="118"/>
      <c r="AI344" s="118"/>
      <c r="AJ344" s="118"/>
      <c r="AK344" s="118"/>
      <c r="AL344" s="118"/>
      <c r="AM344" s="124"/>
      <c r="AN344" s="63"/>
      <c r="AO344" s="63"/>
      <c r="AP344" s="63"/>
      <c r="AQ344" s="51"/>
      <c r="AR344" s="169" t="s">
        <v>1133</v>
      </c>
      <c r="AS344" s="40"/>
      <c r="AT344" s="41" t="str">
        <f>IF(AND($B$339="〇",F340="〇"),1,"")</f>
        <v/>
      </c>
      <c r="AU344" s="153" t="str">
        <f>IF(AT344=1,COUNTIF($AT$234:AT344,"1"),"申請なし")</f>
        <v>申請なし</v>
      </c>
      <c r="AV344" s="174" t="str">
        <f t="shared" si="12"/>
        <v/>
      </c>
      <c r="AW344" s="222" t="s">
        <v>1074</v>
      </c>
      <c r="AX344" s="130" t="s">
        <v>231</v>
      </c>
      <c r="AY344" s="130" t="s">
        <v>47</v>
      </c>
      <c r="AZ344" s="42" t="s">
        <v>934</v>
      </c>
      <c r="BA344" s="42" t="s">
        <v>947</v>
      </c>
      <c r="BB344" s="492" t="str">
        <f t="shared" si="9"/>
        <v/>
      </c>
    </row>
    <row r="345" spans="1:54" s="50" customFormat="1" ht="28.2" customHeight="1">
      <c r="A345" s="49"/>
      <c r="B345" s="645"/>
      <c r="C345" s="646"/>
      <c r="D345" s="647"/>
      <c r="E345" s="120"/>
      <c r="F345" s="148"/>
      <c r="G345" s="675" t="s">
        <v>238</v>
      </c>
      <c r="H345" s="675"/>
      <c r="I345" s="675"/>
      <c r="J345" s="675" t="s">
        <v>238</v>
      </c>
      <c r="K345" s="675"/>
      <c r="L345" s="675"/>
      <c r="M345" s="676"/>
      <c r="N345" s="641" t="s">
        <v>661</v>
      </c>
      <c r="O345" s="642"/>
      <c r="P345" s="642" t="s">
        <v>661</v>
      </c>
      <c r="Q345" s="642"/>
      <c r="R345" s="642"/>
      <c r="S345" s="642"/>
      <c r="T345" s="642"/>
      <c r="U345" s="642"/>
      <c r="V345" s="642"/>
      <c r="W345" s="642"/>
      <c r="X345" s="642"/>
      <c r="Y345" s="642"/>
      <c r="Z345" s="642"/>
      <c r="AA345" s="642"/>
      <c r="AB345" s="684" t="s">
        <v>743</v>
      </c>
      <c r="AC345" s="684"/>
      <c r="AD345" s="684"/>
      <c r="AE345" s="684"/>
      <c r="AF345" s="684"/>
      <c r="AG345" s="684"/>
      <c r="AH345" s="684"/>
      <c r="AI345" s="684"/>
      <c r="AJ345" s="684"/>
      <c r="AK345" s="684"/>
      <c r="AL345" s="684"/>
      <c r="AM345" s="684"/>
      <c r="AN345" s="63"/>
      <c r="AO345" s="63"/>
      <c r="AP345" s="63"/>
      <c r="AQ345" s="51"/>
      <c r="AR345" s="169" t="s">
        <v>1133</v>
      </c>
      <c r="AS345" s="40"/>
      <c r="AT345" s="41" t="str">
        <f>IF(AND($B$339="〇",F341="〇"),1,"")</f>
        <v/>
      </c>
      <c r="AU345" s="153" t="str">
        <f>IF(AT345=1,COUNTIF($AT$234:AT345,"1"),"申請なし")</f>
        <v>申請なし</v>
      </c>
      <c r="AV345" s="174" t="str">
        <f t="shared" si="12"/>
        <v/>
      </c>
      <c r="AW345" s="222" t="s">
        <v>1075</v>
      </c>
      <c r="AX345" s="130" t="s">
        <v>232</v>
      </c>
      <c r="AY345" s="130" t="s">
        <v>233</v>
      </c>
      <c r="AZ345" s="42" t="s">
        <v>934</v>
      </c>
      <c r="BA345" s="42" t="s">
        <v>947</v>
      </c>
      <c r="BB345" s="492" t="str">
        <f t="shared" si="9"/>
        <v/>
      </c>
    </row>
    <row r="346" spans="1:54" s="50" customFormat="1" ht="28.2" customHeight="1" thickBot="1">
      <c r="B346" s="648"/>
      <c r="C346" s="649"/>
      <c r="D346" s="650"/>
      <c r="E346" s="120"/>
      <c r="F346" s="146"/>
      <c r="G346" s="643" t="s">
        <v>240</v>
      </c>
      <c r="H346" s="643"/>
      <c r="I346" s="643"/>
      <c r="J346" s="643" t="s">
        <v>240</v>
      </c>
      <c r="K346" s="643"/>
      <c r="L346" s="643"/>
      <c r="M346" s="644"/>
      <c r="N346" s="641" t="s">
        <v>662</v>
      </c>
      <c r="O346" s="642"/>
      <c r="P346" s="642" t="s">
        <v>662</v>
      </c>
      <c r="Q346" s="642"/>
      <c r="R346" s="642"/>
      <c r="S346" s="642"/>
      <c r="T346" s="642"/>
      <c r="U346" s="642"/>
      <c r="V346" s="642"/>
      <c r="W346" s="642"/>
      <c r="X346" s="642"/>
      <c r="Y346" s="642"/>
      <c r="Z346" s="642"/>
      <c r="AA346" s="642"/>
      <c r="AB346" s="668"/>
      <c r="AC346" s="668"/>
      <c r="AD346" s="668"/>
      <c r="AE346" s="668"/>
      <c r="AF346" s="668"/>
      <c r="AG346" s="668"/>
      <c r="AH346" s="668"/>
      <c r="AI346" s="668"/>
      <c r="AJ346" s="668"/>
      <c r="AK346" s="668"/>
      <c r="AL346" s="668"/>
      <c r="AM346" s="668"/>
      <c r="AN346" s="63"/>
      <c r="AQ346" s="51"/>
      <c r="AR346" s="169" t="s">
        <v>1133</v>
      </c>
      <c r="AS346" s="40"/>
      <c r="AT346" s="41" t="str">
        <f>IF(AND($B$339="〇",F342="〇"),1,"")</f>
        <v/>
      </c>
      <c r="AU346" s="153" t="str">
        <f>IF(AT346=1,COUNTIF($AT$234:AT346,"1"),"申請なし")</f>
        <v>申請なし</v>
      </c>
      <c r="AV346" s="174" t="str">
        <f t="shared" si="12"/>
        <v/>
      </c>
      <c r="AW346" s="222" t="s">
        <v>1076</v>
      </c>
      <c r="AX346" s="130" t="s">
        <v>234</v>
      </c>
      <c r="AY346" s="130" t="s">
        <v>235</v>
      </c>
      <c r="AZ346" s="42" t="s">
        <v>934</v>
      </c>
      <c r="BA346" s="42" t="s">
        <v>947</v>
      </c>
      <c r="BB346" s="492" t="str">
        <f t="shared" si="9"/>
        <v/>
      </c>
    </row>
    <row r="347" spans="1:54" s="50" customFormat="1" ht="28.2" customHeight="1">
      <c r="A347" s="49"/>
      <c r="B347" s="1213" t="s">
        <v>773</v>
      </c>
      <c r="C347" s="1214"/>
      <c r="D347" s="1215"/>
      <c r="E347" s="120"/>
      <c r="F347" s="146"/>
      <c r="G347" s="643" t="s">
        <v>242</v>
      </c>
      <c r="H347" s="643"/>
      <c r="I347" s="643"/>
      <c r="J347" s="643" t="s">
        <v>242</v>
      </c>
      <c r="K347" s="643"/>
      <c r="L347" s="643"/>
      <c r="M347" s="644"/>
      <c r="N347" s="641" t="s">
        <v>663</v>
      </c>
      <c r="O347" s="642"/>
      <c r="P347" s="642" t="s">
        <v>663</v>
      </c>
      <c r="Q347" s="642"/>
      <c r="R347" s="642"/>
      <c r="S347" s="642"/>
      <c r="T347" s="642"/>
      <c r="U347" s="642"/>
      <c r="V347" s="642"/>
      <c r="W347" s="642"/>
      <c r="X347" s="642"/>
      <c r="Y347" s="642"/>
      <c r="Z347" s="642"/>
      <c r="AA347" s="642"/>
      <c r="AB347" s="668"/>
      <c r="AC347" s="668"/>
      <c r="AD347" s="668"/>
      <c r="AE347" s="668"/>
      <c r="AF347" s="668"/>
      <c r="AG347" s="668"/>
      <c r="AH347" s="668"/>
      <c r="AI347" s="668"/>
      <c r="AJ347" s="668"/>
      <c r="AK347" s="668"/>
      <c r="AL347" s="668"/>
      <c r="AM347" s="668"/>
      <c r="AQ347" s="51"/>
      <c r="AR347" s="169" t="s">
        <v>1133</v>
      </c>
      <c r="AS347" s="40"/>
      <c r="AT347" s="41" t="str">
        <f>IF(AND($B$339="〇",F343="〇"),1,"")</f>
        <v/>
      </c>
      <c r="AU347" s="153" t="str">
        <f>IF(AT347=1,COUNTIF($AT$234:AT347,"1"),"申請なし")</f>
        <v>申請なし</v>
      </c>
      <c r="AV347" s="174" t="str">
        <f t="shared" si="12"/>
        <v/>
      </c>
      <c r="AW347" s="222" t="s">
        <v>1077</v>
      </c>
      <c r="AX347" s="130" t="s">
        <v>236</v>
      </c>
      <c r="AY347" s="130" t="s">
        <v>923</v>
      </c>
      <c r="AZ347" s="42" t="s">
        <v>934</v>
      </c>
      <c r="BA347" s="42" t="s">
        <v>947</v>
      </c>
      <c r="BB347" s="492" t="str">
        <f t="shared" si="9"/>
        <v/>
      </c>
    </row>
    <row r="348" spans="1:54" s="63" customFormat="1" ht="28.2" customHeight="1" thickBot="1">
      <c r="A348" s="50"/>
      <c r="B348" s="1216"/>
      <c r="C348" s="1217"/>
      <c r="D348" s="1218"/>
      <c r="E348" s="120"/>
      <c r="F348" s="147"/>
      <c r="G348" s="661" t="s">
        <v>244</v>
      </c>
      <c r="H348" s="661"/>
      <c r="I348" s="661"/>
      <c r="J348" s="661" t="s">
        <v>244</v>
      </c>
      <c r="K348" s="661"/>
      <c r="L348" s="661"/>
      <c r="M348" s="662"/>
      <c r="N348" s="641" t="s">
        <v>664</v>
      </c>
      <c r="O348" s="642"/>
      <c r="P348" s="642" t="s">
        <v>664</v>
      </c>
      <c r="Q348" s="642"/>
      <c r="R348" s="642"/>
      <c r="S348" s="642"/>
      <c r="T348" s="642"/>
      <c r="U348" s="642"/>
      <c r="V348" s="642"/>
      <c r="W348" s="642"/>
      <c r="X348" s="642"/>
      <c r="Y348" s="642"/>
      <c r="Z348" s="642"/>
      <c r="AA348" s="642"/>
      <c r="AB348" s="668"/>
      <c r="AC348" s="668"/>
      <c r="AD348" s="668"/>
      <c r="AE348" s="668"/>
      <c r="AF348" s="668"/>
      <c r="AG348" s="668"/>
      <c r="AH348" s="668"/>
      <c r="AI348" s="668"/>
      <c r="AJ348" s="668"/>
      <c r="AK348" s="668"/>
      <c r="AL348" s="668"/>
      <c r="AM348" s="668"/>
      <c r="AQ348" s="75"/>
      <c r="AR348" s="169" t="s">
        <v>1133</v>
      </c>
      <c r="AS348" s="40"/>
      <c r="AT348" s="41"/>
      <c r="AU348" s="153" t="str">
        <f>IF(AT348=1,COUNTIF($AT$234:AT348,"1"),"申請なし")</f>
        <v>申請なし</v>
      </c>
      <c r="AV348" s="174" t="str">
        <f t="shared" si="12"/>
        <v/>
      </c>
      <c r="AW348" s="222" t="s">
        <v>1078</v>
      </c>
      <c r="AX348" s="42"/>
      <c r="AY348" s="42"/>
      <c r="AZ348" s="42" t="s">
        <v>934</v>
      </c>
      <c r="BA348" s="42" t="s">
        <v>947</v>
      </c>
      <c r="BB348" s="492" t="str">
        <f t="shared" si="9"/>
        <v/>
      </c>
    </row>
    <row r="349" spans="1:54" s="63" customFormat="1" ht="28.2" customHeight="1" thickBot="1">
      <c r="A349" s="50"/>
      <c r="B349" s="129"/>
      <c r="C349" s="129"/>
      <c r="D349" s="129"/>
      <c r="E349" s="127"/>
      <c r="F349" s="123"/>
      <c r="G349" s="114"/>
      <c r="H349" s="112"/>
      <c r="I349" s="112"/>
      <c r="J349" s="114"/>
      <c r="K349" s="114"/>
      <c r="L349" s="114"/>
      <c r="M349" s="114"/>
      <c r="N349" s="124"/>
      <c r="O349" s="124"/>
      <c r="P349" s="116"/>
      <c r="Q349" s="116"/>
      <c r="R349" s="116"/>
      <c r="S349" s="116"/>
      <c r="T349" s="116"/>
      <c r="U349" s="116"/>
      <c r="V349" s="116"/>
      <c r="W349" s="116"/>
      <c r="X349" s="116"/>
      <c r="Y349" s="116"/>
      <c r="Z349" s="116"/>
      <c r="AA349" s="116"/>
      <c r="AB349" s="118"/>
      <c r="AC349" s="118"/>
      <c r="AD349" s="118"/>
      <c r="AE349" s="118"/>
      <c r="AF349" s="118"/>
      <c r="AG349" s="118"/>
      <c r="AH349" s="118"/>
      <c r="AI349" s="118"/>
      <c r="AJ349" s="118"/>
      <c r="AK349" s="118"/>
      <c r="AL349" s="118"/>
      <c r="AM349" s="124"/>
      <c r="AQ349" s="75"/>
      <c r="AR349" s="169" t="s">
        <v>1133</v>
      </c>
      <c r="AS349" s="40" t="str">
        <f>IF(AND(B345="〇",COUNTIF(F345:F348,"〇")&gt;0),B347,"")</f>
        <v/>
      </c>
      <c r="AT349" s="41" t="str">
        <f>IF(AND($B$345="〇",F345="〇"),1,"")</f>
        <v/>
      </c>
      <c r="AU349" s="153" t="str">
        <f>IF(AT349=1,COUNTIF($AT$234:AT349,"1"),"申請なし")</f>
        <v>申請なし</v>
      </c>
      <c r="AV349" s="174" t="str">
        <f t="shared" si="12"/>
        <v/>
      </c>
      <c r="AW349" s="222" t="s">
        <v>1079</v>
      </c>
      <c r="AX349" s="42" t="s">
        <v>237</v>
      </c>
      <c r="AY349" s="42" t="s">
        <v>238</v>
      </c>
      <c r="AZ349" s="42" t="s">
        <v>934</v>
      </c>
      <c r="BA349" s="42" t="s">
        <v>947</v>
      </c>
      <c r="BB349" s="492" t="str">
        <f t="shared" si="9"/>
        <v/>
      </c>
    </row>
    <row r="350" spans="1:54" s="63" customFormat="1" ht="28.2" customHeight="1">
      <c r="A350" s="49"/>
      <c r="B350" s="718"/>
      <c r="C350" s="719"/>
      <c r="D350" s="720"/>
      <c r="E350" s="120"/>
      <c r="F350" s="851"/>
      <c r="G350" s="859" t="s">
        <v>246</v>
      </c>
      <c r="H350" s="860"/>
      <c r="I350" s="860"/>
      <c r="J350" s="860" t="s">
        <v>246</v>
      </c>
      <c r="K350" s="860"/>
      <c r="L350" s="860"/>
      <c r="M350" s="861"/>
      <c r="N350" s="853" t="s">
        <v>781</v>
      </c>
      <c r="O350" s="854"/>
      <c r="P350" s="854" t="s">
        <v>665</v>
      </c>
      <c r="Q350" s="854"/>
      <c r="R350" s="854"/>
      <c r="S350" s="854"/>
      <c r="T350" s="854"/>
      <c r="U350" s="854"/>
      <c r="V350" s="854"/>
      <c r="W350" s="854"/>
      <c r="X350" s="854"/>
      <c r="Y350" s="854"/>
      <c r="Z350" s="854"/>
      <c r="AA350" s="855"/>
      <c r="AB350" s="864"/>
      <c r="AC350" s="865"/>
      <c r="AD350" s="865"/>
      <c r="AE350" s="865"/>
      <c r="AF350" s="865"/>
      <c r="AG350" s="865"/>
      <c r="AH350" s="865"/>
      <c r="AI350" s="865"/>
      <c r="AJ350" s="865"/>
      <c r="AK350" s="865"/>
      <c r="AL350" s="865"/>
      <c r="AM350" s="866"/>
      <c r="AN350" s="50"/>
      <c r="AO350" s="50"/>
      <c r="AP350" s="50"/>
      <c r="AQ350" s="51"/>
      <c r="AR350" s="169" t="s">
        <v>1133</v>
      </c>
      <c r="AS350" s="40"/>
      <c r="AT350" s="41" t="str">
        <f>IF(AND($B$345="〇",F346="〇"),1,"")</f>
        <v/>
      </c>
      <c r="AU350" s="153" t="str">
        <f>IF(AT350=1,COUNTIF($AT$234:AT350,"1"),"申請なし")</f>
        <v>申請なし</v>
      </c>
      <c r="AV350" s="174" t="str">
        <f t="shared" si="12"/>
        <v/>
      </c>
      <c r="AW350" s="222" t="s">
        <v>1080</v>
      </c>
      <c r="AX350" s="42" t="s">
        <v>239</v>
      </c>
      <c r="AY350" s="42" t="s">
        <v>240</v>
      </c>
      <c r="AZ350" s="42" t="s">
        <v>934</v>
      </c>
      <c r="BA350" s="42" t="s">
        <v>947</v>
      </c>
      <c r="BB350" s="492" t="str">
        <f t="shared" si="9"/>
        <v/>
      </c>
    </row>
    <row r="351" spans="1:54" s="50" customFormat="1" ht="28.2" customHeight="1" thickBot="1">
      <c r="A351" s="49"/>
      <c r="B351" s="721"/>
      <c r="C351" s="722"/>
      <c r="D351" s="723"/>
      <c r="E351" s="120"/>
      <c r="F351" s="852"/>
      <c r="G351" s="862"/>
      <c r="H351" s="863"/>
      <c r="I351" s="863"/>
      <c r="J351" s="863"/>
      <c r="K351" s="863"/>
      <c r="L351" s="863"/>
      <c r="M351" s="811"/>
      <c r="N351" s="856"/>
      <c r="O351" s="857"/>
      <c r="P351" s="857"/>
      <c r="Q351" s="857"/>
      <c r="R351" s="857"/>
      <c r="S351" s="857"/>
      <c r="T351" s="857"/>
      <c r="U351" s="857"/>
      <c r="V351" s="857"/>
      <c r="W351" s="857"/>
      <c r="X351" s="857"/>
      <c r="Y351" s="857"/>
      <c r="Z351" s="857"/>
      <c r="AA351" s="858"/>
      <c r="AB351" s="867"/>
      <c r="AC351" s="868"/>
      <c r="AD351" s="868"/>
      <c r="AE351" s="868"/>
      <c r="AF351" s="868"/>
      <c r="AG351" s="868"/>
      <c r="AH351" s="868"/>
      <c r="AI351" s="868"/>
      <c r="AJ351" s="868"/>
      <c r="AK351" s="868"/>
      <c r="AL351" s="868"/>
      <c r="AM351" s="869"/>
      <c r="AQ351" s="51"/>
      <c r="AR351" s="169" t="s">
        <v>1133</v>
      </c>
      <c r="AS351" s="40"/>
      <c r="AT351" s="41" t="str">
        <f>IF(AND($B$345="〇",F347="〇"),1,"")</f>
        <v/>
      </c>
      <c r="AU351" s="153" t="str">
        <f>IF(AT351=1,COUNTIF($AT$234:AT351,"1"),"申請なし")</f>
        <v>申請なし</v>
      </c>
      <c r="AV351" s="174" t="str">
        <f t="shared" si="12"/>
        <v/>
      </c>
      <c r="AW351" s="222" t="s">
        <v>1081</v>
      </c>
      <c r="AX351" s="130" t="s">
        <v>241</v>
      </c>
      <c r="AY351" s="130" t="s">
        <v>242</v>
      </c>
      <c r="AZ351" s="42" t="s">
        <v>934</v>
      </c>
      <c r="BA351" s="42" t="s">
        <v>947</v>
      </c>
      <c r="BB351" s="492" t="str">
        <f t="shared" si="9"/>
        <v/>
      </c>
    </row>
    <row r="352" spans="1:54" s="63" customFormat="1" ht="28.2" customHeight="1">
      <c r="A352" s="50"/>
      <c r="B352" s="635" t="s">
        <v>772</v>
      </c>
      <c r="C352" s="873"/>
      <c r="D352" s="874"/>
      <c r="E352" s="120"/>
      <c r="F352" s="146"/>
      <c r="G352" s="651" t="s">
        <v>248</v>
      </c>
      <c r="H352" s="651"/>
      <c r="I352" s="651"/>
      <c r="J352" s="651" t="s">
        <v>248</v>
      </c>
      <c r="K352" s="651"/>
      <c r="L352" s="651"/>
      <c r="M352" s="652"/>
      <c r="N352" s="653" t="s">
        <v>666</v>
      </c>
      <c r="O352" s="654"/>
      <c r="P352" s="654" t="s">
        <v>666</v>
      </c>
      <c r="Q352" s="654"/>
      <c r="R352" s="654"/>
      <c r="S352" s="654"/>
      <c r="T352" s="654"/>
      <c r="U352" s="654"/>
      <c r="V352" s="654"/>
      <c r="W352" s="654"/>
      <c r="X352" s="654"/>
      <c r="Y352" s="654"/>
      <c r="Z352" s="654"/>
      <c r="AA352" s="654"/>
      <c r="AB352" s="667" t="s">
        <v>1264</v>
      </c>
      <c r="AC352" s="667"/>
      <c r="AD352" s="667"/>
      <c r="AE352" s="667"/>
      <c r="AF352" s="667"/>
      <c r="AG352" s="667"/>
      <c r="AH352" s="667"/>
      <c r="AI352" s="667"/>
      <c r="AJ352" s="667"/>
      <c r="AK352" s="667"/>
      <c r="AL352" s="667"/>
      <c r="AM352" s="667"/>
      <c r="AQ352" s="75"/>
      <c r="AR352" s="169" t="s">
        <v>1133</v>
      </c>
      <c r="AS352" s="40"/>
      <c r="AT352" s="41" t="str">
        <f>IF(AND($B$345="〇",F348="〇"),1,"")</f>
        <v/>
      </c>
      <c r="AU352" s="153" t="str">
        <f>IF(AT352=1,COUNTIF($AT$234:AT352,"1"),"申請なし")</f>
        <v>申請なし</v>
      </c>
      <c r="AV352" s="174" t="str">
        <f t="shared" si="12"/>
        <v/>
      </c>
      <c r="AW352" s="222" t="s">
        <v>1082</v>
      </c>
      <c r="AX352" s="42" t="s">
        <v>243</v>
      </c>
      <c r="AY352" s="42" t="s">
        <v>244</v>
      </c>
      <c r="AZ352" s="42" t="s">
        <v>934</v>
      </c>
      <c r="BA352" s="42" t="s">
        <v>947</v>
      </c>
      <c r="BB352" s="492" t="str">
        <f t="shared" si="9"/>
        <v/>
      </c>
    </row>
    <row r="353" spans="1:54" s="63" customFormat="1" ht="28.2" customHeight="1">
      <c r="A353" s="49"/>
      <c r="B353" s="838"/>
      <c r="C353" s="875"/>
      <c r="D353" s="876"/>
      <c r="E353" s="120"/>
      <c r="F353" s="495"/>
      <c r="G353" s="651" t="s">
        <v>250</v>
      </c>
      <c r="H353" s="651"/>
      <c r="I353" s="651"/>
      <c r="J353" s="651" t="s">
        <v>250</v>
      </c>
      <c r="K353" s="651"/>
      <c r="L353" s="651"/>
      <c r="M353" s="652"/>
      <c r="N353" s="653" t="s">
        <v>667</v>
      </c>
      <c r="O353" s="654"/>
      <c r="P353" s="654" t="s">
        <v>667</v>
      </c>
      <c r="Q353" s="654"/>
      <c r="R353" s="654"/>
      <c r="S353" s="654"/>
      <c r="T353" s="654"/>
      <c r="U353" s="654"/>
      <c r="V353" s="654"/>
      <c r="W353" s="654"/>
      <c r="X353" s="654"/>
      <c r="Y353" s="654"/>
      <c r="Z353" s="654"/>
      <c r="AA353" s="654"/>
      <c r="AB353" s="668"/>
      <c r="AC353" s="668"/>
      <c r="AD353" s="668"/>
      <c r="AE353" s="668"/>
      <c r="AF353" s="668"/>
      <c r="AG353" s="668"/>
      <c r="AH353" s="668"/>
      <c r="AI353" s="668"/>
      <c r="AJ353" s="668"/>
      <c r="AK353" s="668"/>
      <c r="AL353" s="668"/>
      <c r="AM353" s="668"/>
      <c r="AQ353" s="75"/>
      <c r="AR353" s="169" t="s">
        <v>1133</v>
      </c>
      <c r="AS353" s="40"/>
      <c r="AT353" s="41"/>
      <c r="AU353" s="153" t="str">
        <f>IF(AT353=1,COUNTIF($AT$234:AT353,"1"),"申請なし")</f>
        <v>申請なし</v>
      </c>
      <c r="AV353" s="174"/>
      <c r="AW353" s="222" t="s">
        <v>1083</v>
      </c>
      <c r="AX353" s="42"/>
      <c r="AY353" s="42"/>
      <c r="AZ353" s="42" t="s">
        <v>934</v>
      </c>
      <c r="BA353" s="42" t="s">
        <v>947</v>
      </c>
      <c r="BB353" s="492" t="str">
        <f t="shared" si="9"/>
        <v/>
      </c>
    </row>
    <row r="354" spans="1:54" s="50" customFormat="1" ht="28.2" customHeight="1">
      <c r="B354" s="838"/>
      <c r="C354" s="875"/>
      <c r="D354" s="876"/>
      <c r="E354" s="120"/>
      <c r="F354" s="495"/>
      <c r="G354" s="651" t="s">
        <v>252</v>
      </c>
      <c r="H354" s="651"/>
      <c r="I354" s="651"/>
      <c r="J354" s="651" t="s">
        <v>252</v>
      </c>
      <c r="K354" s="651"/>
      <c r="L354" s="651"/>
      <c r="M354" s="652"/>
      <c r="N354" s="653" t="s">
        <v>668</v>
      </c>
      <c r="O354" s="654"/>
      <c r="P354" s="654" t="s">
        <v>668</v>
      </c>
      <c r="Q354" s="654"/>
      <c r="R354" s="654"/>
      <c r="S354" s="654"/>
      <c r="T354" s="654"/>
      <c r="U354" s="654"/>
      <c r="V354" s="654"/>
      <c r="W354" s="654"/>
      <c r="X354" s="654"/>
      <c r="Y354" s="654"/>
      <c r="Z354" s="654"/>
      <c r="AA354" s="654"/>
      <c r="AB354" s="668"/>
      <c r="AC354" s="668"/>
      <c r="AD354" s="668"/>
      <c r="AE354" s="668"/>
      <c r="AF354" s="668"/>
      <c r="AG354" s="668"/>
      <c r="AH354" s="668"/>
      <c r="AI354" s="668"/>
      <c r="AJ354" s="668"/>
      <c r="AK354" s="668"/>
      <c r="AL354" s="668"/>
      <c r="AM354" s="668"/>
      <c r="AN354" s="63"/>
      <c r="AO354" s="63"/>
      <c r="AP354" s="63"/>
      <c r="AQ354" s="51"/>
      <c r="AR354" s="169" t="s">
        <v>1133</v>
      </c>
      <c r="AS354" s="40" t="str">
        <f>IF(AND(B350="〇",COUNTIF(F350:F360,"〇")&gt;0),B352,"")</f>
        <v/>
      </c>
      <c r="AT354" s="41" t="str">
        <f t="shared" ref="AT354:AT359" si="13">IF(AND($B$350="〇",F350="〇"),1,"")</f>
        <v/>
      </c>
      <c r="AU354" s="153" t="str">
        <f>IF(AT354=1,COUNTIF($AT$234:AT354,"1"),"申請なし")</f>
        <v>申請なし</v>
      </c>
      <c r="AV354" s="174"/>
      <c r="AW354" s="222" t="s">
        <v>1084</v>
      </c>
      <c r="AX354" s="130" t="s">
        <v>245</v>
      </c>
      <c r="AY354" s="130" t="s">
        <v>246</v>
      </c>
      <c r="AZ354" s="42" t="s">
        <v>934</v>
      </c>
      <c r="BA354" s="42" t="s">
        <v>947</v>
      </c>
      <c r="BB354" s="492" t="str">
        <f t="shared" si="9"/>
        <v/>
      </c>
    </row>
    <row r="355" spans="1:54" s="50" customFormat="1" ht="28.2" customHeight="1">
      <c r="A355" s="49"/>
      <c r="B355" s="838"/>
      <c r="C355" s="875"/>
      <c r="D355" s="876"/>
      <c r="E355" s="120"/>
      <c r="F355" s="936"/>
      <c r="G355" s="711" t="s">
        <v>254</v>
      </c>
      <c r="H355" s="726"/>
      <c r="I355" s="726"/>
      <c r="J355" s="726" t="s">
        <v>254</v>
      </c>
      <c r="K355" s="726"/>
      <c r="L355" s="726"/>
      <c r="M355" s="935"/>
      <c r="N355" s="725" t="s">
        <v>669</v>
      </c>
      <c r="O355" s="726"/>
      <c r="P355" s="726" t="s">
        <v>669</v>
      </c>
      <c r="Q355" s="726"/>
      <c r="R355" s="726"/>
      <c r="S355" s="726"/>
      <c r="T355" s="726"/>
      <c r="U355" s="726"/>
      <c r="V355" s="726"/>
      <c r="W355" s="726"/>
      <c r="X355" s="726"/>
      <c r="Y355" s="726"/>
      <c r="Z355" s="726"/>
      <c r="AA355" s="727"/>
      <c r="AB355" s="754" t="s">
        <v>1265</v>
      </c>
      <c r="AC355" s="749"/>
      <c r="AD355" s="749"/>
      <c r="AE355" s="749"/>
      <c r="AF355" s="749"/>
      <c r="AG355" s="749"/>
      <c r="AH355" s="749"/>
      <c r="AI355" s="749"/>
      <c r="AJ355" s="749"/>
      <c r="AK355" s="749"/>
      <c r="AL355" s="749"/>
      <c r="AM355" s="750"/>
      <c r="AN355" s="63"/>
      <c r="AO355" s="63"/>
      <c r="AP355" s="63"/>
      <c r="AQ355" s="51"/>
      <c r="AR355" s="169" t="s">
        <v>1133</v>
      </c>
      <c r="AS355" s="40"/>
      <c r="AT355" s="41" t="str">
        <f t="shared" si="13"/>
        <v/>
      </c>
      <c r="AU355" s="153" t="str">
        <f>IF(AT355=1,COUNTIF($AT$234:AT355,"1"),"申請なし")</f>
        <v>申請なし</v>
      </c>
      <c r="AV355" s="174"/>
      <c r="AW355" s="222" t="s">
        <v>1085</v>
      </c>
      <c r="AX355" s="130"/>
      <c r="AY355" s="130"/>
      <c r="AZ355" s="42" t="s">
        <v>934</v>
      </c>
      <c r="BA355" s="42" t="s">
        <v>947</v>
      </c>
      <c r="BB355" s="492" t="str">
        <f t="shared" si="9"/>
        <v/>
      </c>
    </row>
    <row r="356" spans="1:54" s="63" customFormat="1" ht="28.2" customHeight="1">
      <c r="A356" s="49"/>
      <c r="B356" s="838"/>
      <c r="C356" s="875"/>
      <c r="D356" s="876"/>
      <c r="E356" s="120"/>
      <c r="F356" s="937"/>
      <c r="G356" s="714"/>
      <c r="H356" s="715"/>
      <c r="I356" s="715"/>
      <c r="J356" s="715"/>
      <c r="K356" s="715"/>
      <c r="L356" s="715"/>
      <c r="M356" s="716"/>
      <c r="N356" s="728"/>
      <c r="O356" s="715"/>
      <c r="P356" s="715"/>
      <c r="Q356" s="715"/>
      <c r="R356" s="715"/>
      <c r="S356" s="715"/>
      <c r="T356" s="715"/>
      <c r="U356" s="715"/>
      <c r="V356" s="715"/>
      <c r="W356" s="715"/>
      <c r="X356" s="715"/>
      <c r="Y356" s="715"/>
      <c r="Z356" s="715"/>
      <c r="AA356" s="729"/>
      <c r="AB356" s="751"/>
      <c r="AC356" s="752"/>
      <c r="AD356" s="752"/>
      <c r="AE356" s="752"/>
      <c r="AF356" s="752"/>
      <c r="AG356" s="752"/>
      <c r="AH356" s="752"/>
      <c r="AI356" s="752"/>
      <c r="AJ356" s="752"/>
      <c r="AK356" s="752"/>
      <c r="AL356" s="752"/>
      <c r="AM356" s="753"/>
      <c r="AQ356" s="75"/>
      <c r="AR356" s="169" t="s">
        <v>1133</v>
      </c>
      <c r="AS356" s="40"/>
      <c r="AT356" s="41" t="str">
        <f t="shared" si="13"/>
        <v/>
      </c>
      <c r="AU356" s="153" t="str">
        <f>IF(AT356=1,COUNTIF($AT$234:AT356,"1"),"申請なし")</f>
        <v>申請なし</v>
      </c>
      <c r="AV356" s="174" t="str">
        <f>IF(AND(AT356=1,COUNTIF($C$382:$D$391,AZ356)=0),BA356,"")</f>
        <v/>
      </c>
      <c r="AW356" s="222" t="s">
        <v>1086</v>
      </c>
      <c r="AX356" s="42" t="s">
        <v>247</v>
      </c>
      <c r="AY356" s="42" t="s">
        <v>248</v>
      </c>
      <c r="AZ356" s="42" t="s">
        <v>397</v>
      </c>
      <c r="BA356" s="42" t="s">
        <v>962</v>
      </c>
      <c r="BB356" s="492" t="str">
        <f t="shared" si="9"/>
        <v/>
      </c>
    </row>
    <row r="357" spans="1:54" s="63" customFormat="1" ht="28.2" customHeight="1">
      <c r="A357" s="50"/>
      <c r="B357" s="838"/>
      <c r="C357" s="875"/>
      <c r="D357" s="876"/>
      <c r="E357" s="120"/>
      <c r="F357" s="146"/>
      <c r="G357" s="651" t="s">
        <v>256</v>
      </c>
      <c r="H357" s="651"/>
      <c r="I357" s="651"/>
      <c r="J357" s="651" t="s">
        <v>256</v>
      </c>
      <c r="K357" s="651"/>
      <c r="L357" s="651"/>
      <c r="M357" s="652"/>
      <c r="N357" s="653" t="s">
        <v>670</v>
      </c>
      <c r="O357" s="654"/>
      <c r="P357" s="654" t="s">
        <v>670</v>
      </c>
      <c r="Q357" s="654"/>
      <c r="R357" s="654"/>
      <c r="S357" s="654"/>
      <c r="T357" s="654"/>
      <c r="U357" s="654"/>
      <c r="V357" s="654"/>
      <c r="W357" s="654"/>
      <c r="X357" s="654"/>
      <c r="Y357" s="654"/>
      <c r="Z357" s="654"/>
      <c r="AA357" s="654"/>
      <c r="AB357" s="684" t="s">
        <v>319</v>
      </c>
      <c r="AC357" s="684"/>
      <c r="AD357" s="684"/>
      <c r="AE357" s="684"/>
      <c r="AF357" s="684"/>
      <c r="AG357" s="684"/>
      <c r="AH357" s="684"/>
      <c r="AI357" s="684"/>
      <c r="AJ357" s="684"/>
      <c r="AK357" s="684"/>
      <c r="AL357" s="684"/>
      <c r="AM357" s="684"/>
      <c r="AN357" s="48"/>
      <c r="AQ357" s="75"/>
      <c r="AR357" s="169" t="s">
        <v>1133</v>
      </c>
      <c r="AS357" s="40"/>
      <c r="AT357" s="41" t="str">
        <f t="shared" si="13"/>
        <v/>
      </c>
      <c r="AU357" s="153" t="str">
        <f>IF(AT357=1,COUNTIF($AT$234:AT357,"1"),"申請なし")</f>
        <v>申請なし</v>
      </c>
      <c r="AV357" s="174"/>
      <c r="AW357" s="222" t="s">
        <v>1087</v>
      </c>
      <c r="AX357" s="42" t="s">
        <v>249</v>
      </c>
      <c r="AY357" s="42" t="s">
        <v>250</v>
      </c>
      <c r="AZ357" s="42" t="s">
        <v>934</v>
      </c>
      <c r="BA357" s="42" t="s">
        <v>947</v>
      </c>
      <c r="BB357" s="492" t="str">
        <f t="shared" si="9"/>
        <v/>
      </c>
    </row>
    <row r="358" spans="1:54" s="63" customFormat="1" ht="28.2" customHeight="1">
      <c r="A358" s="49"/>
      <c r="B358" s="838"/>
      <c r="C358" s="875"/>
      <c r="D358" s="876"/>
      <c r="E358" s="120"/>
      <c r="F358" s="146"/>
      <c r="G358" s="651" t="s">
        <v>258</v>
      </c>
      <c r="H358" s="651"/>
      <c r="I358" s="651"/>
      <c r="J358" s="651" t="s">
        <v>258</v>
      </c>
      <c r="K358" s="651"/>
      <c r="L358" s="651"/>
      <c r="M358" s="652"/>
      <c r="N358" s="653" t="s">
        <v>671</v>
      </c>
      <c r="O358" s="654"/>
      <c r="P358" s="654" t="s">
        <v>671</v>
      </c>
      <c r="Q358" s="654"/>
      <c r="R358" s="654"/>
      <c r="S358" s="654"/>
      <c r="T358" s="654"/>
      <c r="U358" s="654"/>
      <c r="V358" s="654"/>
      <c r="W358" s="654"/>
      <c r="X358" s="654"/>
      <c r="Y358" s="654"/>
      <c r="Z358" s="654"/>
      <c r="AA358" s="654"/>
      <c r="AB358" s="684"/>
      <c r="AC358" s="684"/>
      <c r="AD358" s="684"/>
      <c r="AE358" s="684"/>
      <c r="AF358" s="684"/>
      <c r="AG358" s="684"/>
      <c r="AH358" s="684"/>
      <c r="AI358" s="684"/>
      <c r="AJ358" s="684"/>
      <c r="AK358" s="684"/>
      <c r="AL358" s="684"/>
      <c r="AM358" s="684"/>
      <c r="AQ358" s="75"/>
      <c r="AR358" s="169" t="s">
        <v>1133</v>
      </c>
      <c r="AS358" s="40"/>
      <c r="AT358" s="41" t="str">
        <f t="shared" si="13"/>
        <v/>
      </c>
      <c r="AU358" s="153" t="str">
        <f>IF(AT358=1,COUNTIF($AT$234:AT358,"1"),"申請なし")</f>
        <v>申請なし</v>
      </c>
      <c r="AV358" s="174"/>
      <c r="AW358" s="222" t="s">
        <v>1088</v>
      </c>
      <c r="AX358" s="42" t="s">
        <v>251</v>
      </c>
      <c r="AY358" s="42" t="s">
        <v>252</v>
      </c>
      <c r="AZ358" s="42" t="s">
        <v>934</v>
      </c>
      <c r="BA358" s="42" t="s">
        <v>947</v>
      </c>
      <c r="BB358" s="492" t="str">
        <f t="shared" si="9"/>
        <v/>
      </c>
    </row>
    <row r="359" spans="1:54" s="63" customFormat="1" ht="28.2" customHeight="1">
      <c r="A359" s="50"/>
      <c r="B359" s="838"/>
      <c r="C359" s="875"/>
      <c r="D359" s="876"/>
      <c r="E359" s="120"/>
      <c r="F359" s="146"/>
      <c r="G359" s="643" t="s">
        <v>260</v>
      </c>
      <c r="H359" s="643"/>
      <c r="I359" s="643"/>
      <c r="J359" s="643" t="s">
        <v>260</v>
      </c>
      <c r="K359" s="643"/>
      <c r="L359" s="643"/>
      <c r="M359" s="644"/>
      <c r="N359" s="641" t="s">
        <v>672</v>
      </c>
      <c r="O359" s="642"/>
      <c r="P359" s="642" t="s">
        <v>672</v>
      </c>
      <c r="Q359" s="642"/>
      <c r="R359" s="642"/>
      <c r="S359" s="642"/>
      <c r="T359" s="642"/>
      <c r="U359" s="642"/>
      <c r="V359" s="642"/>
      <c r="W359" s="642"/>
      <c r="X359" s="642"/>
      <c r="Y359" s="642"/>
      <c r="Z359" s="642"/>
      <c r="AA359" s="642"/>
      <c r="AB359" s="684" t="s">
        <v>744</v>
      </c>
      <c r="AC359" s="684"/>
      <c r="AD359" s="684"/>
      <c r="AE359" s="684"/>
      <c r="AF359" s="684"/>
      <c r="AG359" s="684"/>
      <c r="AH359" s="684"/>
      <c r="AI359" s="684"/>
      <c r="AJ359" s="684"/>
      <c r="AK359" s="684"/>
      <c r="AL359" s="684"/>
      <c r="AM359" s="684"/>
      <c r="AQ359" s="75"/>
      <c r="AR359" s="169" t="s">
        <v>1133</v>
      </c>
      <c r="AS359" s="40"/>
      <c r="AT359" s="41" t="str">
        <f t="shared" si="13"/>
        <v/>
      </c>
      <c r="AU359" s="153" t="str">
        <f>IF(AT359=1,COUNTIF($AT$234:AT359,"1"),"申請なし")</f>
        <v>申請なし</v>
      </c>
      <c r="AV359" s="174" t="str">
        <f>IF(AND(AT359=1,COUNTIF($C$382:$D$391,"0N01")=0,COUNTIF($C$382:$D$391,"0N02")=0,COUNTIF($C$382:$D$391,"0N03")=0),BA359,"")</f>
        <v/>
      </c>
      <c r="AW359" s="222" t="s">
        <v>1089</v>
      </c>
      <c r="AX359" s="42" t="s">
        <v>253</v>
      </c>
      <c r="AY359" s="42" t="s">
        <v>254</v>
      </c>
      <c r="AZ359" s="42" t="s">
        <v>1186</v>
      </c>
      <c r="BA359" s="42" t="s">
        <v>1185</v>
      </c>
      <c r="BB359" s="492" t="str">
        <f t="shared" si="9"/>
        <v/>
      </c>
    </row>
    <row r="360" spans="1:54" s="63" customFormat="1" ht="28.2" customHeight="1" thickBot="1">
      <c r="A360" s="49"/>
      <c r="B360" s="877"/>
      <c r="C360" s="878"/>
      <c r="D360" s="879"/>
      <c r="E360" s="120"/>
      <c r="F360" s="147"/>
      <c r="G360" s="661" t="s">
        <v>262</v>
      </c>
      <c r="H360" s="661"/>
      <c r="I360" s="661"/>
      <c r="J360" s="661" t="s">
        <v>262</v>
      </c>
      <c r="K360" s="661"/>
      <c r="L360" s="661"/>
      <c r="M360" s="662"/>
      <c r="N360" s="641" t="s">
        <v>673</v>
      </c>
      <c r="O360" s="642"/>
      <c r="P360" s="642" t="s">
        <v>673</v>
      </c>
      <c r="Q360" s="642"/>
      <c r="R360" s="642"/>
      <c r="S360" s="642"/>
      <c r="T360" s="642"/>
      <c r="U360" s="642"/>
      <c r="V360" s="642"/>
      <c r="W360" s="642"/>
      <c r="X360" s="642"/>
      <c r="Y360" s="642"/>
      <c r="Z360" s="642"/>
      <c r="AA360" s="642"/>
      <c r="AB360" s="668"/>
      <c r="AC360" s="668"/>
      <c r="AD360" s="668"/>
      <c r="AE360" s="668"/>
      <c r="AF360" s="668"/>
      <c r="AG360" s="668"/>
      <c r="AH360" s="668"/>
      <c r="AI360" s="668"/>
      <c r="AJ360" s="668"/>
      <c r="AK360" s="668"/>
      <c r="AL360" s="668"/>
      <c r="AM360" s="668"/>
      <c r="AQ360" s="75"/>
      <c r="AR360" s="169" t="s">
        <v>1133</v>
      </c>
      <c r="AS360" s="40"/>
      <c r="AT360" s="41"/>
      <c r="AU360" s="153"/>
      <c r="AV360" s="174"/>
      <c r="AW360" s="222" t="s">
        <v>1090</v>
      </c>
      <c r="AX360" s="42"/>
      <c r="AY360" s="42"/>
      <c r="AZ360" s="42"/>
      <c r="BA360" s="42" t="s">
        <v>947</v>
      </c>
      <c r="BB360" s="492" t="str">
        <f t="shared" si="9"/>
        <v/>
      </c>
    </row>
    <row r="361" spans="1:54" s="48" customFormat="1" ht="28.2" customHeight="1">
      <c r="A361" s="50"/>
      <c r="B361" s="50"/>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c r="AA361" s="50"/>
      <c r="AB361" s="50"/>
      <c r="AC361" s="50"/>
      <c r="AD361" s="50"/>
      <c r="AE361" s="50"/>
      <c r="AF361" s="50"/>
      <c r="AG361" s="50"/>
      <c r="AH361" s="50"/>
      <c r="AI361" s="50"/>
      <c r="AJ361" s="50"/>
      <c r="AK361" s="50"/>
      <c r="AL361" s="50"/>
      <c r="AM361" s="50"/>
      <c r="AN361" s="50"/>
      <c r="AO361" s="63"/>
      <c r="AP361" s="63"/>
      <c r="AQ361" s="75"/>
      <c r="AR361" s="169" t="s">
        <v>1133</v>
      </c>
      <c r="AS361" s="40"/>
      <c r="AT361" s="41" t="str">
        <f>IF(AND($B$350="〇",F357="〇"),1,"")</f>
        <v/>
      </c>
      <c r="AU361" s="153" t="str">
        <f>IF(AT361=1,COUNTIF($AT$234:AT361,"1"),"申請なし")</f>
        <v>申請なし</v>
      </c>
      <c r="AV361" s="174"/>
      <c r="AW361" s="222" t="s">
        <v>1091</v>
      </c>
      <c r="AX361" s="42" t="s">
        <v>255</v>
      </c>
      <c r="AY361" s="42" t="s">
        <v>256</v>
      </c>
      <c r="AZ361" s="42" t="s">
        <v>934</v>
      </c>
      <c r="BA361" s="42" t="s">
        <v>947</v>
      </c>
      <c r="BB361" s="492" t="str">
        <f t="shared" si="9"/>
        <v/>
      </c>
    </row>
    <row r="362" spans="1:54" s="63" customFormat="1" ht="28.2" customHeight="1" thickBot="1">
      <c r="A362" s="50"/>
      <c r="B362" s="850" t="s">
        <v>674</v>
      </c>
      <c r="C362" s="850"/>
      <c r="D362" s="850"/>
      <c r="E362" s="850"/>
      <c r="F362" s="850"/>
      <c r="G362" s="850"/>
      <c r="H362" s="850"/>
      <c r="I362" s="850"/>
      <c r="J362" s="850"/>
      <c r="K362" s="850"/>
      <c r="L362" s="850"/>
      <c r="M362" s="850"/>
      <c r="N362" s="1221"/>
      <c r="O362" s="1221"/>
      <c r="P362" s="1221"/>
      <c r="Q362" s="1221"/>
      <c r="R362" s="1221"/>
      <c r="S362" s="1221"/>
      <c r="T362" s="1221"/>
      <c r="U362" s="1221"/>
      <c r="V362" s="1221"/>
      <c r="W362" s="1221"/>
      <c r="X362" s="1221"/>
      <c r="Y362" s="1221"/>
      <c r="Z362" s="1221"/>
      <c r="AA362" s="1221"/>
      <c r="AB362" s="1221"/>
      <c r="AC362" s="1221"/>
      <c r="AD362" s="1221"/>
      <c r="AE362" s="1221"/>
      <c r="AF362" s="1221"/>
      <c r="AG362" s="1221"/>
      <c r="AH362" s="1221"/>
      <c r="AI362" s="1221"/>
      <c r="AJ362" s="1221"/>
      <c r="AK362" s="1221"/>
      <c r="AL362" s="1221"/>
      <c r="AM362" s="1221"/>
      <c r="AN362" s="1222"/>
      <c r="AO362" s="1222"/>
      <c r="AP362" s="50"/>
      <c r="AQ362" s="75"/>
      <c r="AR362" s="169" t="s">
        <v>1133</v>
      </c>
      <c r="AS362" s="40"/>
      <c r="AT362" s="41" t="str">
        <f>IF(AND($B$350="〇",F358="〇"),1,"")</f>
        <v/>
      </c>
      <c r="AU362" s="153" t="str">
        <f>IF(AT362=1,COUNTIF($AT$234:AT362,"1"),"申請なし")</f>
        <v>申請なし</v>
      </c>
      <c r="AV362" s="174"/>
      <c r="AW362" s="222" t="s">
        <v>1092</v>
      </c>
      <c r="AX362" s="42" t="s">
        <v>257</v>
      </c>
      <c r="AY362" s="42" t="s">
        <v>258</v>
      </c>
      <c r="AZ362" s="42" t="s">
        <v>934</v>
      </c>
      <c r="BA362" s="42" t="s">
        <v>947</v>
      </c>
      <c r="BB362" s="492" t="str">
        <f t="shared" si="9"/>
        <v/>
      </c>
    </row>
    <row r="363" spans="1:54" s="63" customFormat="1" ht="28.2" customHeight="1" thickBot="1">
      <c r="A363" s="50"/>
      <c r="B363" s="50"/>
      <c r="C363" s="1229" t="str">
        <f>IF(N362&lt;&gt;"","",AT367)</f>
        <v/>
      </c>
      <c r="D363" s="1230"/>
      <c r="E363" s="1230"/>
      <c r="F363" s="1230"/>
      <c r="G363" s="1230"/>
      <c r="H363" s="1230"/>
      <c r="I363" s="1230"/>
      <c r="J363" s="1230"/>
      <c r="K363" s="1230"/>
      <c r="L363" s="1230"/>
      <c r="M363" s="1230"/>
      <c r="N363" s="1230"/>
      <c r="O363" s="1230"/>
      <c r="P363" s="1230"/>
      <c r="Q363" s="1230"/>
      <c r="R363" s="1230"/>
      <c r="S363" s="1230"/>
      <c r="T363" s="1230"/>
      <c r="U363" s="1230"/>
      <c r="V363" s="1230"/>
      <c r="W363" s="1230"/>
      <c r="X363" s="1230"/>
      <c r="Y363" s="1230"/>
      <c r="Z363" s="1230"/>
      <c r="AA363" s="1230"/>
      <c r="AB363" s="1230"/>
      <c r="AC363" s="1230"/>
      <c r="AD363" s="1230"/>
      <c r="AE363" s="1230"/>
      <c r="AF363" s="1230"/>
      <c r="AG363" s="1230"/>
      <c r="AH363" s="1230"/>
      <c r="AI363" s="1230"/>
      <c r="AJ363" s="1230"/>
      <c r="AK363" s="1230"/>
      <c r="AL363" s="1231"/>
      <c r="AM363" s="890" t="s">
        <v>908</v>
      </c>
      <c r="AN363" s="891"/>
      <c r="AO363" s="891"/>
      <c r="AP363" s="50"/>
      <c r="AQ363" s="75"/>
      <c r="AR363" s="169" t="s">
        <v>1133</v>
      </c>
      <c r="AS363" s="40"/>
      <c r="AT363" s="41" t="str">
        <f>IF(AND($B$350="〇",F359="〇"),1,"")</f>
        <v/>
      </c>
      <c r="AU363" s="153" t="str">
        <f>IF(AT363=1,COUNTIF($AT$234:AT363,"1"),"申請なし")</f>
        <v>申請なし</v>
      </c>
      <c r="AV363" s="174"/>
      <c r="AW363" s="222" t="s">
        <v>1093</v>
      </c>
      <c r="AX363" s="42" t="s">
        <v>259</v>
      </c>
      <c r="AY363" s="42" t="s">
        <v>260</v>
      </c>
      <c r="AZ363" s="42" t="s">
        <v>934</v>
      </c>
      <c r="BA363" s="42" t="s">
        <v>947</v>
      </c>
      <c r="BB363" s="492" t="str">
        <f t="shared" ref="BB363:BB364" si="14">IF(AND(AT363=1,AZ363&lt;&gt;" "),1,"")</f>
        <v/>
      </c>
    </row>
    <row r="364" spans="1:54" s="63" customFormat="1" ht="28.2" customHeight="1">
      <c r="A364" s="50"/>
      <c r="B364" s="50"/>
      <c r="C364" s="901" t="str">
        <f>IF(OR(AND(B230="〇",SUM(AT234:AT243)=0),AND(B241="〇",SUM(AT245:AT247)=0),AND(B245="〇",SUM(AT249:AT252)=0),AND(B250="〇",SUM(AT254:AT269)=0),AND(B267="〇",SUM(AT271:AT276)=0),AND(B274="〇",SUM(AT278:AT288)=0),AND(B286="〇",SUM(AT290:AT299)=0),AND(B297="〇",SUM(AT301:AT303)=0),AND(B301="〇",SUM(AT305:AT307)=0),AND(B305="〇",SUM(AT309:AT317)=0),AND(B315="〇",SUM(AT319:AT331)=0),AND(B329="〇",SUM(AT333:AT335)=0),AND(B333="〇",SUM(AT337:AT341)=0),AND(B339="〇",SUM(AT343:AT347)=0),AND(B345="〇",SUM(AT349:AT352)=0),AND(B350="〇",SUM(AT354:AT364)=0)),"〇印が大項目欄に入力されて、小項目欄に入力されていない業務があります。この場合、様式には反映されませんので、ご確認ください。","")</f>
        <v/>
      </c>
      <c r="D364" s="901"/>
      <c r="E364" s="901"/>
      <c r="F364" s="901"/>
      <c r="G364" s="901"/>
      <c r="H364" s="901"/>
      <c r="I364" s="901"/>
      <c r="J364" s="901"/>
      <c r="K364" s="901"/>
      <c r="L364" s="901"/>
      <c r="M364" s="901"/>
      <c r="N364" s="901"/>
      <c r="O364" s="901"/>
      <c r="P364" s="901"/>
      <c r="Q364" s="901"/>
      <c r="R364" s="901"/>
      <c r="S364" s="901"/>
      <c r="T364" s="901"/>
      <c r="U364" s="901"/>
      <c r="V364" s="901"/>
      <c r="W364" s="901"/>
      <c r="X364" s="901"/>
      <c r="Y364" s="901"/>
      <c r="Z364" s="901"/>
      <c r="AA364" s="901"/>
      <c r="AB364" s="901"/>
      <c r="AC364" s="901"/>
      <c r="AD364" s="901"/>
      <c r="AE364" s="901"/>
      <c r="AF364" s="901"/>
      <c r="AG364" s="901"/>
      <c r="AH364" s="901"/>
      <c r="AI364" s="901"/>
      <c r="AJ364" s="901"/>
      <c r="AK364" s="901"/>
      <c r="AL364" s="901"/>
      <c r="AM364" s="901"/>
      <c r="AN364" s="901"/>
      <c r="AO364" s="901"/>
      <c r="AP364" s="901"/>
      <c r="AQ364" s="75"/>
      <c r="AR364" s="169" t="s">
        <v>1133</v>
      </c>
      <c r="AS364" s="40"/>
      <c r="AT364" s="41" t="str">
        <f>IF(AND($B$350="〇",F360="〇"),1,"")</f>
        <v/>
      </c>
      <c r="AU364" s="153" t="str">
        <f>IF(AT364=1,COUNTIF($AT$234:AT364,"1"),"申請なし")</f>
        <v>申請なし</v>
      </c>
      <c r="AV364" s="174"/>
      <c r="AW364" s="222" t="s">
        <v>1094</v>
      </c>
      <c r="AX364" s="42" t="s">
        <v>261</v>
      </c>
      <c r="AY364" s="42" t="s">
        <v>262</v>
      </c>
      <c r="AZ364" s="42" t="s">
        <v>934</v>
      </c>
      <c r="BA364" s="42" t="s">
        <v>947</v>
      </c>
      <c r="BB364" s="492" t="str">
        <f t="shared" si="14"/>
        <v/>
      </c>
    </row>
    <row r="365" spans="1:54" s="63" customFormat="1" ht="28.2" customHeight="1">
      <c r="A365" s="50"/>
      <c r="B365" s="850" t="s">
        <v>675</v>
      </c>
      <c r="C365" s="850"/>
      <c r="D365" s="850"/>
      <c r="E365" s="850"/>
      <c r="F365" s="850"/>
      <c r="G365" s="850"/>
      <c r="H365" s="850"/>
      <c r="I365" s="850"/>
      <c r="J365" s="850"/>
      <c r="K365" s="850"/>
      <c r="L365" s="850"/>
      <c r="M365" s="850"/>
      <c r="N365" s="50"/>
      <c r="O365" s="50"/>
      <c r="P365" s="50"/>
      <c r="Q365" s="50"/>
      <c r="R365" s="50"/>
      <c r="S365" s="50"/>
      <c r="T365" s="50"/>
      <c r="U365" s="50"/>
      <c r="V365" s="50"/>
      <c r="W365" s="50"/>
      <c r="X365" s="50"/>
      <c r="Y365" s="50"/>
      <c r="Z365" s="50"/>
      <c r="AA365" s="50"/>
      <c r="AB365" s="50"/>
      <c r="AC365" s="50"/>
      <c r="AD365" s="50"/>
      <c r="AE365" s="50"/>
      <c r="AF365" s="50"/>
      <c r="AG365" s="50"/>
      <c r="AH365" s="50"/>
      <c r="AI365" s="50"/>
      <c r="AJ365" s="50"/>
      <c r="AK365" s="50"/>
      <c r="AL365" s="50"/>
      <c r="AM365" s="50"/>
      <c r="AN365" s="50"/>
      <c r="AO365" s="50"/>
      <c r="AP365" s="50"/>
      <c r="AQ365" s="75"/>
      <c r="AR365" s="166"/>
      <c r="AS365" s="40"/>
      <c r="AT365" s="41"/>
      <c r="AU365" s="153"/>
      <c r="AV365" s="174"/>
      <c r="AW365" s="222"/>
      <c r="AX365" s="42"/>
      <c r="AY365" s="42"/>
      <c r="AZ365" s="42"/>
      <c r="BA365" s="42"/>
      <c r="BB365" s="491"/>
    </row>
    <row r="366" spans="1:54" s="63" customFormat="1" ht="28.2" customHeight="1">
      <c r="A366" s="50"/>
      <c r="B366" s="50"/>
      <c r="C366" s="1219" t="s">
        <v>1210</v>
      </c>
      <c r="D366" s="1219"/>
      <c r="E366" s="1219"/>
      <c r="F366" s="1219"/>
      <c r="G366" s="1219"/>
      <c r="H366" s="1219"/>
      <c r="I366" s="1219"/>
      <c r="J366" s="1219"/>
      <c r="K366" s="1219"/>
      <c r="L366" s="1219"/>
      <c r="M366" s="1219"/>
      <c r="N366" s="1219"/>
      <c r="O366" s="1219"/>
      <c r="P366" s="1219"/>
      <c r="Q366" s="1219"/>
      <c r="R366" s="1219"/>
      <c r="S366" s="1219"/>
      <c r="T366" s="1219"/>
      <c r="U366" s="1219"/>
      <c r="V366" s="1219"/>
      <c r="W366" s="1219"/>
      <c r="X366" s="1219"/>
      <c r="Y366" s="1219"/>
      <c r="Z366" s="1219"/>
      <c r="AA366" s="1219"/>
      <c r="AB366" s="1219"/>
      <c r="AC366" s="1219"/>
      <c r="AD366" s="1219"/>
      <c r="AE366" s="1219"/>
      <c r="AF366" s="1219"/>
      <c r="AG366" s="1219"/>
      <c r="AH366" s="1219"/>
      <c r="AI366" s="1219"/>
      <c r="AJ366" s="1219"/>
      <c r="AK366" s="1219"/>
      <c r="AL366" s="1219"/>
      <c r="AN366" s="50"/>
      <c r="AO366" s="50"/>
      <c r="AP366" s="50"/>
      <c r="AQ366" s="51"/>
      <c r="AR366" s="162"/>
      <c r="AS366" s="40"/>
      <c r="AT366" s="41"/>
      <c r="AU366" s="153"/>
      <c r="AV366" s="174"/>
      <c r="AW366" s="222" t="s">
        <v>1134</v>
      </c>
      <c r="AX366" s="42"/>
      <c r="AY366" s="42"/>
      <c r="AZ366" s="42"/>
      <c r="BA366" s="42"/>
      <c r="BB366" s="491"/>
    </row>
    <row r="367" spans="1:54" s="63" customFormat="1" ht="28.2" customHeight="1">
      <c r="A367" s="50"/>
      <c r="B367" s="108"/>
      <c r="C367" s="108"/>
      <c r="D367" s="81"/>
      <c r="E367" s="81"/>
      <c r="F367" s="81"/>
      <c r="G367" s="81"/>
      <c r="H367" s="81"/>
      <c r="I367" s="81"/>
      <c r="J367" s="81"/>
      <c r="K367" s="85"/>
      <c r="L367" s="108"/>
      <c r="M367" s="108"/>
      <c r="N367" s="81"/>
      <c r="O367" s="81"/>
      <c r="P367" s="81"/>
      <c r="Q367" s="81"/>
      <c r="R367" s="81"/>
      <c r="S367" s="81"/>
      <c r="T367" s="81"/>
      <c r="U367" s="85"/>
      <c r="V367" s="108"/>
      <c r="W367" s="108"/>
      <c r="X367" s="81"/>
      <c r="Y367" s="81"/>
      <c r="Z367" s="81"/>
      <c r="AA367" s="81"/>
      <c r="AB367" s="81"/>
      <c r="AC367" s="81"/>
      <c r="AD367" s="81"/>
      <c r="AE367" s="85"/>
      <c r="AF367" s="108"/>
      <c r="AG367" s="108"/>
      <c r="AH367" s="81"/>
      <c r="AI367" s="81"/>
      <c r="AJ367" s="81"/>
      <c r="AK367" s="81"/>
      <c r="AL367" s="81"/>
      <c r="AM367" s="81"/>
      <c r="AN367" s="81"/>
      <c r="AO367" s="50"/>
      <c r="AP367" s="50"/>
      <c r="AQ367" s="51"/>
      <c r="AR367" s="162"/>
      <c r="AS367" s="40"/>
      <c r="AT367" s="41" t="str">
        <f>CONCATENATE(IF(AS234&lt;&gt;"",AS234&amp;"　",""),IF(AS245&lt;&gt;"",AS245&amp;"　",""),IF(AS249&lt;&gt;"",AS249&amp;"　",""),IF(AS254&lt;&gt;"",AS254&amp;"　",""),IF(AS271&lt;&gt;"",AS271&amp;"　",""),IF(AS278&lt;&gt;"",AS278&amp;"　",""),IF(AS290&lt;&gt;"",AS290&amp;"　",""),IF(AS301&lt;&gt;"",AS301&amp;"　",""),IF(AS305&lt;&gt;"",AS305&amp;"　",""),IF(AS309&lt;&gt;"",AS309&amp;"　",""),IF(AS319&lt;&gt;"",AS319&amp;"　",""),IF(AS333&lt;&gt;"",AS333&amp;"　",""),IF(AS337&lt;&gt;"",AS337&amp;"　",""),IF(AS343&lt;&gt;"",AS343&amp;"　",""),IF(AS349&lt;&gt;"",AS349&amp;"　",""),IF(AS354&lt;&gt;"",AS354&amp;"　",""))</f>
        <v/>
      </c>
      <c r="AU367" s="153"/>
      <c r="AV367" s="174"/>
      <c r="AW367" s="222" t="s">
        <v>876</v>
      </c>
      <c r="AX367" s="42"/>
      <c r="AY367" s="42"/>
      <c r="AZ367" s="42"/>
      <c r="BA367" s="42"/>
      <c r="BB367" s="491"/>
    </row>
    <row r="368" spans="1:54" s="63" customFormat="1" ht="28.2" customHeight="1" thickBot="1">
      <c r="A368" s="50"/>
      <c r="B368" s="72" t="s">
        <v>1161</v>
      </c>
      <c r="C368" s="131"/>
      <c r="D368" s="131"/>
      <c r="E368" s="131"/>
      <c r="F368" s="131"/>
      <c r="G368" s="85"/>
      <c r="H368" s="85"/>
      <c r="I368" s="85"/>
      <c r="J368" s="85"/>
      <c r="K368" s="85"/>
      <c r="L368" s="85"/>
      <c r="M368" s="85"/>
      <c r="N368" s="85"/>
      <c r="O368" s="85"/>
      <c r="P368" s="85"/>
      <c r="Q368" s="85"/>
      <c r="R368" s="85"/>
      <c r="S368" s="85"/>
      <c r="T368" s="85"/>
      <c r="U368" s="85"/>
      <c r="V368" s="85"/>
      <c r="W368" s="85"/>
      <c r="X368" s="85"/>
      <c r="Y368" s="85"/>
      <c r="Z368" s="85"/>
      <c r="AA368" s="85"/>
      <c r="AB368" s="85"/>
      <c r="AC368" s="85"/>
      <c r="AD368" s="85"/>
      <c r="AE368" s="85"/>
      <c r="AF368" s="85"/>
      <c r="AG368" s="85"/>
      <c r="AH368" s="85"/>
      <c r="AI368" s="85"/>
      <c r="AJ368" s="85"/>
      <c r="AK368" s="85"/>
      <c r="AL368" s="85"/>
      <c r="AM368" s="50"/>
      <c r="AN368" s="50"/>
      <c r="AO368" s="50"/>
      <c r="AP368" s="50"/>
      <c r="AQ368" s="51"/>
      <c r="AR368" s="162"/>
      <c r="AS368" s="40"/>
      <c r="AT368" s="41"/>
      <c r="AU368" s="153"/>
      <c r="AV368" s="174"/>
      <c r="AW368" s="222"/>
      <c r="AX368" s="42"/>
      <c r="AY368" s="42"/>
      <c r="AZ368" s="42"/>
      <c r="BA368" s="42"/>
      <c r="BB368" s="491"/>
    </row>
    <row r="369" spans="1:54" s="63" customFormat="1" ht="28.2" customHeight="1" thickBot="1">
      <c r="A369" s="50"/>
      <c r="B369" s="131"/>
      <c r="C369" s="942"/>
      <c r="D369" s="943"/>
      <c r="E369" s="943"/>
      <c r="F369" s="943"/>
      <c r="G369" s="943"/>
      <c r="H369" s="943"/>
      <c r="I369" s="943"/>
      <c r="J369" s="943"/>
      <c r="K369" s="943"/>
      <c r="L369" s="943"/>
      <c r="M369" s="943"/>
      <c r="N369" s="943"/>
      <c r="O369" s="943"/>
      <c r="P369" s="943"/>
      <c r="Q369" s="943"/>
      <c r="R369" s="943"/>
      <c r="S369" s="943"/>
      <c r="T369" s="943"/>
      <c r="U369" s="943"/>
      <c r="V369" s="943"/>
      <c r="W369" s="943"/>
      <c r="X369" s="943"/>
      <c r="Y369" s="943"/>
      <c r="Z369" s="943"/>
      <c r="AA369" s="943"/>
      <c r="AB369" s="943"/>
      <c r="AC369" s="943"/>
      <c r="AD369" s="943"/>
      <c r="AE369" s="943"/>
      <c r="AF369" s="943"/>
      <c r="AG369" s="943"/>
      <c r="AH369" s="943"/>
      <c r="AI369" s="943"/>
      <c r="AJ369" s="943"/>
      <c r="AK369" s="943"/>
      <c r="AL369" s="944"/>
      <c r="AM369" s="131"/>
      <c r="AN369" s="131"/>
      <c r="AO369" s="50"/>
      <c r="AP369" s="50"/>
      <c r="AQ369" s="51"/>
      <c r="AR369" s="162"/>
      <c r="AS369" s="40"/>
      <c r="AT369" s="41"/>
      <c r="AU369" s="153"/>
      <c r="AV369" s="174"/>
      <c r="AW369" s="222"/>
      <c r="AX369" s="42"/>
      <c r="AY369" s="42"/>
      <c r="AZ369" s="42"/>
      <c r="BA369" s="42"/>
      <c r="BB369" s="491"/>
    </row>
    <row r="370" spans="1:54" s="63" customFormat="1" ht="28.2" customHeight="1" thickBot="1">
      <c r="A370" s="50"/>
      <c r="B370" s="131"/>
      <c r="C370" s="87"/>
      <c r="D370" s="87"/>
      <c r="E370" s="87"/>
      <c r="F370" s="87"/>
      <c r="G370" s="87"/>
      <c r="H370" s="87"/>
      <c r="I370" s="87"/>
      <c r="J370" s="87"/>
      <c r="K370" s="87"/>
      <c r="L370" s="87"/>
      <c r="M370" s="87"/>
      <c r="N370" s="87"/>
      <c r="O370" s="87"/>
      <c r="P370" s="87"/>
      <c r="Q370" s="87"/>
      <c r="R370" s="87"/>
      <c r="S370" s="87"/>
      <c r="T370" s="87"/>
      <c r="U370" s="87"/>
      <c r="V370" s="87"/>
      <c r="W370" s="87"/>
      <c r="X370" s="87"/>
      <c r="Y370" s="87"/>
      <c r="Z370" s="87"/>
      <c r="AA370" s="87"/>
      <c r="AB370" s="87"/>
      <c r="AC370" s="87"/>
      <c r="AD370" s="87"/>
      <c r="AE370" s="87"/>
      <c r="AF370" s="87"/>
      <c r="AG370" s="87"/>
      <c r="AH370" s="87"/>
      <c r="AI370" s="87"/>
      <c r="AJ370" s="87"/>
      <c r="AK370" s="87"/>
      <c r="AL370" s="87"/>
      <c r="AM370" s="131"/>
      <c r="AN370" s="131"/>
      <c r="AO370" s="50"/>
      <c r="AP370" s="50"/>
      <c r="AQ370" s="51"/>
      <c r="AR370" s="162"/>
      <c r="AS370" s="40"/>
      <c r="AT370" s="41"/>
      <c r="AU370" s="153"/>
      <c r="AV370" s="174"/>
      <c r="AW370" s="222"/>
      <c r="AX370" s="42"/>
      <c r="AY370" s="42"/>
      <c r="AZ370" s="42"/>
      <c r="BA370" s="42"/>
      <c r="BB370" s="491"/>
    </row>
    <row r="371" spans="1:54" s="63" customFormat="1" ht="28.2" customHeight="1" thickBot="1">
      <c r="A371" s="49"/>
      <c r="B371" s="945" t="str">
        <f>様式６!D34</f>
        <v>③第一希望業務（大項目）</v>
      </c>
      <c r="C371" s="946"/>
      <c r="D371" s="946"/>
      <c r="E371" s="946"/>
      <c r="F371" s="946"/>
      <c r="G371" s="946"/>
      <c r="H371" s="946"/>
      <c r="I371" s="946"/>
      <c r="J371" s="946"/>
      <c r="K371" s="947"/>
      <c r="L371" s="833" t="s">
        <v>1119</v>
      </c>
      <c r="M371" s="833"/>
      <c r="N371" s="833"/>
      <c r="O371" s="833"/>
      <c r="P371" s="833"/>
      <c r="Q371" s="833"/>
      <c r="R371" s="833"/>
      <c r="S371" s="833"/>
      <c r="T371" s="833"/>
      <c r="U371" s="833"/>
      <c r="V371" s="833"/>
      <c r="W371" s="833"/>
      <c r="X371" s="833"/>
      <c r="Y371" s="833"/>
      <c r="Z371" s="833"/>
      <c r="AA371" s="833"/>
      <c r="AB371" s="833"/>
      <c r="AC371" s="833"/>
      <c r="AD371" s="833"/>
      <c r="AE371" s="833"/>
      <c r="AF371" s="833"/>
      <c r="AG371" s="833"/>
      <c r="AH371" s="833"/>
      <c r="AI371" s="833"/>
      <c r="AJ371" s="833"/>
      <c r="AK371" s="833"/>
      <c r="AL371" s="834"/>
      <c r="AM371" s="49"/>
      <c r="AN371" s="49"/>
      <c r="AO371" s="50"/>
      <c r="AP371" s="93"/>
      <c r="AQ371" s="51"/>
      <c r="AR371" s="162"/>
      <c r="AS371" s="40"/>
      <c r="AT371" s="41"/>
      <c r="AU371" s="153"/>
      <c r="AV371" s="174"/>
      <c r="AW371" s="222"/>
      <c r="AX371" s="42"/>
      <c r="AY371" s="42"/>
      <c r="AZ371" s="42"/>
      <c r="BA371" s="42"/>
      <c r="BB371" s="491"/>
    </row>
    <row r="372" spans="1:54" s="63" customFormat="1" ht="28.2" customHeight="1" thickBot="1">
      <c r="A372" s="49"/>
      <c r="B372" s="948"/>
      <c r="C372" s="949"/>
      <c r="D372" s="949"/>
      <c r="E372" s="949"/>
      <c r="F372" s="949"/>
      <c r="G372" s="949"/>
      <c r="H372" s="949"/>
      <c r="I372" s="949"/>
      <c r="J372" s="949"/>
      <c r="K372" s="950"/>
      <c r="L372" s="899" t="s">
        <v>752</v>
      </c>
      <c r="M372" s="899"/>
      <c r="N372" s="900"/>
      <c r="O372" s="896"/>
      <c r="P372" s="897"/>
      <c r="Q372" s="897"/>
      <c r="R372" s="897"/>
      <c r="S372" s="897"/>
      <c r="T372" s="897"/>
      <c r="U372" s="898"/>
      <c r="W372" s="1220" t="s">
        <v>751</v>
      </c>
      <c r="X372" s="1220"/>
      <c r="Y372" s="951" t="str">
        <f>IFERROR(VLOOKUP(O372,V442:X457,3,0),"")</f>
        <v/>
      </c>
      <c r="Z372" s="952"/>
      <c r="AA372" s="132" t="s">
        <v>753</v>
      </c>
      <c r="AB372" s="36"/>
      <c r="AC372" s="131"/>
      <c r="AM372" s="49"/>
      <c r="AN372" s="49"/>
      <c r="AO372" s="50"/>
      <c r="AP372" s="93"/>
      <c r="AQ372" s="51"/>
      <c r="AR372" s="162"/>
      <c r="AS372" s="40"/>
      <c r="AT372" s="41"/>
      <c r="AU372" s="153"/>
      <c r="AV372" s="174"/>
      <c r="AW372" s="222"/>
      <c r="AX372" s="42"/>
      <c r="AY372" s="42"/>
      <c r="AZ372" s="42"/>
      <c r="BA372" s="42"/>
      <c r="BB372" s="491"/>
    </row>
    <row r="373" spans="1:54" s="63" customFormat="1" ht="28.2" customHeight="1">
      <c r="A373" s="49"/>
      <c r="B373" s="107"/>
      <c r="C373" s="107"/>
      <c r="D373" s="107"/>
      <c r="E373" s="107"/>
      <c r="F373" s="107"/>
      <c r="G373" s="107"/>
      <c r="H373" s="107"/>
      <c r="I373" s="107"/>
      <c r="J373" s="107"/>
      <c r="K373" s="107"/>
      <c r="L373" s="60"/>
      <c r="M373" s="60"/>
      <c r="N373" s="60"/>
      <c r="O373" s="60"/>
      <c r="P373" s="60"/>
      <c r="Q373" s="60"/>
      <c r="R373" s="60"/>
      <c r="S373" s="60"/>
      <c r="T373" s="60"/>
      <c r="U373" s="60"/>
      <c r="V373" s="50"/>
      <c r="W373" s="84"/>
      <c r="X373" s="84"/>
      <c r="Y373" s="84"/>
      <c r="Z373" s="84"/>
      <c r="AA373" s="84"/>
      <c r="AB373" s="84"/>
      <c r="AC373" s="84"/>
      <c r="AD373" s="84"/>
      <c r="AE373" s="84"/>
      <c r="AF373" s="84"/>
      <c r="AG373" s="84"/>
      <c r="AH373" s="84"/>
      <c r="AI373" s="84"/>
      <c r="AJ373" s="84"/>
      <c r="AK373" s="84"/>
      <c r="AL373" s="84"/>
      <c r="AM373" s="49"/>
      <c r="AN373" s="49"/>
      <c r="AO373" s="50"/>
      <c r="AP373" s="93"/>
      <c r="AQ373" s="51"/>
      <c r="AR373" s="162"/>
      <c r="AS373" s="40"/>
      <c r="AT373" s="41"/>
      <c r="AU373" s="153"/>
      <c r="AV373" s="174"/>
      <c r="AW373" s="222"/>
      <c r="AX373" s="42"/>
      <c r="AY373" s="42"/>
      <c r="AZ373" s="42"/>
      <c r="BA373" s="42"/>
      <c r="BB373" s="491"/>
    </row>
    <row r="374" spans="1:54" s="63" customFormat="1" ht="28.2" customHeight="1" thickBot="1">
      <c r="AO374" s="50"/>
      <c r="AP374" s="50"/>
      <c r="AQ374" s="51"/>
      <c r="AR374" s="162"/>
      <c r="AS374" s="40"/>
      <c r="AT374" s="41"/>
      <c r="AU374" s="153"/>
      <c r="AV374" s="174"/>
      <c r="AW374" s="222"/>
      <c r="AX374" s="42"/>
      <c r="AY374" s="42"/>
      <c r="AZ374" s="42"/>
      <c r="BA374" s="42"/>
      <c r="BB374" s="491"/>
    </row>
    <row r="375" spans="1:54" s="36" customFormat="1" ht="28.2" customHeight="1">
      <c r="A375" s="50"/>
      <c r="B375" s="945" t="str">
        <f>様式６!D42</f>
        <v>④許可・認可・登録等情報</v>
      </c>
      <c r="C375" s="946"/>
      <c r="D375" s="946"/>
      <c r="E375" s="946"/>
      <c r="F375" s="946"/>
      <c r="G375" s="946"/>
      <c r="H375" s="946"/>
      <c r="I375" s="946"/>
      <c r="J375" s="946"/>
      <c r="K375" s="946"/>
      <c r="L375" s="880" t="str">
        <f>SUBSTITUTE(様式６!D43,"記入","入力")&amp;CHAR(10)&amp;CHAR(10)&amp;"※登録等コードは上から詰めて選択してください。"</f>
        <v>⑴　申請業務を行うにあたって、必須となる登録等がある場合には申請の手引３５ページ「許可・認可・登録等コード表」を参照の上、そのコード番号を入力してください。
⑵　「０３００　建物清掃（床・窓・トイレ等）」「０３０３　その他の清掃」「０６０５　その他の廃棄物処理」を申請する場合の登録等についての取り扱いは、申請の手引３４ページを参照してください。
⑶　⑴及び⑵を除いた申請業務を行うあたり、登録等を必要とする業務の受注を希望し、かつ、その登録等を有している場合は入力してください（登録等の写しの提出は不要）。
詳細は申請の手引３４ページを参照してください。
※登録等コードは上から詰めて選択してください。</v>
      </c>
      <c r="M375" s="832"/>
      <c r="N375" s="832"/>
      <c r="O375" s="832"/>
      <c r="P375" s="832"/>
      <c r="Q375" s="832"/>
      <c r="R375" s="832"/>
      <c r="S375" s="832"/>
      <c r="T375" s="832"/>
      <c r="U375" s="832"/>
      <c r="V375" s="832"/>
      <c r="W375" s="832"/>
      <c r="X375" s="832"/>
      <c r="Y375" s="832"/>
      <c r="Z375" s="832"/>
      <c r="AA375" s="832"/>
      <c r="AB375" s="832"/>
      <c r="AC375" s="832"/>
      <c r="AD375" s="832"/>
      <c r="AE375" s="832"/>
      <c r="AF375" s="832"/>
      <c r="AG375" s="832"/>
      <c r="AH375" s="832"/>
      <c r="AI375" s="832"/>
      <c r="AJ375" s="832"/>
      <c r="AK375" s="832"/>
      <c r="AL375" s="881"/>
      <c r="AM375" s="50"/>
      <c r="AN375" s="50"/>
      <c r="AO375" s="50"/>
      <c r="AP375" s="50"/>
      <c r="AQ375" s="94"/>
      <c r="AR375" s="167"/>
      <c r="AS375" s="40"/>
      <c r="AT375" s="41"/>
      <c r="AU375" s="153"/>
      <c r="AV375" s="174"/>
      <c r="AW375" s="222"/>
      <c r="AX375" s="42"/>
      <c r="AY375" s="42"/>
      <c r="AZ375" s="42"/>
      <c r="BA375" s="42"/>
      <c r="BB375" s="489"/>
    </row>
    <row r="376" spans="1:54" s="36" customFormat="1" ht="28.2" customHeight="1">
      <c r="A376" s="50"/>
      <c r="B376" s="1122"/>
      <c r="C376" s="1123"/>
      <c r="D376" s="1123"/>
      <c r="E376" s="1123"/>
      <c r="F376" s="1123"/>
      <c r="G376" s="1123"/>
      <c r="H376" s="1123"/>
      <c r="I376" s="1123"/>
      <c r="J376" s="1123"/>
      <c r="K376" s="1123"/>
      <c r="L376" s="882"/>
      <c r="M376" s="883"/>
      <c r="N376" s="883"/>
      <c r="O376" s="883"/>
      <c r="P376" s="883"/>
      <c r="Q376" s="883"/>
      <c r="R376" s="883"/>
      <c r="S376" s="883"/>
      <c r="T376" s="883"/>
      <c r="U376" s="883"/>
      <c r="V376" s="883"/>
      <c r="W376" s="883"/>
      <c r="X376" s="883"/>
      <c r="Y376" s="883"/>
      <c r="Z376" s="883"/>
      <c r="AA376" s="883"/>
      <c r="AB376" s="883"/>
      <c r="AC376" s="883"/>
      <c r="AD376" s="883"/>
      <c r="AE376" s="883"/>
      <c r="AF376" s="883"/>
      <c r="AG376" s="883"/>
      <c r="AH376" s="883"/>
      <c r="AI376" s="883"/>
      <c r="AJ376" s="883"/>
      <c r="AK376" s="883"/>
      <c r="AL376" s="884"/>
      <c r="AM376" s="50"/>
      <c r="AN376" s="50"/>
      <c r="AO376" s="50"/>
      <c r="AP376" s="50"/>
      <c r="AQ376" s="94"/>
      <c r="AR376" s="167"/>
      <c r="AS376" s="40"/>
      <c r="AT376" s="41"/>
      <c r="AU376" s="153"/>
      <c r="AV376" s="174"/>
      <c r="AW376" s="222"/>
      <c r="AX376" s="42"/>
      <c r="AY376" s="42"/>
      <c r="AZ376" s="42"/>
      <c r="BA376" s="42"/>
      <c r="BB376" s="489"/>
    </row>
    <row r="377" spans="1:54" s="36" customFormat="1" ht="28.2" customHeight="1">
      <c r="A377" s="456"/>
      <c r="B377" s="1122"/>
      <c r="C377" s="1123"/>
      <c r="D377" s="1123"/>
      <c r="E377" s="1123"/>
      <c r="F377" s="1123"/>
      <c r="G377" s="1123"/>
      <c r="H377" s="1123"/>
      <c r="I377" s="1123"/>
      <c r="J377" s="1123"/>
      <c r="K377" s="1123"/>
      <c r="L377" s="882"/>
      <c r="M377" s="883"/>
      <c r="N377" s="883"/>
      <c r="O377" s="883"/>
      <c r="P377" s="883"/>
      <c r="Q377" s="883"/>
      <c r="R377" s="883"/>
      <c r="S377" s="883"/>
      <c r="T377" s="883"/>
      <c r="U377" s="883"/>
      <c r="V377" s="883"/>
      <c r="W377" s="883"/>
      <c r="X377" s="883"/>
      <c r="Y377" s="883"/>
      <c r="Z377" s="883"/>
      <c r="AA377" s="883"/>
      <c r="AB377" s="883"/>
      <c r="AC377" s="883"/>
      <c r="AD377" s="883"/>
      <c r="AE377" s="883"/>
      <c r="AF377" s="883"/>
      <c r="AG377" s="883"/>
      <c r="AH377" s="883"/>
      <c r="AI377" s="883"/>
      <c r="AJ377" s="883"/>
      <c r="AK377" s="883"/>
      <c r="AL377" s="884"/>
      <c r="AM377" s="456"/>
      <c r="AN377" s="456"/>
      <c r="AO377" s="456"/>
      <c r="AP377" s="456"/>
      <c r="AQ377" s="94"/>
      <c r="AR377" s="167"/>
      <c r="AS377" s="40"/>
      <c r="AT377" s="41"/>
      <c r="AU377" s="153"/>
      <c r="AV377" s="174"/>
      <c r="AW377" s="222"/>
      <c r="AX377" s="42"/>
      <c r="AY377" s="42"/>
      <c r="AZ377" s="42"/>
      <c r="BA377" s="42"/>
      <c r="BB377" s="489"/>
    </row>
    <row r="378" spans="1:54" s="63" customFormat="1" ht="28.2" customHeight="1">
      <c r="A378" s="456"/>
      <c r="B378" s="1122"/>
      <c r="C378" s="1123"/>
      <c r="D378" s="1123"/>
      <c r="E378" s="1123"/>
      <c r="F378" s="1123"/>
      <c r="G378" s="1123"/>
      <c r="H378" s="1123"/>
      <c r="I378" s="1123"/>
      <c r="J378" s="1123"/>
      <c r="K378" s="1123"/>
      <c r="L378" s="882"/>
      <c r="M378" s="883"/>
      <c r="N378" s="883"/>
      <c r="O378" s="883"/>
      <c r="P378" s="883"/>
      <c r="Q378" s="883"/>
      <c r="R378" s="883"/>
      <c r="S378" s="883"/>
      <c r="T378" s="883"/>
      <c r="U378" s="883"/>
      <c r="V378" s="883"/>
      <c r="W378" s="883"/>
      <c r="X378" s="883"/>
      <c r="Y378" s="883"/>
      <c r="Z378" s="883"/>
      <c r="AA378" s="883"/>
      <c r="AB378" s="883"/>
      <c r="AC378" s="883"/>
      <c r="AD378" s="883"/>
      <c r="AE378" s="883"/>
      <c r="AF378" s="883"/>
      <c r="AG378" s="883"/>
      <c r="AH378" s="883"/>
      <c r="AI378" s="883"/>
      <c r="AJ378" s="883"/>
      <c r="AK378" s="883"/>
      <c r="AL378" s="884"/>
      <c r="AM378" s="456"/>
      <c r="AN378" s="456"/>
      <c r="AO378" s="456"/>
      <c r="AP378" s="456"/>
      <c r="AQ378" s="51"/>
      <c r="AR378" s="162" t="s">
        <v>937</v>
      </c>
      <c r="AS378" s="40"/>
      <c r="AT378" s="133" t="str">
        <f>IF(OR(AS234&lt;&gt;"",AS245&lt;&gt;"",AS249&lt;&gt;""),"有","無")</f>
        <v>無</v>
      </c>
      <c r="AU378" s="154"/>
      <c r="AV378" s="175"/>
      <c r="AW378" s="222" t="s">
        <v>881</v>
      </c>
      <c r="AX378" s="42"/>
      <c r="AY378" s="42"/>
      <c r="AZ378" s="42"/>
      <c r="BA378" s="42"/>
      <c r="BB378" s="491"/>
    </row>
    <row r="379" spans="1:54" s="63" customFormat="1" ht="28.2" customHeight="1" thickBot="1">
      <c r="A379" s="463"/>
      <c r="B379" s="964"/>
      <c r="C379" s="965"/>
      <c r="D379" s="965"/>
      <c r="E379" s="965"/>
      <c r="F379" s="965"/>
      <c r="G379" s="965"/>
      <c r="H379" s="965"/>
      <c r="I379" s="965"/>
      <c r="J379" s="965"/>
      <c r="K379" s="965"/>
      <c r="L379" s="885"/>
      <c r="M379" s="886"/>
      <c r="N379" s="886"/>
      <c r="O379" s="886"/>
      <c r="P379" s="886"/>
      <c r="Q379" s="886"/>
      <c r="R379" s="886"/>
      <c r="S379" s="886"/>
      <c r="T379" s="886"/>
      <c r="U379" s="886"/>
      <c r="V379" s="886"/>
      <c r="W379" s="886"/>
      <c r="X379" s="886"/>
      <c r="Y379" s="886"/>
      <c r="Z379" s="886"/>
      <c r="AA379" s="886"/>
      <c r="AB379" s="886"/>
      <c r="AC379" s="886"/>
      <c r="AD379" s="886"/>
      <c r="AE379" s="886"/>
      <c r="AF379" s="886"/>
      <c r="AG379" s="886"/>
      <c r="AH379" s="886"/>
      <c r="AI379" s="886"/>
      <c r="AJ379" s="886"/>
      <c r="AK379" s="886"/>
      <c r="AL379" s="887"/>
      <c r="AM379" s="463"/>
      <c r="AN379" s="463"/>
      <c r="AO379" s="463"/>
      <c r="AP379" s="463"/>
      <c r="AQ379" s="51"/>
      <c r="AR379" s="162" t="s">
        <v>937</v>
      </c>
      <c r="AS379" s="40"/>
      <c r="AT379" s="41"/>
      <c r="AU379" s="153"/>
      <c r="AV379" s="174"/>
      <c r="AW379" s="222"/>
      <c r="AX379" s="42"/>
      <c r="AY379" s="42"/>
      <c r="AZ379" s="42"/>
      <c r="BA379" s="42"/>
      <c r="BB379" s="491"/>
    </row>
    <row r="380" spans="1:54" s="63" customFormat="1" ht="28.2" customHeight="1">
      <c r="A380" s="50"/>
      <c r="B380" s="97"/>
      <c r="C380" s="97"/>
      <c r="D380" s="97"/>
      <c r="E380" s="97"/>
      <c r="F380" s="97" t="s">
        <v>774</v>
      </c>
      <c r="G380" s="97"/>
      <c r="H380" s="97"/>
      <c r="I380" s="97"/>
      <c r="J380" s="97"/>
      <c r="K380" s="97"/>
      <c r="L380" s="85"/>
      <c r="M380" s="85"/>
      <c r="N380" s="85"/>
      <c r="O380" s="85"/>
      <c r="P380" s="85"/>
      <c r="Q380" s="85"/>
      <c r="R380" s="85"/>
      <c r="S380" s="85"/>
      <c r="T380" s="85"/>
      <c r="U380" s="85"/>
      <c r="V380" s="85"/>
      <c r="W380" s="85"/>
      <c r="X380" s="85"/>
      <c r="Y380" s="85"/>
      <c r="Z380" s="85"/>
      <c r="AA380" s="85"/>
      <c r="AB380" s="85"/>
      <c r="AC380" s="85"/>
      <c r="AD380" s="85"/>
      <c r="AE380" s="85"/>
      <c r="AF380" s="85"/>
      <c r="AG380" s="85"/>
      <c r="AH380" s="85"/>
      <c r="AI380" s="85"/>
      <c r="AJ380" s="85"/>
      <c r="AK380" s="85"/>
      <c r="AL380" s="85"/>
      <c r="AM380" s="50"/>
      <c r="AN380" s="50"/>
      <c r="AO380" s="50"/>
      <c r="AP380" s="50"/>
      <c r="AQ380" s="51"/>
      <c r="AR380" s="162" t="s">
        <v>937</v>
      </c>
      <c r="AS380" s="40"/>
      <c r="AT380" s="41"/>
      <c r="AU380" s="153"/>
      <c r="AV380" s="174"/>
      <c r="AW380" s="222"/>
      <c r="AX380" s="42"/>
      <c r="AY380" s="42"/>
      <c r="AZ380" s="42"/>
      <c r="BA380" s="42"/>
      <c r="BB380" s="491"/>
    </row>
    <row r="381" spans="1:54" s="63" customFormat="1" ht="28.2" customHeight="1" thickBot="1">
      <c r="A381" s="50"/>
      <c r="B381" s="50"/>
      <c r="C381" s="888" t="s">
        <v>676</v>
      </c>
      <c r="D381" s="888"/>
      <c r="E381" s="889" t="s">
        <v>677</v>
      </c>
      <c r="F381" s="889"/>
      <c r="G381" s="889"/>
      <c r="H381" s="889"/>
      <c r="I381" s="889"/>
      <c r="J381" s="889"/>
      <c r="K381" s="889"/>
      <c r="L381" s="50"/>
      <c r="M381" s="50"/>
      <c r="R381" s="98" t="s">
        <v>945</v>
      </c>
      <c r="S381" s="50"/>
      <c r="T381" s="50"/>
      <c r="U381" s="50"/>
      <c r="V381" s="50"/>
      <c r="W381" s="50"/>
      <c r="X381" s="50"/>
      <c r="Y381" s="50"/>
      <c r="Z381" s="50"/>
      <c r="AJ381" s="50"/>
      <c r="AK381" s="50"/>
      <c r="AL381" s="50"/>
      <c r="AM381" s="50"/>
      <c r="AN381" s="50"/>
      <c r="AO381" s="50"/>
      <c r="AP381" s="50"/>
      <c r="AQ381" s="51"/>
      <c r="AR381" s="162" t="s">
        <v>937</v>
      </c>
      <c r="AS381" s="40"/>
      <c r="AT381" s="41"/>
      <c r="AU381" s="153"/>
      <c r="AV381" s="174"/>
      <c r="AW381" s="222"/>
      <c r="AX381" s="42"/>
      <c r="AY381" s="42"/>
      <c r="AZ381" s="42"/>
      <c r="BA381" s="42"/>
      <c r="BB381" s="491"/>
    </row>
    <row r="382" spans="1:54" s="63" customFormat="1" ht="28.2" customHeight="1" thickBot="1">
      <c r="A382" s="50"/>
      <c r="B382" s="63">
        <v>1</v>
      </c>
      <c r="C382" s="871"/>
      <c r="D382" s="872"/>
      <c r="E382" s="892" t="str">
        <f>IFERROR(VLOOKUP(C382,$AE$443:$AF$490,2,0),"")</f>
        <v/>
      </c>
      <c r="F382" s="893"/>
      <c r="G382" s="893"/>
      <c r="H382" s="893"/>
      <c r="I382" s="893"/>
      <c r="J382" s="893"/>
      <c r="K382" s="893"/>
      <c r="L382" s="894"/>
      <c r="M382" s="894"/>
      <c r="N382" s="894"/>
      <c r="O382" s="894"/>
      <c r="P382" s="894"/>
      <c r="Q382" s="895"/>
      <c r="S382" s="1207" t="str">
        <f>SUBSTITUTE(CONCATENATE(AV234,AV245,AV246,AV249,AV251,AV252,AV268,AV278,AV280,AV282,AV283,AV285,AV290,AV291,AV292,AV293,AV295,AV296,AV297,AV356,AV359,),CHAR(10),"")</f>
        <v/>
      </c>
      <c r="T382" s="1208"/>
      <c r="U382" s="1208"/>
      <c r="V382" s="1208"/>
      <c r="W382" s="1208"/>
      <c r="X382" s="1208"/>
      <c r="Y382" s="1208"/>
      <c r="Z382" s="1208"/>
      <c r="AA382" s="1208"/>
      <c r="AB382" s="1208"/>
      <c r="AC382" s="1208"/>
      <c r="AD382" s="1208"/>
      <c r="AE382" s="1208"/>
      <c r="AF382" s="1208"/>
      <c r="AG382" s="1208"/>
      <c r="AH382" s="1208"/>
      <c r="AI382" s="1208"/>
      <c r="AJ382" s="1208"/>
      <c r="AK382" s="1208"/>
      <c r="AL382" s="1209"/>
      <c r="AM382" s="50"/>
      <c r="AN382" s="50"/>
      <c r="AO382" s="50"/>
      <c r="AP382" s="50"/>
      <c r="AQ382" s="51"/>
      <c r="AR382" s="162" t="s">
        <v>937</v>
      </c>
      <c r="AS382" s="40"/>
      <c r="AT382" s="41" t="e">
        <f>IF(#REF!=$E$442,1,IF(#REF!=$E$443,2,""))</f>
        <v>#REF!</v>
      </c>
      <c r="AU382" s="413" t="e">
        <f>IF(AND(#REF!&lt;&gt;"",$AT$378="有"),AT382," ")</f>
        <v>#REF!</v>
      </c>
      <c r="AV382" s="174"/>
      <c r="AW382" s="222" t="s">
        <v>883</v>
      </c>
      <c r="AX382" s="42"/>
      <c r="AY382" s="42"/>
      <c r="AZ382" s="42"/>
      <c r="BA382" s="42"/>
      <c r="BB382" s="491"/>
    </row>
    <row r="383" spans="1:54" s="63" customFormat="1" ht="28.2" customHeight="1" thickBot="1">
      <c r="A383" s="50"/>
      <c r="B383" s="63">
        <f t="shared" ref="B383:B386" si="15">B382+1</f>
        <v>2</v>
      </c>
      <c r="C383" s="871"/>
      <c r="D383" s="872"/>
      <c r="E383" s="892" t="str">
        <f>IFERROR(VLOOKUP(C383,$AE$443:$AF$490,2,0),"")</f>
        <v/>
      </c>
      <c r="F383" s="893"/>
      <c r="G383" s="893"/>
      <c r="H383" s="893"/>
      <c r="I383" s="893"/>
      <c r="J383" s="893"/>
      <c r="K383" s="893"/>
      <c r="L383" s="894"/>
      <c r="M383" s="894"/>
      <c r="N383" s="894"/>
      <c r="O383" s="894"/>
      <c r="P383" s="894"/>
      <c r="Q383" s="895"/>
      <c r="R383" s="50"/>
      <c r="S383" s="1210"/>
      <c r="T383" s="1211"/>
      <c r="U383" s="1211"/>
      <c r="V383" s="1211"/>
      <c r="W383" s="1211"/>
      <c r="X383" s="1211"/>
      <c r="Y383" s="1211"/>
      <c r="Z383" s="1211"/>
      <c r="AA383" s="1211"/>
      <c r="AB383" s="1211"/>
      <c r="AC383" s="1211"/>
      <c r="AD383" s="1211"/>
      <c r="AE383" s="1211"/>
      <c r="AF383" s="1211"/>
      <c r="AG383" s="1211"/>
      <c r="AH383" s="1211"/>
      <c r="AI383" s="1211"/>
      <c r="AJ383" s="1211"/>
      <c r="AK383" s="1211"/>
      <c r="AL383" s="1212"/>
      <c r="AM383" s="50"/>
      <c r="AN383" s="50"/>
      <c r="AO383" s="50"/>
      <c r="AP383" s="50"/>
      <c r="AQ383" s="51"/>
      <c r="AR383" s="162" t="s">
        <v>1212</v>
      </c>
      <c r="AS383" s="40"/>
      <c r="AT383" s="41" t="e">
        <f>IF(#REF!=$E$442,1,IF(#REF!=$E$443,2,""))</f>
        <v>#REF!</v>
      </c>
      <c r="AU383" s="413" t="e">
        <f>IF(AND(#REF!&lt;&gt;"",$AT$378="有"),AT383," ")</f>
        <v>#REF!</v>
      </c>
      <c r="AV383" s="174"/>
      <c r="AW383" s="222" t="s">
        <v>884</v>
      </c>
      <c r="AX383" s="42"/>
      <c r="AY383" s="42"/>
      <c r="AZ383" s="42"/>
      <c r="BA383" s="42"/>
      <c r="BB383" s="491"/>
    </row>
    <row r="384" spans="1:54" s="63" customFormat="1" ht="28.2" customHeight="1" thickBot="1">
      <c r="A384" s="50"/>
      <c r="B384" s="63">
        <f t="shared" si="15"/>
        <v>3</v>
      </c>
      <c r="C384" s="871"/>
      <c r="D384" s="872"/>
      <c r="E384" s="892" t="str">
        <f>IFERROR(VLOOKUP(C384,$AE$443:$AF$490,2,0),"")</f>
        <v/>
      </c>
      <c r="F384" s="893"/>
      <c r="G384" s="893"/>
      <c r="H384" s="893"/>
      <c r="I384" s="893"/>
      <c r="J384" s="893"/>
      <c r="K384" s="893"/>
      <c r="L384" s="894"/>
      <c r="M384" s="894"/>
      <c r="N384" s="894"/>
      <c r="O384" s="894"/>
      <c r="P384" s="894"/>
      <c r="Q384" s="895"/>
      <c r="R384" s="50"/>
      <c r="S384" s="1202" t="s">
        <v>1211</v>
      </c>
      <c r="T384" s="1202"/>
      <c r="U384" s="1202"/>
      <c r="V384" s="1202"/>
      <c r="W384" s="1202"/>
      <c r="X384" s="1202"/>
      <c r="Y384" s="1202"/>
      <c r="Z384" s="1202"/>
      <c r="AA384" s="1202"/>
      <c r="AB384" s="1202"/>
      <c r="AC384" s="1202"/>
      <c r="AD384" s="1202"/>
      <c r="AE384" s="1202"/>
      <c r="AF384" s="1202"/>
      <c r="AG384" s="1202"/>
      <c r="AH384" s="1202"/>
      <c r="AI384" s="1202"/>
      <c r="AJ384" s="1202"/>
      <c r="AK384" s="1202"/>
      <c r="AL384" s="1202"/>
      <c r="AM384" s="50"/>
      <c r="AN384" s="50"/>
      <c r="AO384" s="50"/>
      <c r="AP384" s="50"/>
      <c r="AQ384" s="51"/>
      <c r="AR384" s="162" t="s">
        <v>937</v>
      </c>
      <c r="AS384" s="40"/>
      <c r="AT384" s="41"/>
      <c r="AU384" s="153"/>
      <c r="AV384" s="174"/>
      <c r="AW384" s="222"/>
      <c r="AX384" s="42"/>
      <c r="AY384" s="42"/>
      <c r="AZ384" s="42"/>
      <c r="BA384" s="42"/>
      <c r="BB384" s="491"/>
    </row>
    <row r="385" spans="1:54" s="63" customFormat="1" ht="28.2" customHeight="1" thickBot="1">
      <c r="A385" s="50"/>
      <c r="B385" s="63">
        <f t="shared" si="15"/>
        <v>4</v>
      </c>
      <c r="C385" s="871"/>
      <c r="D385" s="872"/>
      <c r="E385" s="892" t="str">
        <f>IFERROR(VLOOKUP(C385,$AE$443:$AF$490,2,0),"")</f>
        <v/>
      </c>
      <c r="F385" s="893"/>
      <c r="G385" s="893"/>
      <c r="H385" s="893"/>
      <c r="I385" s="893"/>
      <c r="J385" s="893"/>
      <c r="K385" s="893"/>
      <c r="L385" s="894"/>
      <c r="M385" s="894"/>
      <c r="N385" s="894"/>
      <c r="O385" s="894"/>
      <c r="P385" s="894"/>
      <c r="Q385" s="895"/>
      <c r="R385" s="50"/>
      <c r="S385" s="1203"/>
      <c r="T385" s="1203"/>
      <c r="U385" s="1203"/>
      <c r="V385" s="1203"/>
      <c r="W385" s="1203"/>
      <c r="X385" s="1203"/>
      <c r="Y385" s="1203"/>
      <c r="Z385" s="1203"/>
      <c r="AA385" s="1203"/>
      <c r="AB385" s="1203"/>
      <c r="AC385" s="1203"/>
      <c r="AD385" s="1203"/>
      <c r="AE385" s="1203"/>
      <c r="AF385" s="1203"/>
      <c r="AG385" s="1203"/>
      <c r="AH385" s="1203"/>
      <c r="AI385" s="1203"/>
      <c r="AJ385" s="1203"/>
      <c r="AK385" s="1203"/>
      <c r="AL385" s="1203"/>
      <c r="AM385" s="50"/>
      <c r="AN385" s="50"/>
      <c r="AO385" s="50"/>
      <c r="AP385" s="50"/>
      <c r="AQ385" s="51"/>
      <c r="AR385" s="162" t="s">
        <v>937</v>
      </c>
      <c r="AS385" s="40"/>
      <c r="AT385" s="41"/>
      <c r="AU385" s="153"/>
      <c r="AV385" s="174"/>
      <c r="AW385" s="222"/>
      <c r="AX385" s="42"/>
      <c r="AY385" s="42"/>
      <c r="AZ385" s="42"/>
      <c r="BA385" s="42"/>
      <c r="BB385" s="491"/>
    </row>
    <row r="386" spans="1:54" s="63" customFormat="1" ht="28.2" customHeight="1" thickBot="1">
      <c r="A386" s="50"/>
      <c r="B386" s="63">
        <f t="shared" si="15"/>
        <v>5</v>
      </c>
      <c r="C386" s="871"/>
      <c r="D386" s="872"/>
      <c r="E386" s="892" t="str">
        <f>IFERROR(VLOOKUP(C386,$AE$443:$AF$490,2,0),"")</f>
        <v/>
      </c>
      <c r="F386" s="893"/>
      <c r="G386" s="893"/>
      <c r="H386" s="893"/>
      <c r="I386" s="893"/>
      <c r="J386" s="893"/>
      <c r="K386" s="893"/>
      <c r="L386" s="894"/>
      <c r="M386" s="894"/>
      <c r="N386" s="894"/>
      <c r="O386" s="894"/>
      <c r="P386" s="894"/>
      <c r="Q386" s="895"/>
      <c r="R386" s="50"/>
      <c r="S386" s="1203"/>
      <c r="T386" s="1203"/>
      <c r="U386" s="1203"/>
      <c r="V386" s="1203"/>
      <c r="W386" s="1203"/>
      <c r="X386" s="1203"/>
      <c r="Y386" s="1203"/>
      <c r="Z386" s="1203"/>
      <c r="AA386" s="1203"/>
      <c r="AB386" s="1203"/>
      <c r="AC386" s="1203"/>
      <c r="AD386" s="1203"/>
      <c r="AE386" s="1203"/>
      <c r="AF386" s="1203"/>
      <c r="AG386" s="1203"/>
      <c r="AH386" s="1203"/>
      <c r="AI386" s="1203"/>
      <c r="AJ386" s="1203"/>
      <c r="AK386" s="1203"/>
      <c r="AL386" s="1203"/>
      <c r="AM386" s="50"/>
      <c r="AN386" s="50"/>
      <c r="AO386" s="50"/>
      <c r="AP386" s="50"/>
      <c r="AQ386" s="51"/>
      <c r="AR386" s="162" t="s">
        <v>937</v>
      </c>
      <c r="AS386" s="40"/>
      <c r="AT386" s="41"/>
      <c r="AU386" s="153"/>
      <c r="AV386" s="174"/>
      <c r="AW386" s="222"/>
      <c r="AX386" s="42"/>
      <c r="AY386" s="42"/>
      <c r="AZ386" s="42"/>
      <c r="BA386" s="42"/>
      <c r="BB386" s="491"/>
    </row>
    <row r="387" spans="1:54" s="63" customFormat="1" ht="28.2" customHeight="1">
      <c r="A387" s="50"/>
      <c r="B387" s="591"/>
      <c r="C387" s="591"/>
      <c r="D387" s="591"/>
      <c r="E387" s="591"/>
      <c r="F387" s="591"/>
      <c r="G387" s="591"/>
      <c r="H387" s="591"/>
      <c r="I387" s="591"/>
      <c r="J387" s="591"/>
      <c r="K387" s="591"/>
      <c r="L387" s="591"/>
      <c r="M387" s="591"/>
      <c r="N387" s="591"/>
      <c r="O387" s="591"/>
      <c r="P387" s="591"/>
      <c r="Q387" s="591"/>
      <c r="S387" s="1203"/>
      <c r="T387" s="1203"/>
      <c r="U387" s="1203"/>
      <c r="V387" s="1203"/>
      <c r="W387" s="1203"/>
      <c r="X387" s="1203"/>
      <c r="Y387" s="1203"/>
      <c r="Z387" s="1203"/>
      <c r="AA387" s="1203"/>
      <c r="AB387" s="1203"/>
      <c r="AC387" s="1203"/>
      <c r="AD387" s="1203"/>
      <c r="AE387" s="1203"/>
      <c r="AF387" s="1203"/>
      <c r="AG387" s="1203"/>
      <c r="AH387" s="1203"/>
      <c r="AI387" s="1203"/>
      <c r="AJ387" s="1203"/>
      <c r="AK387" s="1203"/>
      <c r="AL387" s="1203"/>
      <c r="AN387" s="50"/>
      <c r="AO387" s="50"/>
      <c r="AP387" s="50"/>
      <c r="AQ387" s="51"/>
      <c r="AR387" s="162" t="s">
        <v>937</v>
      </c>
      <c r="AS387" s="40"/>
      <c r="AT387" s="41"/>
      <c r="AU387" s="153"/>
      <c r="AV387" s="174"/>
      <c r="AW387" s="222"/>
      <c r="AX387" s="42"/>
      <c r="AY387" s="42"/>
      <c r="AZ387" s="42"/>
      <c r="BA387" s="42"/>
      <c r="BB387" s="491"/>
    </row>
    <row r="388" spans="1:54" s="63" customFormat="1" ht="28.2" customHeight="1">
      <c r="A388" s="591"/>
      <c r="B388" s="591"/>
      <c r="C388" s="591"/>
      <c r="D388" s="591"/>
      <c r="E388" s="591"/>
      <c r="F388" s="591"/>
      <c r="G388" s="591"/>
      <c r="H388" s="591"/>
      <c r="I388" s="591"/>
      <c r="J388" s="591"/>
      <c r="K388" s="591"/>
      <c r="L388" s="591"/>
      <c r="M388" s="591"/>
      <c r="N388" s="591"/>
      <c r="O388" s="591"/>
      <c r="P388" s="591"/>
      <c r="Q388" s="591"/>
      <c r="S388" s="1134"/>
      <c r="T388" s="1134"/>
      <c r="U388" s="1134"/>
      <c r="V388" s="1134"/>
      <c r="W388" s="1134"/>
      <c r="X388" s="1134"/>
      <c r="Y388" s="1134"/>
      <c r="Z388" s="1134"/>
      <c r="AA388" s="1134"/>
      <c r="AB388" s="1134"/>
      <c r="AC388" s="1134"/>
      <c r="AD388" s="1134"/>
      <c r="AE388" s="1134"/>
      <c r="AF388" s="1134"/>
      <c r="AG388" s="1134"/>
      <c r="AH388" s="1134"/>
      <c r="AI388" s="1134"/>
      <c r="AJ388" s="1134"/>
      <c r="AK388" s="1134"/>
      <c r="AL388" s="1134"/>
      <c r="AN388" s="50"/>
      <c r="AO388" s="50"/>
      <c r="AP388" s="50"/>
      <c r="AQ388" s="51"/>
      <c r="AR388" s="162" t="s">
        <v>937</v>
      </c>
      <c r="AS388" s="40"/>
      <c r="AT388" s="41"/>
      <c r="AU388" s="153"/>
      <c r="AV388" s="174"/>
      <c r="AW388" s="222"/>
      <c r="AX388" s="42"/>
      <c r="AY388" s="42"/>
      <c r="AZ388" s="42"/>
      <c r="BA388" s="42"/>
      <c r="BB388" s="491"/>
    </row>
    <row r="389" spans="1:54" s="63" customFormat="1" ht="28.2" customHeight="1">
      <c r="A389" s="591"/>
      <c r="B389" s="591"/>
      <c r="C389" s="591"/>
      <c r="D389" s="591"/>
      <c r="E389" s="591"/>
      <c r="F389" s="591"/>
      <c r="G389" s="591"/>
      <c r="H389" s="591"/>
      <c r="I389" s="591"/>
      <c r="J389" s="591"/>
      <c r="K389" s="591"/>
      <c r="L389" s="591"/>
      <c r="M389" s="591"/>
      <c r="N389" s="591"/>
      <c r="O389" s="591"/>
      <c r="P389" s="591"/>
      <c r="Q389" s="591"/>
      <c r="S389" s="1134"/>
      <c r="T389" s="1134"/>
      <c r="U389" s="1134"/>
      <c r="V389" s="1134"/>
      <c r="W389" s="1134"/>
      <c r="X389" s="1134"/>
      <c r="Y389" s="1134"/>
      <c r="Z389" s="1134"/>
      <c r="AA389" s="1134"/>
      <c r="AB389" s="1134"/>
      <c r="AC389" s="1134"/>
      <c r="AD389" s="1134"/>
      <c r="AE389" s="1134"/>
      <c r="AF389" s="1134"/>
      <c r="AG389" s="1134"/>
      <c r="AH389" s="1134"/>
      <c r="AI389" s="1134"/>
      <c r="AJ389" s="1134"/>
      <c r="AK389" s="1134"/>
      <c r="AL389" s="1134"/>
      <c r="AN389" s="50"/>
      <c r="AO389" s="50"/>
      <c r="AP389" s="50"/>
      <c r="AQ389" s="51"/>
      <c r="AR389" s="162" t="s">
        <v>937</v>
      </c>
      <c r="AS389" s="40"/>
      <c r="AT389" s="41" t="e">
        <f>IF(#REF!=$E$442,1,IF(#REF!=$E$443,2,""))</f>
        <v>#REF!</v>
      </c>
      <c r="AU389" s="413" t="e">
        <f>IF(AND(#REF!&lt;&gt;"",$AT$378="有"),AT389," ")</f>
        <v>#REF!</v>
      </c>
      <c r="AV389" s="174"/>
      <c r="AW389" s="222" t="s">
        <v>882</v>
      </c>
      <c r="AX389" s="42"/>
      <c r="AY389" s="42"/>
      <c r="AZ389" s="42"/>
      <c r="BA389" s="42"/>
      <c r="BB389" s="491"/>
    </row>
    <row r="390" spans="1:54" s="63" customFormat="1" ht="28.2" customHeight="1">
      <c r="A390" s="591"/>
      <c r="B390" s="591"/>
      <c r="C390" s="591"/>
      <c r="D390" s="591"/>
      <c r="E390" s="591"/>
      <c r="F390" s="591"/>
      <c r="G390" s="591"/>
      <c r="H390" s="591"/>
      <c r="I390" s="591"/>
      <c r="J390" s="591"/>
      <c r="K390" s="591"/>
      <c r="L390" s="591"/>
      <c r="M390" s="591"/>
      <c r="N390" s="591"/>
      <c r="O390" s="591"/>
      <c r="P390" s="591"/>
      <c r="Q390" s="591"/>
      <c r="S390" s="1134"/>
      <c r="T390" s="1134"/>
      <c r="U390" s="1134"/>
      <c r="V390" s="1134"/>
      <c r="W390" s="1134"/>
      <c r="X390" s="1134"/>
      <c r="Y390" s="1134"/>
      <c r="Z390" s="1134"/>
      <c r="AA390" s="1134"/>
      <c r="AB390" s="1134"/>
      <c r="AC390" s="1134"/>
      <c r="AD390" s="1134"/>
      <c r="AE390" s="1134"/>
      <c r="AF390" s="1134"/>
      <c r="AG390" s="1134"/>
      <c r="AH390" s="1134"/>
      <c r="AI390" s="1134"/>
      <c r="AJ390" s="1134"/>
      <c r="AK390" s="1134"/>
      <c r="AL390" s="1134"/>
      <c r="AN390" s="50"/>
      <c r="AO390" s="50"/>
      <c r="AP390" s="50"/>
      <c r="AQ390" s="51"/>
      <c r="AR390" s="162" t="s">
        <v>937</v>
      </c>
      <c r="AS390" s="40"/>
      <c r="AT390" s="41"/>
      <c r="AU390" s="153"/>
      <c r="AV390" s="174"/>
      <c r="AW390" s="222"/>
      <c r="AX390" s="42"/>
      <c r="AY390" s="42"/>
      <c r="AZ390" s="42"/>
      <c r="BA390" s="42"/>
      <c r="BB390" s="491"/>
    </row>
    <row r="391" spans="1:54" s="63" customFormat="1" ht="28.2" customHeight="1">
      <c r="A391" s="591"/>
      <c r="B391" s="591"/>
      <c r="C391" s="591"/>
      <c r="D391" s="591"/>
      <c r="E391" s="591"/>
      <c r="F391" s="591"/>
      <c r="G391" s="591"/>
      <c r="H391" s="591"/>
      <c r="I391" s="591"/>
      <c r="J391" s="591"/>
      <c r="K391" s="591"/>
      <c r="L391" s="591"/>
      <c r="M391" s="591"/>
      <c r="N391" s="591"/>
      <c r="O391" s="591"/>
      <c r="P391" s="591"/>
      <c r="Q391" s="591"/>
      <c r="R391" s="50"/>
      <c r="S391" s="1134"/>
      <c r="T391" s="1134"/>
      <c r="U391" s="1134"/>
      <c r="V391" s="1134"/>
      <c r="W391" s="1134"/>
      <c r="X391" s="1134"/>
      <c r="Y391" s="1134"/>
      <c r="Z391" s="1134"/>
      <c r="AA391" s="1134"/>
      <c r="AB391" s="1134"/>
      <c r="AC391" s="1134"/>
      <c r="AD391" s="1134"/>
      <c r="AE391" s="1134"/>
      <c r="AF391" s="1134"/>
      <c r="AG391" s="1134"/>
      <c r="AH391" s="1134"/>
      <c r="AI391" s="1134"/>
      <c r="AJ391" s="1134"/>
      <c r="AK391" s="1134"/>
      <c r="AL391" s="1134"/>
      <c r="AM391" s="50"/>
      <c r="AN391" s="50"/>
      <c r="AO391" s="50"/>
      <c r="AP391" s="50"/>
      <c r="AQ391" s="51"/>
      <c r="AR391" s="162" t="s">
        <v>937</v>
      </c>
      <c r="AS391" s="40"/>
      <c r="AT391" s="41"/>
      <c r="AU391" s="153"/>
      <c r="AV391" s="174"/>
      <c r="AW391" s="222"/>
      <c r="AX391" s="42"/>
      <c r="AY391" s="42"/>
      <c r="AZ391" s="42"/>
      <c r="BA391" s="42"/>
      <c r="BB391" s="491"/>
    </row>
    <row r="392" spans="1:54" s="63" customFormat="1" ht="28.2" customHeight="1">
      <c r="A392" s="466"/>
      <c r="C392" s="902" t="str">
        <f>IF(AS431&gt;0,"重複して選択している登録等コードがあります。ご確認ください。","")</f>
        <v/>
      </c>
      <c r="D392" s="902"/>
      <c r="E392" s="902"/>
      <c r="F392" s="902"/>
      <c r="G392" s="902"/>
      <c r="H392" s="902"/>
      <c r="I392" s="902"/>
      <c r="J392" s="902"/>
      <c r="K392" s="902"/>
      <c r="L392" s="902"/>
      <c r="M392" s="902"/>
      <c r="N392" s="902"/>
      <c r="O392" s="902"/>
      <c r="P392" s="902"/>
      <c r="Q392" s="902"/>
      <c r="R392" s="902"/>
      <c r="S392" s="902"/>
      <c r="T392" s="902"/>
      <c r="U392" s="902"/>
      <c r="V392" s="902"/>
      <c r="W392" s="902"/>
      <c r="X392" s="902"/>
      <c r="Y392" s="902"/>
      <c r="Z392" s="902"/>
      <c r="AA392" s="902"/>
      <c r="AB392" s="902"/>
      <c r="AC392" s="902"/>
      <c r="AD392" s="902"/>
      <c r="AE392" s="902"/>
      <c r="AF392" s="902"/>
      <c r="AG392" s="902"/>
      <c r="AH392" s="902"/>
      <c r="AI392" s="902"/>
      <c r="AJ392" s="902"/>
      <c r="AK392" s="902"/>
      <c r="AL392" s="902"/>
      <c r="AM392" s="902"/>
      <c r="AN392" s="902"/>
      <c r="AO392" s="466"/>
      <c r="AP392" s="466"/>
      <c r="AQ392" s="51"/>
      <c r="AR392" s="162" t="s">
        <v>937</v>
      </c>
      <c r="AS392" s="40"/>
      <c r="AT392" s="41"/>
      <c r="AU392" s="153"/>
      <c r="AV392" s="174"/>
      <c r="AW392" s="222"/>
      <c r="AX392" s="42"/>
      <c r="AY392" s="42"/>
      <c r="AZ392" s="42"/>
      <c r="BA392" s="42"/>
      <c r="BB392" s="491"/>
    </row>
    <row r="393" spans="1:54" s="63" customFormat="1" ht="28.2" customHeight="1">
      <c r="A393" s="50"/>
      <c r="B393" s="50"/>
      <c r="C393" s="902"/>
      <c r="D393" s="902"/>
      <c r="E393" s="902"/>
      <c r="F393" s="902"/>
      <c r="G393" s="902"/>
      <c r="H393" s="902"/>
      <c r="I393" s="902"/>
      <c r="J393" s="902"/>
      <c r="K393" s="902"/>
      <c r="L393" s="902"/>
      <c r="M393" s="902"/>
      <c r="N393" s="902"/>
      <c r="O393" s="902"/>
      <c r="P393" s="902"/>
      <c r="Q393" s="902"/>
      <c r="R393" s="902"/>
      <c r="S393" s="902"/>
      <c r="T393" s="902"/>
      <c r="U393" s="902"/>
      <c r="V393" s="902"/>
      <c r="W393" s="902"/>
      <c r="X393" s="902"/>
      <c r="Y393" s="902"/>
      <c r="Z393" s="902"/>
      <c r="AA393" s="902"/>
      <c r="AB393" s="902"/>
      <c r="AC393" s="902"/>
      <c r="AD393" s="902"/>
      <c r="AE393" s="902"/>
      <c r="AF393" s="902"/>
      <c r="AG393" s="902"/>
      <c r="AH393" s="902"/>
      <c r="AI393" s="902"/>
      <c r="AJ393" s="902"/>
      <c r="AK393" s="902"/>
      <c r="AL393" s="902"/>
      <c r="AM393" s="902"/>
      <c r="AN393" s="902"/>
      <c r="AO393" s="50"/>
      <c r="AP393" s="50"/>
      <c r="AQ393" s="51"/>
      <c r="AR393" s="162" t="s">
        <v>937</v>
      </c>
      <c r="AS393" s="40"/>
      <c r="AT393" s="41"/>
      <c r="AU393" s="153"/>
      <c r="AV393" s="174"/>
      <c r="AW393" s="222"/>
      <c r="AX393" s="42"/>
      <c r="AY393" s="42"/>
      <c r="AZ393" s="42"/>
      <c r="BA393" s="42"/>
      <c r="BB393" s="491"/>
    </row>
    <row r="394" spans="1:54" s="63" customFormat="1" ht="28.2" customHeight="1" thickBot="1">
      <c r="A394" s="50"/>
      <c r="C394" s="870" t="str">
        <f>SUBSTITUTE(様式６!D51,"記入","入力")</f>
        <v>◆「コード９９９９（その他の許可・認可・登録等）」を上記「登録等コード」に入力した場合は、具体的な登録等名称を以下に入力</v>
      </c>
      <c r="D394" s="870"/>
      <c r="E394" s="870"/>
      <c r="F394" s="870"/>
      <c r="G394" s="870"/>
      <c r="H394" s="870"/>
      <c r="I394" s="870"/>
      <c r="J394" s="870"/>
      <c r="K394" s="870"/>
      <c r="L394" s="870"/>
      <c r="M394" s="870"/>
      <c r="N394" s="870"/>
      <c r="O394" s="870"/>
      <c r="P394" s="870"/>
      <c r="Q394" s="870"/>
      <c r="R394" s="870"/>
      <c r="S394" s="870"/>
      <c r="T394" s="870"/>
      <c r="U394" s="870"/>
      <c r="V394" s="870"/>
      <c r="W394" s="870"/>
      <c r="X394" s="870"/>
      <c r="Y394" s="870"/>
      <c r="Z394" s="870"/>
      <c r="AA394" s="870"/>
      <c r="AB394" s="870"/>
      <c r="AC394" s="870"/>
      <c r="AD394" s="870"/>
      <c r="AE394" s="870"/>
      <c r="AF394" s="870"/>
      <c r="AG394" s="870"/>
      <c r="AH394" s="870"/>
      <c r="AI394" s="870"/>
      <c r="AJ394" s="870"/>
      <c r="AK394" s="870"/>
      <c r="AL394" s="870"/>
      <c r="AM394" s="135"/>
      <c r="AN394" s="50"/>
      <c r="AO394" s="50"/>
      <c r="AP394" s="50"/>
      <c r="AQ394" s="51"/>
      <c r="AR394" s="162" t="s">
        <v>937</v>
      </c>
      <c r="AS394" s="40"/>
      <c r="AT394" s="41"/>
      <c r="AU394" s="153"/>
      <c r="AV394" s="174"/>
      <c r="AW394" s="222"/>
      <c r="AX394" s="42"/>
      <c r="AY394" s="42"/>
      <c r="AZ394" s="42"/>
      <c r="BA394" s="42"/>
      <c r="BB394" s="491"/>
    </row>
    <row r="395" spans="1:54" s="63" customFormat="1" ht="28.2" customHeight="1" thickBot="1">
      <c r="A395" s="50"/>
      <c r="B395" s="131"/>
      <c r="C395" s="927"/>
      <c r="D395" s="928"/>
      <c r="E395" s="928"/>
      <c r="F395" s="928"/>
      <c r="G395" s="928"/>
      <c r="H395" s="928"/>
      <c r="I395" s="928"/>
      <c r="J395" s="928"/>
      <c r="K395" s="928"/>
      <c r="L395" s="928"/>
      <c r="M395" s="928"/>
      <c r="N395" s="928"/>
      <c r="O395" s="928"/>
      <c r="P395" s="928"/>
      <c r="Q395" s="928"/>
      <c r="R395" s="928"/>
      <c r="S395" s="928"/>
      <c r="T395" s="928"/>
      <c r="U395" s="928"/>
      <c r="V395" s="928"/>
      <c r="W395" s="928"/>
      <c r="X395" s="928"/>
      <c r="Y395" s="928"/>
      <c r="Z395" s="928"/>
      <c r="AA395" s="929"/>
      <c r="AC395" s="136"/>
      <c r="AJ395" s="50"/>
      <c r="AK395" s="50"/>
      <c r="AL395" s="50"/>
      <c r="AM395" s="50"/>
      <c r="AN395" s="50"/>
      <c r="AO395" s="50"/>
      <c r="AP395" s="451"/>
      <c r="AQ395" s="51"/>
      <c r="AR395" s="162" t="s">
        <v>937</v>
      </c>
      <c r="AS395" s="40"/>
      <c r="AT395" s="41"/>
      <c r="AU395" s="153"/>
      <c r="AV395" s="174"/>
      <c r="AW395" s="222"/>
      <c r="AX395" s="42"/>
      <c r="AY395" s="42"/>
      <c r="AZ395" s="42"/>
      <c r="BA395" s="42"/>
      <c r="BB395" s="491"/>
    </row>
    <row r="396" spans="1:54" s="63" customFormat="1" ht="28.2" customHeight="1" thickBot="1">
      <c r="A396" s="50"/>
      <c r="B396" s="131"/>
      <c r="C396" s="137" t="str">
        <f>IF(LEN(AT434)&gt;22,"２２文字を超えた文字は、出力様式には表示されません。様式８のシートを確認してください。","")</f>
        <v/>
      </c>
      <c r="AJ396" s="50"/>
      <c r="AK396" s="50"/>
      <c r="AL396" s="50"/>
      <c r="AM396" s="50"/>
      <c r="AN396" s="50"/>
      <c r="AO396" s="50"/>
      <c r="AP396" s="50"/>
      <c r="AQ396" s="51"/>
      <c r="AR396" s="162" t="s">
        <v>937</v>
      </c>
      <c r="AS396" s="40"/>
      <c r="AT396" s="41" t="e">
        <f>IF(#REF!=$E$442,1,IF(#REF!=$E$443,2,""))</f>
        <v>#REF!</v>
      </c>
      <c r="AU396" s="413" t="e">
        <f>IF(AND(#REF!&lt;&gt;"",$AT$378="有"),AT396," ")</f>
        <v>#REF!</v>
      </c>
      <c r="AV396" s="174"/>
      <c r="AW396" s="222" t="s">
        <v>882</v>
      </c>
      <c r="AX396" s="42"/>
      <c r="AY396" s="42"/>
      <c r="AZ396" s="42"/>
      <c r="BA396" s="42"/>
      <c r="BB396" s="491"/>
    </row>
    <row r="397" spans="1:54" s="63" customFormat="1" ht="28.2" customHeight="1">
      <c r="A397" s="50"/>
      <c r="B397" s="1226" t="str">
        <f>様式６!AD42</f>
        <v>⑤技術者情報</v>
      </c>
      <c r="C397" s="1226"/>
      <c r="D397" s="1226"/>
      <c r="E397" s="1226"/>
      <c r="F397" s="1226"/>
      <c r="G397" s="1226"/>
      <c r="H397" s="1226"/>
      <c r="I397" s="1226"/>
      <c r="J397" s="1226"/>
      <c r="K397" s="1226"/>
      <c r="L397" s="1223" t="str">
        <f>SUBSTITUTE(様式６!AD43,"記入","入力")&amp;CHAR(10)&amp;CHAR(10)&amp;"※技術者コードは上から詰めて選択・入力してください"</f>
        <v>申請業務にかかわり、本市の業務を受託するにあたり従事できる技術職員を申請の手引３６ページ「技術者資格コード表」を参照の上、そのコード番号と人数を入力
※技術者資格コード表に無い資格が複数ある場合、コード番号欄には「９９」と入力し、人数欄には複数の資格について、その合計人数（延べ人数）を入力
※技術者コードは上から詰めて選択・入力してください</v>
      </c>
      <c r="M397" s="1223"/>
      <c r="N397" s="1223"/>
      <c r="O397" s="1223"/>
      <c r="P397" s="1223"/>
      <c r="Q397" s="1223"/>
      <c r="R397" s="1223"/>
      <c r="S397" s="1223"/>
      <c r="T397" s="1223"/>
      <c r="U397" s="1223"/>
      <c r="V397" s="1223"/>
      <c r="W397" s="1223"/>
      <c r="X397" s="1223"/>
      <c r="Y397" s="1223"/>
      <c r="Z397" s="1223"/>
      <c r="AA397" s="1223"/>
      <c r="AB397" s="1223"/>
      <c r="AC397" s="1223"/>
      <c r="AD397" s="1223"/>
      <c r="AE397" s="1223"/>
      <c r="AF397" s="1223"/>
      <c r="AG397" s="1223"/>
      <c r="AH397" s="1223"/>
      <c r="AI397" s="1223"/>
      <c r="AJ397" s="1223"/>
      <c r="AK397" s="1223"/>
      <c r="AL397" s="1223"/>
      <c r="AM397" s="48"/>
      <c r="AN397" s="48"/>
      <c r="AO397" s="48"/>
      <c r="AP397" s="49"/>
      <c r="AQ397" s="51"/>
      <c r="AR397" s="162" t="s">
        <v>937</v>
      </c>
      <c r="AS397" s="40"/>
      <c r="AT397" s="41"/>
      <c r="AU397" s="153"/>
      <c r="AV397" s="174"/>
      <c r="AW397" s="222"/>
      <c r="AX397" s="42"/>
      <c r="AY397" s="42"/>
      <c r="AZ397" s="42"/>
      <c r="BA397" s="42"/>
      <c r="BB397" s="491"/>
    </row>
    <row r="398" spans="1:54" s="63" customFormat="1" ht="28.2" customHeight="1">
      <c r="A398" s="50"/>
      <c r="B398" s="1227"/>
      <c r="C398" s="1227"/>
      <c r="D398" s="1227"/>
      <c r="E398" s="1227"/>
      <c r="F398" s="1227"/>
      <c r="G398" s="1227"/>
      <c r="H398" s="1227"/>
      <c r="I398" s="1227"/>
      <c r="J398" s="1227"/>
      <c r="K398" s="1227"/>
      <c r="L398" s="1224"/>
      <c r="M398" s="1224"/>
      <c r="N398" s="1224"/>
      <c r="O398" s="1224"/>
      <c r="P398" s="1224"/>
      <c r="Q398" s="1224"/>
      <c r="R398" s="1224"/>
      <c r="S398" s="1224"/>
      <c r="T398" s="1224"/>
      <c r="U398" s="1224"/>
      <c r="V398" s="1224"/>
      <c r="W398" s="1224"/>
      <c r="X398" s="1224"/>
      <c r="Y398" s="1224"/>
      <c r="Z398" s="1224"/>
      <c r="AA398" s="1224"/>
      <c r="AB398" s="1224"/>
      <c r="AC398" s="1224"/>
      <c r="AD398" s="1224"/>
      <c r="AE398" s="1224"/>
      <c r="AF398" s="1224"/>
      <c r="AG398" s="1224"/>
      <c r="AH398" s="1224"/>
      <c r="AI398" s="1224"/>
      <c r="AJ398" s="1224"/>
      <c r="AK398" s="1224"/>
      <c r="AL398" s="1224"/>
      <c r="AM398" s="48"/>
      <c r="AN398" s="48"/>
      <c r="AO398" s="48"/>
      <c r="AP398" s="49"/>
      <c r="AQ398" s="51"/>
      <c r="AR398" s="162" t="s">
        <v>937</v>
      </c>
      <c r="AS398" s="40"/>
      <c r="AT398" s="41"/>
      <c r="AU398" s="153"/>
      <c r="AV398" s="174"/>
      <c r="AW398" s="222"/>
      <c r="AX398" s="42"/>
      <c r="AY398" s="42"/>
      <c r="AZ398" s="42"/>
      <c r="BA398" s="42"/>
      <c r="BB398" s="491"/>
    </row>
    <row r="399" spans="1:54" s="63" customFormat="1" ht="28.2" customHeight="1">
      <c r="A399" s="50"/>
      <c r="B399" s="1227"/>
      <c r="C399" s="1227"/>
      <c r="D399" s="1227"/>
      <c r="E399" s="1227"/>
      <c r="F399" s="1227"/>
      <c r="G399" s="1227"/>
      <c r="H399" s="1227"/>
      <c r="I399" s="1227"/>
      <c r="J399" s="1227"/>
      <c r="K399" s="1227"/>
      <c r="L399" s="1224"/>
      <c r="M399" s="1224"/>
      <c r="N399" s="1224"/>
      <c r="O399" s="1224"/>
      <c r="P399" s="1224"/>
      <c r="Q399" s="1224"/>
      <c r="R399" s="1224"/>
      <c r="S399" s="1224"/>
      <c r="T399" s="1224"/>
      <c r="U399" s="1224"/>
      <c r="V399" s="1224"/>
      <c r="W399" s="1224"/>
      <c r="X399" s="1224"/>
      <c r="Y399" s="1224"/>
      <c r="Z399" s="1224"/>
      <c r="AA399" s="1224"/>
      <c r="AB399" s="1224"/>
      <c r="AC399" s="1224"/>
      <c r="AD399" s="1224"/>
      <c r="AE399" s="1224"/>
      <c r="AF399" s="1224"/>
      <c r="AG399" s="1224"/>
      <c r="AH399" s="1224"/>
      <c r="AI399" s="1224"/>
      <c r="AJ399" s="1224"/>
      <c r="AK399" s="1224"/>
      <c r="AL399" s="1224"/>
      <c r="AM399" s="48"/>
      <c r="AN399" s="48"/>
      <c r="AO399" s="48"/>
      <c r="AP399" s="49"/>
      <c r="AQ399" s="51"/>
      <c r="AR399" s="162" t="s">
        <v>937</v>
      </c>
      <c r="AS399" s="40"/>
      <c r="AT399" s="41"/>
      <c r="AU399" s="153"/>
      <c r="AV399" s="174"/>
      <c r="AW399" s="222"/>
      <c r="AX399" s="42"/>
      <c r="AY399" s="42"/>
      <c r="AZ399" s="42"/>
      <c r="BA399" s="42"/>
      <c r="BB399" s="491"/>
    </row>
    <row r="400" spans="1:54" s="63" customFormat="1" ht="28.2" customHeight="1" thickBot="1">
      <c r="A400" s="463"/>
      <c r="B400" s="1228"/>
      <c r="C400" s="1228"/>
      <c r="D400" s="1228"/>
      <c r="E400" s="1228"/>
      <c r="F400" s="1228"/>
      <c r="G400" s="1228"/>
      <c r="H400" s="1228"/>
      <c r="I400" s="1228"/>
      <c r="J400" s="1228"/>
      <c r="K400" s="1228"/>
      <c r="L400" s="1225"/>
      <c r="M400" s="1225"/>
      <c r="N400" s="1225"/>
      <c r="O400" s="1225"/>
      <c r="P400" s="1225"/>
      <c r="Q400" s="1225"/>
      <c r="R400" s="1225"/>
      <c r="S400" s="1225"/>
      <c r="T400" s="1225"/>
      <c r="U400" s="1225"/>
      <c r="V400" s="1225"/>
      <c r="W400" s="1225"/>
      <c r="X400" s="1225"/>
      <c r="Y400" s="1225"/>
      <c r="Z400" s="1225"/>
      <c r="AA400" s="1225"/>
      <c r="AB400" s="1225"/>
      <c r="AC400" s="1225"/>
      <c r="AD400" s="1225"/>
      <c r="AE400" s="1225"/>
      <c r="AF400" s="1225"/>
      <c r="AG400" s="1225"/>
      <c r="AH400" s="1225"/>
      <c r="AI400" s="1225"/>
      <c r="AJ400" s="1225"/>
      <c r="AK400" s="1225"/>
      <c r="AL400" s="1225"/>
      <c r="AM400" s="48"/>
      <c r="AN400" s="48"/>
      <c r="AO400" s="48"/>
      <c r="AP400" s="396"/>
      <c r="AQ400" s="51"/>
      <c r="AR400" s="162"/>
      <c r="AS400" s="40"/>
      <c r="AT400" s="41"/>
      <c r="AU400" s="153"/>
      <c r="AV400" s="174"/>
      <c r="AW400" s="222"/>
      <c r="AX400" s="42"/>
      <c r="AY400" s="42"/>
      <c r="AZ400" s="42"/>
      <c r="BA400" s="42"/>
      <c r="BB400" s="491"/>
    </row>
    <row r="401" spans="1:54" s="63" customFormat="1" ht="28.2" hidden="1" customHeight="1">
      <c r="A401" s="463"/>
      <c r="B401" s="464"/>
      <c r="C401" s="464"/>
      <c r="D401" s="464"/>
      <c r="E401" s="464"/>
      <c r="F401" s="464"/>
      <c r="G401" s="464"/>
      <c r="H401" s="464"/>
      <c r="I401" s="464"/>
      <c r="J401" s="464"/>
      <c r="K401" s="464"/>
      <c r="L401" s="465"/>
      <c r="M401" s="465"/>
      <c r="N401" s="465"/>
      <c r="O401" s="465"/>
      <c r="P401" s="465"/>
      <c r="Q401" s="465"/>
      <c r="R401" s="465"/>
      <c r="S401" s="465"/>
      <c r="T401" s="465"/>
      <c r="U401" s="465"/>
      <c r="V401" s="465"/>
      <c r="W401" s="465"/>
      <c r="X401" s="465"/>
      <c r="Y401" s="465"/>
      <c r="Z401" s="465"/>
      <c r="AA401" s="465"/>
      <c r="AB401" s="465"/>
      <c r="AC401" s="465"/>
      <c r="AD401" s="465"/>
      <c r="AE401" s="465"/>
      <c r="AF401" s="465"/>
      <c r="AG401" s="465"/>
      <c r="AH401" s="465"/>
      <c r="AI401" s="465"/>
      <c r="AJ401" s="465"/>
      <c r="AK401" s="465"/>
      <c r="AL401" s="465"/>
      <c r="AM401" s="48"/>
      <c r="AN401" s="48"/>
      <c r="AO401" s="48"/>
      <c r="AP401" s="396"/>
      <c r="AQ401" s="51"/>
      <c r="AR401" s="162" t="s">
        <v>937</v>
      </c>
      <c r="AS401" s="40"/>
      <c r="AT401" s="41"/>
      <c r="AU401" s="153"/>
      <c r="AV401" s="174"/>
      <c r="AW401" s="222"/>
      <c r="AX401" s="42"/>
      <c r="AY401" s="42"/>
      <c r="AZ401" s="42"/>
      <c r="BA401" s="42"/>
      <c r="BB401" s="491"/>
    </row>
    <row r="402" spans="1:54" s="63" customFormat="1" ht="28.2" customHeight="1">
      <c r="A402" s="50"/>
      <c r="B402" s="50"/>
      <c r="C402" s="50"/>
      <c r="D402" s="50"/>
      <c r="E402" s="50"/>
      <c r="F402" s="50" t="s">
        <v>774</v>
      </c>
      <c r="G402" s="50"/>
      <c r="H402" s="50"/>
      <c r="I402" s="50"/>
      <c r="J402" s="50"/>
      <c r="K402" s="50"/>
      <c r="L402" s="50"/>
      <c r="M402" s="50"/>
      <c r="N402" s="50"/>
      <c r="O402" s="50"/>
      <c r="P402" s="50"/>
      <c r="Q402" s="50"/>
      <c r="R402" s="50"/>
      <c r="S402" s="50"/>
      <c r="T402" s="50"/>
      <c r="U402" s="50"/>
      <c r="V402" s="50"/>
      <c r="W402" s="50"/>
      <c r="X402" s="50"/>
      <c r="Y402" s="50"/>
      <c r="Z402" s="50"/>
      <c r="AA402" s="50"/>
      <c r="AB402" s="50"/>
      <c r="AC402" s="50"/>
      <c r="AD402" s="50"/>
      <c r="AE402" s="50"/>
      <c r="AF402" s="50"/>
      <c r="AG402" s="50"/>
      <c r="AH402" s="50"/>
      <c r="AI402" s="50"/>
      <c r="AJ402" s="50"/>
      <c r="AK402" s="50"/>
      <c r="AL402" s="50"/>
      <c r="AM402" s="50"/>
      <c r="AN402" s="50"/>
      <c r="AO402" s="50"/>
      <c r="AP402" s="50"/>
      <c r="AQ402" s="51"/>
      <c r="AR402" s="162" t="s">
        <v>937</v>
      </c>
      <c r="AS402" s="40"/>
      <c r="AT402" s="41"/>
      <c r="AU402" s="153"/>
      <c r="AV402" s="174"/>
      <c r="AW402" s="222"/>
      <c r="AX402" s="42"/>
      <c r="AY402" s="42"/>
      <c r="AZ402" s="42"/>
      <c r="BA402" s="42"/>
      <c r="BB402" s="491"/>
    </row>
    <row r="403" spans="1:54" s="63" customFormat="1" ht="28.2" customHeight="1" thickBot="1">
      <c r="A403" s="50"/>
      <c r="B403" s="50"/>
      <c r="C403" s="888" t="s">
        <v>1139</v>
      </c>
      <c r="D403" s="888"/>
      <c r="E403" s="889" t="s">
        <v>1140</v>
      </c>
      <c r="F403" s="889"/>
      <c r="G403" s="889"/>
      <c r="H403" s="889"/>
      <c r="I403" s="889"/>
      <c r="J403" s="889"/>
      <c r="K403" s="889"/>
      <c r="S403" s="941" t="s">
        <v>748</v>
      </c>
      <c r="T403" s="941"/>
      <c r="U403" s="50"/>
      <c r="V403" s="50"/>
      <c r="W403" s="50"/>
      <c r="X403" s="50"/>
      <c r="Y403" s="50"/>
      <c r="Z403" s="50"/>
      <c r="AA403" s="50"/>
      <c r="AB403" s="50"/>
      <c r="AC403" s="50"/>
      <c r="AD403" s="50"/>
      <c r="AH403" s="50"/>
      <c r="AI403" s="50"/>
      <c r="AJ403" s="50"/>
      <c r="AK403" s="50"/>
      <c r="AL403" s="50"/>
      <c r="AM403" s="50"/>
      <c r="AN403" s="50"/>
      <c r="AO403" s="50"/>
      <c r="AP403" s="50"/>
      <c r="AQ403" s="51"/>
      <c r="AR403" s="162" t="s">
        <v>937</v>
      </c>
      <c r="AS403" s="40"/>
      <c r="AT403" s="41" t="e">
        <f>IF(#REF!=$E$442,1,IF(#REF!=$E$443,2,""))</f>
        <v>#REF!</v>
      </c>
      <c r="AU403" s="413" t="e">
        <f>IF(AND(#REF!&lt;&gt;"",$AT$378="有"),AT403," ")</f>
        <v>#REF!</v>
      </c>
      <c r="AV403" s="174"/>
      <c r="AW403" s="222" t="s">
        <v>882</v>
      </c>
      <c r="AX403" s="42"/>
      <c r="AY403" s="42"/>
      <c r="AZ403" s="42"/>
      <c r="BA403" s="42"/>
      <c r="BB403" s="491"/>
    </row>
    <row r="404" spans="1:54" s="63" customFormat="1" ht="28.2" customHeight="1" thickBot="1">
      <c r="A404" s="50"/>
      <c r="B404" s="63">
        <v>1</v>
      </c>
      <c r="C404" s="907"/>
      <c r="D404" s="908"/>
      <c r="E404" s="892" t="str">
        <f>IFERROR(VLOOKUP(C404,$AK$443:$AL$474,2,0),"")</f>
        <v/>
      </c>
      <c r="F404" s="893"/>
      <c r="G404" s="893"/>
      <c r="H404" s="893"/>
      <c r="I404" s="893"/>
      <c r="J404" s="893"/>
      <c r="K404" s="893"/>
      <c r="L404" s="894"/>
      <c r="M404" s="894"/>
      <c r="N404" s="894"/>
      <c r="O404" s="894"/>
      <c r="P404" s="894"/>
      <c r="Q404" s="895"/>
      <c r="S404" s="930"/>
      <c r="T404" s="931"/>
      <c r="U404" s="50" t="s">
        <v>326</v>
      </c>
      <c r="V404" s="50"/>
      <c r="W404" s="138" t="str">
        <f t="shared" ref="W404:W408" si="16">IF(AND(C404&lt;&gt;"",S404=""),"人数を入力してください。","")</f>
        <v/>
      </c>
      <c r="X404" s="211"/>
      <c r="AH404" s="211"/>
      <c r="AI404" s="611" t="str">
        <f>IF(COUNTIF(C404:D408,"Z2")&gt;1,"コード「Z2」は１回のみ入力してください。複数の技術者資格について記入する場合は、人数欄には延べ人数を入力してください。","")</f>
        <v/>
      </c>
      <c r="AJ404" s="611"/>
      <c r="AK404" s="611"/>
      <c r="AL404" s="611"/>
      <c r="AM404" s="611"/>
      <c r="AN404" s="611"/>
      <c r="AO404" s="611"/>
      <c r="AP404" s="50"/>
      <c r="AQ404" s="51"/>
      <c r="AR404" s="162" t="s">
        <v>937</v>
      </c>
      <c r="AS404" s="40"/>
      <c r="AT404" s="41"/>
      <c r="AU404" s="153"/>
      <c r="AV404" s="174"/>
      <c r="AW404" s="222"/>
      <c r="AX404" s="42"/>
      <c r="AY404" s="42"/>
      <c r="AZ404" s="42"/>
      <c r="BA404" s="42"/>
      <c r="BB404" s="491"/>
    </row>
    <row r="405" spans="1:54" s="63" customFormat="1" ht="28.2" customHeight="1" thickBot="1">
      <c r="A405" s="50"/>
      <c r="B405" s="63">
        <f t="shared" ref="B405:B408" si="17">B404+1</f>
        <v>2</v>
      </c>
      <c r="C405" s="907"/>
      <c r="D405" s="908"/>
      <c r="E405" s="892" t="str">
        <f>IFERROR(VLOOKUP(C405,$AK$443:$AL$474,2,0),"")</f>
        <v/>
      </c>
      <c r="F405" s="893"/>
      <c r="G405" s="893"/>
      <c r="H405" s="893"/>
      <c r="I405" s="893"/>
      <c r="J405" s="893"/>
      <c r="K405" s="893"/>
      <c r="L405" s="894"/>
      <c r="M405" s="894"/>
      <c r="N405" s="894"/>
      <c r="O405" s="894"/>
      <c r="P405" s="894"/>
      <c r="Q405" s="895"/>
      <c r="S405" s="930"/>
      <c r="T405" s="931"/>
      <c r="U405" s="50" t="s">
        <v>326</v>
      </c>
      <c r="V405" s="50"/>
      <c r="W405" s="138" t="str">
        <f t="shared" si="16"/>
        <v/>
      </c>
      <c r="X405" s="211"/>
      <c r="AH405" s="211"/>
      <c r="AI405" s="611"/>
      <c r="AJ405" s="611"/>
      <c r="AK405" s="611"/>
      <c r="AL405" s="611"/>
      <c r="AM405" s="611"/>
      <c r="AN405" s="611"/>
      <c r="AO405" s="611"/>
      <c r="AP405" s="50"/>
      <c r="AQ405" s="51"/>
      <c r="AR405" s="162" t="s">
        <v>937</v>
      </c>
      <c r="AS405" s="40"/>
      <c r="AT405" s="41"/>
      <c r="AU405" s="153"/>
      <c r="AV405" s="174"/>
      <c r="AW405" s="222"/>
      <c r="AX405" s="42"/>
      <c r="AY405" s="42"/>
      <c r="AZ405" s="42"/>
      <c r="BA405" s="42"/>
      <c r="BB405" s="491"/>
    </row>
    <row r="406" spans="1:54" s="63" customFormat="1" ht="28.2" customHeight="1" thickBot="1">
      <c r="A406" s="50"/>
      <c r="B406" s="63">
        <f t="shared" si="17"/>
        <v>3</v>
      </c>
      <c r="C406" s="907"/>
      <c r="D406" s="908"/>
      <c r="E406" s="892" t="str">
        <f>IFERROR(VLOOKUP(C406,$AK$443:$AL$474,2,0),"")</f>
        <v/>
      </c>
      <c r="F406" s="893"/>
      <c r="G406" s="893"/>
      <c r="H406" s="893"/>
      <c r="I406" s="893"/>
      <c r="J406" s="893"/>
      <c r="K406" s="893"/>
      <c r="L406" s="894"/>
      <c r="M406" s="894"/>
      <c r="N406" s="894"/>
      <c r="O406" s="894"/>
      <c r="P406" s="894"/>
      <c r="Q406" s="895"/>
      <c r="S406" s="904"/>
      <c r="T406" s="905"/>
      <c r="U406" s="50" t="s">
        <v>326</v>
      </c>
      <c r="V406" s="50"/>
      <c r="W406" s="138" t="str">
        <f t="shared" si="16"/>
        <v/>
      </c>
      <c r="X406" s="211"/>
      <c r="AH406" s="211"/>
      <c r="AI406" s="611"/>
      <c r="AJ406" s="611"/>
      <c r="AK406" s="611"/>
      <c r="AL406" s="611"/>
      <c r="AM406" s="611"/>
      <c r="AN406" s="611"/>
      <c r="AO406" s="611"/>
      <c r="AP406" s="50"/>
      <c r="AQ406" s="51"/>
      <c r="AR406" s="162" t="s">
        <v>937</v>
      </c>
      <c r="AS406" s="40"/>
      <c r="AT406" s="41"/>
      <c r="AU406" s="153"/>
      <c r="AV406" s="174"/>
      <c r="AW406" s="222"/>
      <c r="AX406" s="42"/>
      <c r="AY406" s="42"/>
      <c r="AZ406" s="42"/>
      <c r="BA406" s="42"/>
      <c r="BB406" s="491"/>
    </row>
    <row r="407" spans="1:54" s="63" customFormat="1" ht="28.2" customHeight="1" thickBot="1">
      <c r="A407" s="50"/>
      <c r="B407" s="63">
        <f t="shared" si="17"/>
        <v>4</v>
      </c>
      <c r="C407" s="907"/>
      <c r="D407" s="908"/>
      <c r="E407" s="892" t="str">
        <f>IFERROR(VLOOKUP(C407,$AK$443:$AL$474,2,0),"")</f>
        <v/>
      </c>
      <c r="F407" s="893"/>
      <c r="G407" s="893"/>
      <c r="H407" s="893"/>
      <c r="I407" s="893"/>
      <c r="J407" s="893"/>
      <c r="K407" s="893"/>
      <c r="L407" s="894"/>
      <c r="M407" s="894"/>
      <c r="N407" s="894"/>
      <c r="O407" s="894"/>
      <c r="P407" s="894"/>
      <c r="Q407" s="895"/>
      <c r="S407" s="930"/>
      <c r="T407" s="931"/>
      <c r="U407" s="50" t="s">
        <v>326</v>
      </c>
      <c r="V407" s="50"/>
      <c r="W407" s="138" t="str">
        <f t="shared" si="16"/>
        <v/>
      </c>
      <c r="X407" s="211"/>
      <c r="AH407" s="211"/>
      <c r="AI407" s="611"/>
      <c r="AJ407" s="611"/>
      <c r="AK407" s="611"/>
      <c r="AL407" s="611"/>
      <c r="AM407" s="611"/>
      <c r="AN407" s="611"/>
      <c r="AO407" s="611"/>
      <c r="AP407" s="50"/>
      <c r="AQ407" s="51"/>
      <c r="AR407" s="162" t="s">
        <v>937</v>
      </c>
      <c r="AS407" s="40"/>
      <c r="AT407" s="41"/>
      <c r="AU407" s="153"/>
      <c r="AV407" s="174"/>
      <c r="AW407" s="222"/>
      <c r="AX407" s="42"/>
      <c r="AY407" s="42"/>
      <c r="AZ407" s="42"/>
      <c r="BA407" s="42"/>
      <c r="BB407" s="491"/>
    </row>
    <row r="408" spans="1:54" s="63" customFormat="1" ht="28.2" customHeight="1" thickBot="1">
      <c r="A408" s="50"/>
      <c r="B408" s="63">
        <f t="shared" si="17"/>
        <v>5</v>
      </c>
      <c r="C408" s="907"/>
      <c r="D408" s="908"/>
      <c r="E408" s="892" t="str">
        <f>IFERROR(VLOOKUP(C408,$AK$443:$AL$474,2,0),"")</f>
        <v/>
      </c>
      <c r="F408" s="893"/>
      <c r="G408" s="893"/>
      <c r="H408" s="893"/>
      <c r="I408" s="893"/>
      <c r="J408" s="893"/>
      <c r="K408" s="893"/>
      <c r="L408" s="894"/>
      <c r="M408" s="894"/>
      <c r="N408" s="894"/>
      <c r="O408" s="894"/>
      <c r="P408" s="894"/>
      <c r="Q408" s="895"/>
      <c r="S408" s="930"/>
      <c r="T408" s="931"/>
      <c r="U408" s="50" t="s">
        <v>326</v>
      </c>
      <c r="V408" s="50"/>
      <c r="W408" s="138" t="str">
        <f t="shared" si="16"/>
        <v/>
      </c>
      <c r="X408" s="211"/>
      <c r="AH408" s="211"/>
      <c r="AI408" s="611"/>
      <c r="AJ408" s="611"/>
      <c r="AK408" s="611"/>
      <c r="AL408" s="611"/>
      <c r="AM408" s="611"/>
      <c r="AN408" s="611"/>
      <c r="AO408" s="611"/>
      <c r="AP408" s="50"/>
      <c r="AQ408" s="51"/>
      <c r="AR408" s="162"/>
      <c r="AS408" s="40"/>
      <c r="AT408" s="41"/>
      <c r="AU408" s="153"/>
      <c r="AV408" s="174"/>
      <c r="AW408" s="222"/>
      <c r="AX408" s="42"/>
      <c r="AY408" s="42"/>
      <c r="AZ408" s="42"/>
      <c r="BA408" s="42"/>
      <c r="BB408" s="491"/>
    </row>
    <row r="409" spans="1:54" s="63" customFormat="1" ht="28.2" customHeight="1">
      <c r="A409" s="468"/>
      <c r="C409" s="906" t="str">
        <f>IF(AU453&gt;0,"重複して選択している技術者コードがあります。ご確認ください。","")</f>
        <v/>
      </c>
      <c r="D409" s="906"/>
      <c r="E409" s="906"/>
      <c r="F409" s="906"/>
      <c r="G409" s="906"/>
      <c r="H409" s="906"/>
      <c r="I409" s="906"/>
      <c r="J409" s="906"/>
      <c r="K409" s="906"/>
      <c r="L409" s="906"/>
      <c r="M409" s="906"/>
      <c r="N409" s="906"/>
      <c r="O409" s="906"/>
      <c r="P409" s="906"/>
      <c r="Q409" s="906"/>
      <c r="R409" s="906"/>
      <c r="S409" s="906"/>
      <c r="T409" s="906"/>
      <c r="U409" s="906"/>
      <c r="V409" s="906"/>
      <c r="W409" s="906"/>
      <c r="X409" s="906"/>
      <c r="Y409" s="906"/>
      <c r="Z409" s="906"/>
      <c r="AA409" s="906"/>
      <c r="AB409" s="906"/>
      <c r="AC409" s="906"/>
      <c r="AD409" s="906"/>
      <c r="AE409" s="906"/>
      <c r="AF409" s="906"/>
      <c r="AG409" s="906"/>
      <c r="AH409" s="906"/>
      <c r="AI409" s="906"/>
      <c r="AJ409" s="906"/>
      <c r="AK409" s="906"/>
      <c r="AL409" s="906"/>
      <c r="AM409" s="906"/>
      <c r="AN409" s="906"/>
      <c r="AO409" s="469"/>
      <c r="AP409" s="468"/>
      <c r="AQ409" s="51"/>
      <c r="AR409" s="162" t="s">
        <v>937</v>
      </c>
      <c r="AS409" s="40"/>
      <c r="AT409" s="41"/>
      <c r="AU409" s="153"/>
      <c r="AV409" s="174"/>
      <c r="AW409" s="222"/>
      <c r="AX409" s="42"/>
      <c r="AY409" s="42"/>
      <c r="AZ409" s="42"/>
      <c r="BA409" s="42"/>
      <c r="BB409" s="491"/>
    </row>
    <row r="410" spans="1:54" s="63" customFormat="1" ht="28.2" customHeight="1">
      <c r="A410" s="50"/>
      <c r="B410" s="50"/>
      <c r="C410" s="906"/>
      <c r="D410" s="906"/>
      <c r="E410" s="906"/>
      <c r="F410" s="906"/>
      <c r="G410" s="906"/>
      <c r="H410" s="906"/>
      <c r="I410" s="906"/>
      <c r="J410" s="906"/>
      <c r="K410" s="906"/>
      <c r="L410" s="906"/>
      <c r="M410" s="906"/>
      <c r="N410" s="906"/>
      <c r="O410" s="906"/>
      <c r="P410" s="906"/>
      <c r="Q410" s="906"/>
      <c r="R410" s="906"/>
      <c r="S410" s="906"/>
      <c r="T410" s="906"/>
      <c r="U410" s="906"/>
      <c r="V410" s="906"/>
      <c r="W410" s="906"/>
      <c r="X410" s="906"/>
      <c r="Y410" s="906"/>
      <c r="Z410" s="906"/>
      <c r="AA410" s="906"/>
      <c r="AB410" s="906"/>
      <c r="AC410" s="906"/>
      <c r="AD410" s="906"/>
      <c r="AE410" s="906"/>
      <c r="AF410" s="906"/>
      <c r="AG410" s="906"/>
      <c r="AH410" s="906"/>
      <c r="AI410" s="906"/>
      <c r="AJ410" s="906"/>
      <c r="AK410" s="906"/>
      <c r="AL410" s="906"/>
      <c r="AM410" s="906"/>
      <c r="AN410" s="906"/>
      <c r="AO410" s="50"/>
      <c r="AP410" s="50"/>
      <c r="AQ410" s="51"/>
      <c r="AR410" s="162" t="s">
        <v>937</v>
      </c>
      <c r="AS410" s="40"/>
      <c r="AT410" s="41" t="e">
        <f>IF(#REF!=$E$442,1,IF(#REF!=$E$443,2,""))</f>
        <v>#REF!</v>
      </c>
      <c r="AU410" s="413" t="e">
        <f>IF(AND(#REF!&lt;&gt;"",$AT$378="有"),AT410," ")</f>
        <v>#REF!</v>
      </c>
      <c r="AV410" s="174"/>
      <c r="AW410" s="222" t="s">
        <v>882</v>
      </c>
      <c r="AX410" s="42"/>
      <c r="AY410" s="42"/>
      <c r="AZ410" s="42"/>
      <c r="BA410" s="42"/>
      <c r="BB410" s="491"/>
    </row>
    <row r="411" spans="1:54" s="63" customFormat="1" ht="28.2" customHeight="1" thickBot="1">
      <c r="A411" s="50"/>
      <c r="C411" s="870" t="str">
        <f>SUBSTITUTE(様式６!AD51,"記入","入力")</f>
        <v>◆「コード９９（技術者資格コード表にないその他の技術職員）」を上記「コード番号」に入力した場合は、具体的な資格名及び人数を以下に入力</v>
      </c>
      <c r="D411" s="870"/>
      <c r="E411" s="870"/>
      <c r="F411" s="870"/>
      <c r="G411" s="870"/>
      <c r="H411" s="870"/>
      <c r="I411" s="870"/>
      <c r="J411" s="870"/>
      <c r="K411" s="870"/>
      <c r="L411" s="870"/>
      <c r="M411" s="870"/>
      <c r="N411" s="870"/>
      <c r="O411" s="870"/>
      <c r="P411" s="870"/>
      <c r="Q411" s="870"/>
      <c r="R411" s="870"/>
      <c r="S411" s="870"/>
      <c r="T411" s="870"/>
      <c r="U411" s="870"/>
      <c r="V411" s="870"/>
      <c r="W411" s="870"/>
      <c r="X411" s="870"/>
      <c r="Y411" s="870"/>
      <c r="Z411" s="870"/>
      <c r="AA411" s="870"/>
      <c r="AB411" s="870"/>
      <c r="AC411" s="870"/>
      <c r="AD411" s="870"/>
      <c r="AE411" s="870"/>
      <c r="AF411" s="870"/>
      <c r="AG411" s="870"/>
      <c r="AH411" s="870"/>
      <c r="AI411" s="870"/>
      <c r="AJ411" s="870"/>
      <c r="AK411" s="870"/>
      <c r="AL411" s="870"/>
      <c r="AM411" s="135"/>
      <c r="AN411" s="50"/>
      <c r="AO411" s="50"/>
      <c r="AP411" s="50"/>
      <c r="AQ411" s="51"/>
      <c r="AR411" s="162"/>
      <c r="AS411" s="40"/>
      <c r="AT411" s="41"/>
      <c r="AU411" s="153"/>
      <c r="AV411" s="174"/>
      <c r="AW411" s="222"/>
      <c r="AX411" s="42"/>
      <c r="AY411" s="42"/>
      <c r="AZ411" s="42"/>
      <c r="BA411" s="42"/>
      <c r="BB411" s="491"/>
    </row>
    <row r="412" spans="1:54" s="446" customFormat="1" ht="28.2" customHeight="1" thickBot="1">
      <c r="A412" s="50"/>
      <c r="B412" s="131"/>
      <c r="C412" s="927"/>
      <c r="D412" s="928"/>
      <c r="E412" s="928"/>
      <c r="F412" s="928"/>
      <c r="G412" s="928"/>
      <c r="H412" s="928"/>
      <c r="I412" s="928"/>
      <c r="J412" s="928"/>
      <c r="K412" s="928"/>
      <c r="L412" s="928"/>
      <c r="M412" s="928"/>
      <c r="N412" s="928"/>
      <c r="O412" s="928"/>
      <c r="P412" s="928"/>
      <c r="Q412" s="928"/>
      <c r="R412" s="928"/>
      <c r="S412" s="928"/>
      <c r="T412" s="928"/>
      <c r="U412" s="928"/>
      <c r="V412" s="928"/>
      <c r="W412" s="928"/>
      <c r="X412" s="928"/>
      <c r="Y412" s="928"/>
      <c r="Z412" s="928"/>
      <c r="AA412" s="929"/>
      <c r="AB412" s="50"/>
      <c r="AC412" s="918" t="str">
        <f>IF(COUNTIF(C404:D408,"99")=0,"自動入力",VLOOKUP("99",C404:T408,17,0))</f>
        <v>自動入力</v>
      </c>
      <c r="AD412" s="919"/>
      <c r="AE412" s="919"/>
      <c r="AF412" s="920"/>
      <c r="AG412" s="131" t="s">
        <v>678</v>
      </c>
      <c r="AH412" s="891" t="s">
        <v>908</v>
      </c>
      <c r="AI412" s="891"/>
      <c r="AJ412" s="891"/>
      <c r="AK412" s="63"/>
      <c r="AL412" s="63"/>
      <c r="AM412" s="63"/>
      <c r="AN412" s="131"/>
      <c r="AO412" s="50"/>
      <c r="AP412" s="451"/>
      <c r="AQ412" s="438"/>
      <c r="AR412" s="439"/>
      <c r="AS412" s="440"/>
      <c r="AT412" s="441"/>
      <c r="AU412" s="442"/>
      <c r="AV412" s="443"/>
      <c r="AW412" s="444"/>
      <c r="AX412" s="445"/>
      <c r="AY412" s="445"/>
      <c r="AZ412" s="445"/>
      <c r="BA412" s="445"/>
      <c r="BB412" s="490"/>
    </row>
    <row r="413" spans="1:54" s="63" customFormat="1" ht="28.2" customHeight="1" thickBot="1">
      <c r="A413" s="50"/>
      <c r="B413" s="131"/>
      <c r="C413" s="137" t="str">
        <f>IF(LEN(AT456)&gt;22,"２２文字を超えた文字は、出力様式には表示されません。様式８のシートを確認してください。","")</f>
        <v/>
      </c>
      <c r="D413" s="50"/>
      <c r="E413" s="50"/>
      <c r="F413" s="50"/>
      <c r="G413" s="50"/>
      <c r="H413" s="50"/>
      <c r="I413" s="50"/>
      <c r="J413" s="50"/>
      <c r="K413" s="50"/>
      <c r="L413" s="50"/>
      <c r="M413" s="50"/>
      <c r="N413" s="50"/>
      <c r="O413" s="50"/>
      <c r="P413" s="50"/>
      <c r="Q413" s="50"/>
      <c r="R413" s="50"/>
      <c r="S413" s="50"/>
      <c r="T413" s="50"/>
      <c r="U413" s="50"/>
      <c r="V413" s="50"/>
      <c r="W413" s="50"/>
      <c r="X413" s="50"/>
      <c r="Y413" s="50"/>
      <c r="Z413" s="50"/>
      <c r="AA413" s="50"/>
      <c r="AB413" s="50"/>
      <c r="AC413" s="50"/>
      <c r="AD413" s="50"/>
      <c r="AE413" s="50"/>
      <c r="AF413" s="50"/>
      <c r="AG413" s="50"/>
      <c r="AH413" s="131"/>
      <c r="AI413" s="139"/>
      <c r="AJ413" s="139"/>
      <c r="AK413" s="139"/>
      <c r="AL413" s="139"/>
      <c r="AM413" s="131"/>
      <c r="AN413" s="131"/>
      <c r="AO413" s="50"/>
      <c r="AP413" s="50"/>
      <c r="AQ413" s="51"/>
      <c r="AR413" s="162"/>
      <c r="AS413" s="40"/>
      <c r="AT413" s="41"/>
      <c r="AU413" s="153"/>
      <c r="AV413" s="174"/>
      <c r="AW413" s="222"/>
      <c r="AX413" s="42"/>
      <c r="AY413" s="42"/>
      <c r="AZ413" s="42"/>
      <c r="BA413" s="42"/>
      <c r="BB413" s="491"/>
    </row>
    <row r="414" spans="1:54" s="63" customFormat="1" ht="28.2" customHeight="1">
      <c r="A414" s="50"/>
      <c r="B414" s="909" t="str">
        <f>様式６!D56</f>
        <v>⑥会社概要（申請する業務についての説明等）</v>
      </c>
      <c r="C414" s="910"/>
      <c r="D414" s="910"/>
      <c r="E414" s="910"/>
      <c r="F414" s="910"/>
      <c r="G414" s="910"/>
      <c r="H414" s="910"/>
      <c r="I414" s="910"/>
      <c r="J414" s="910"/>
      <c r="K414" s="911"/>
      <c r="L414" s="921" t="str">
        <f>様式６!AD56</f>
        <v>（１２０文字以内で記入してください。）</v>
      </c>
      <c r="M414" s="921"/>
      <c r="N414" s="921"/>
      <c r="O414" s="921"/>
      <c r="P414" s="921"/>
      <c r="Q414" s="921"/>
      <c r="R414" s="921"/>
      <c r="S414" s="921"/>
      <c r="T414" s="921"/>
      <c r="U414" s="921"/>
      <c r="V414" s="921"/>
      <c r="W414" s="921"/>
      <c r="X414" s="921"/>
      <c r="Y414" s="921"/>
      <c r="Z414" s="921"/>
      <c r="AA414" s="921"/>
      <c r="AB414" s="921"/>
      <c r="AC414" s="921"/>
      <c r="AD414" s="921"/>
      <c r="AE414" s="921"/>
      <c r="AF414" s="921"/>
      <c r="AG414" s="921"/>
      <c r="AH414" s="921"/>
      <c r="AI414" s="921"/>
      <c r="AJ414" s="921"/>
      <c r="AK414" s="921"/>
      <c r="AL414" s="922"/>
      <c r="AM414" s="50"/>
      <c r="AN414" s="50"/>
      <c r="AO414" s="50"/>
      <c r="AP414" s="50"/>
      <c r="AQ414" s="51"/>
      <c r="AR414" s="162"/>
      <c r="AS414" s="40"/>
      <c r="AT414" s="41"/>
      <c r="AU414" s="153"/>
      <c r="AV414" s="174"/>
      <c r="AW414" s="222"/>
      <c r="AX414" s="42"/>
      <c r="AY414" s="42"/>
      <c r="AZ414" s="42"/>
      <c r="BA414" s="42"/>
      <c r="BB414" s="491"/>
    </row>
    <row r="415" spans="1:54" s="63" customFormat="1" ht="28.2" customHeight="1">
      <c r="A415" s="50"/>
      <c r="B415" s="912"/>
      <c r="C415" s="913"/>
      <c r="D415" s="913"/>
      <c r="E415" s="913"/>
      <c r="F415" s="913"/>
      <c r="G415" s="913"/>
      <c r="H415" s="913"/>
      <c r="I415" s="913"/>
      <c r="J415" s="913"/>
      <c r="K415" s="914"/>
      <c r="L415" s="923"/>
      <c r="M415" s="923"/>
      <c r="N415" s="923"/>
      <c r="O415" s="923"/>
      <c r="P415" s="923"/>
      <c r="Q415" s="923"/>
      <c r="R415" s="923"/>
      <c r="S415" s="923"/>
      <c r="T415" s="923"/>
      <c r="U415" s="923"/>
      <c r="V415" s="923"/>
      <c r="W415" s="923"/>
      <c r="X415" s="923"/>
      <c r="Y415" s="923"/>
      <c r="Z415" s="923"/>
      <c r="AA415" s="923"/>
      <c r="AB415" s="923"/>
      <c r="AC415" s="923"/>
      <c r="AD415" s="923"/>
      <c r="AE415" s="923"/>
      <c r="AF415" s="923"/>
      <c r="AG415" s="923"/>
      <c r="AH415" s="923"/>
      <c r="AI415" s="923"/>
      <c r="AJ415" s="923"/>
      <c r="AK415" s="923"/>
      <c r="AL415" s="924"/>
      <c r="AM415" s="50"/>
      <c r="AN415" s="50"/>
      <c r="AO415" s="50"/>
      <c r="AP415" s="451"/>
      <c r="AQ415" s="51"/>
      <c r="AR415" s="162"/>
      <c r="AS415" s="40"/>
      <c r="AT415" s="41"/>
      <c r="AU415" s="153"/>
      <c r="AV415" s="174"/>
      <c r="AW415" s="222"/>
      <c r="AX415" s="42"/>
      <c r="AY415" s="42"/>
      <c r="AZ415" s="42"/>
      <c r="BA415" s="42"/>
      <c r="BB415" s="491"/>
    </row>
    <row r="416" spans="1:54" s="63" customFormat="1" ht="28.2" customHeight="1" thickBot="1">
      <c r="A416" s="50"/>
      <c r="B416" s="915"/>
      <c r="C416" s="916"/>
      <c r="D416" s="916"/>
      <c r="E416" s="916"/>
      <c r="F416" s="916"/>
      <c r="G416" s="916"/>
      <c r="H416" s="916"/>
      <c r="I416" s="916"/>
      <c r="J416" s="916"/>
      <c r="K416" s="917"/>
      <c r="L416" s="925"/>
      <c r="M416" s="925"/>
      <c r="N416" s="925"/>
      <c r="O416" s="925"/>
      <c r="P416" s="925"/>
      <c r="Q416" s="925"/>
      <c r="R416" s="925"/>
      <c r="S416" s="925"/>
      <c r="T416" s="925"/>
      <c r="U416" s="925"/>
      <c r="V416" s="925"/>
      <c r="W416" s="925"/>
      <c r="X416" s="925"/>
      <c r="Y416" s="925"/>
      <c r="Z416" s="925"/>
      <c r="AA416" s="925"/>
      <c r="AB416" s="925"/>
      <c r="AC416" s="925"/>
      <c r="AD416" s="925"/>
      <c r="AE416" s="925"/>
      <c r="AF416" s="925"/>
      <c r="AG416" s="925"/>
      <c r="AH416" s="925"/>
      <c r="AI416" s="925"/>
      <c r="AJ416" s="925"/>
      <c r="AK416" s="925"/>
      <c r="AL416" s="926"/>
      <c r="AM416" s="50"/>
      <c r="AN416" s="50"/>
      <c r="AO416" s="50"/>
      <c r="AP416" s="50"/>
      <c r="AQ416" s="51"/>
      <c r="AR416" s="162"/>
      <c r="AS416" s="40"/>
      <c r="AT416" s="41"/>
      <c r="AU416" s="153"/>
      <c r="AV416" s="174"/>
      <c r="AW416" s="222"/>
      <c r="AX416" s="42"/>
      <c r="AY416" s="42"/>
      <c r="AZ416" s="42"/>
      <c r="BA416" s="42"/>
      <c r="BB416" s="491"/>
    </row>
    <row r="417" spans="1:54" s="63" customFormat="1" ht="28.2" customHeight="1">
      <c r="A417" s="50"/>
      <c r="B417" s="140"/>
      <c r="C417" s="140"/>
      <c r="D417" s="140"/>
      <c r="E417" s="140"/>
      <c r="F417" s="140"/>
      <c r="G417" s="140"/>
      <c r="H417" s="140"/>
      <c r="I417" s="140"/>
      <c r="J417" s="50"/>
      <c r="K417" s="50"/>
      <c r="L417" s="903" t="str">
        <f>IF(LEN(AT459)&gt;120,"１２０文字を超えた文字は、出力様式には表示されません。様式８のシートを確認してください。","")</f>
        <v/>
      </c>
      <c r="M417" s="903"/>
      <c r="N417" s="903"/>
      <c r="O417" s="903"/>
      <c r="P417" s="903"/>
      <c r="Q417" s="903"/>
      <c r="R417" s="903"/>
      <c r="S417" s="903"/>
      <c r="T417" s="903"/>
      <c r="U417" s="903"/>
      <c r="V417" s="903"/>
      <c r="W417" s="903"/>
      <c r="X417" s="903"/>
      <c r="Y417" s="903"/>
      <c r="Z417" s="903"/>
      <c r="AA417" s="903"/>
      <c r="AB417" s="903"/>
      <c r="AC417" s="903"/>
      <c r="AD417" s="903"/>
      <c r="AE417" s="903"/>
      <c r="AF417" s="903"/>
      <c r="AG417" s="903"/>
      <c r="AH417" s="903"/>
      <c r="AI417" s="903"/>
      <c r="AJ417" s="903"/>
      <c r="AK417" s="903"/>
      <c r="AL417" s="903"/>
      <c r="AM417" s="903"/>
      <c r="AN417" s="903"/>
      <c r="AO417" s="903"/>
      <c r="AP417" s="903"/>
      <c r="AQ417" s="51"/>
      <c r="AR417" s="162"/>
      <c r="AS417" s="40"/>
      <c r="AT417" s="41"/>
      <c r="AU417" s="153"/>
      <c r="AV417" s="174"/>
      <c r="AW417" s="222"/>
      <c r="AX417" s="42"/>
      <c r="AY417" s="42"/>
      <c r="AZ417" s="42"/>
      <c r="BA417" s="42"/>
      <c r="BB417" s="491"/>
    </row>
    <row r="418" spans="1:54" s="63" customFormat="1" ht="28.2" customHeight="1">
      <c r="A418" s="794">
        <f>A212+1</f>
        <v>8</v>
      </c>
      <c r="B418" s="794"/>
      <c r="C418" s="794" t="str">
        <f>"【"&amp;様式７!R1&amp;"】"</f>
        <v>【委託様式７】</v>
      </c>
      <c r="D418" s="795"/>
      <c r="E418" s="795"/>
      <c r="F418" s="795"/>
      <c r="G418" s="795"/>
      <c r="H418" s="795"/>
      <c r="I418" s="795"/>
      <c r="J418" s="783" t="str">
        <f>様式７!F1</f>
        <v>契　約　実　績　書（業務委託）</v>
      </c>
      <c r="K418" s="783"/>
      <c r="L418" s="783"/>
      <c r="M418" s="783"/>
      <c r="N418" s="783"/>
      <c r="O418" s="783"/>
      <c r="P418" s="783"/>
      <c r="Q418" s="783"/>
      <c r="R418" s="783"/>
      <c r="S418" s="783"/>
      <c r="T418" s="783"/>
      <c r="U418" s="783"/>
      <c r="V418" s="783"/>
      <c r="W418" s="783"/>
      <c r="X418" s="783"/>
      <c r="Y418" s="783"/>
      <c r="Z418" s="783"/>
      <c r="AA418" s="783"/>
      <c r="AB418" s="783"/>
      <c r="AC418" s="783"/>
      <c r="AD418" s="783"/>
      <c r="AE418" s="783"/>
      <c r="AF418" s="783"/>
      <c r="AG418" s="783"/>
      <c r="AH418" s="783"/>
      <c r="AI418" s="783"/>
      <c r="AJ418" s="783"/>
      <c r="AK418" s="783"/>
      <c r="AL418" s="783"/>
      <c r="AM418" s="783"/>
      <c r="AN418" s="783"/>
      <c r="AO418" s="783"/>
      <c r="AP418" s="415"/>
      <c r="AQ418" s="51"/>
      <c r="AR418" s="162"/>
      <c r="AS418" s="40"/>
      <c r="AT418" s="41"/>
      <c r="AU418" s="153"/>
      <c r="AV418" s="174"/>
      <c r="AW418" s="222"/>
      <c r="AX418" s="42"/>
      <c r="AY418" s="42"/>
      <c r="AZ418" s="42"/>
      <c r="BA418" s="42"/>
      <c r="BB418" s="491"/>
    </row>
    <row r="419" spans="1:54" s="63" customFormat="1" ht="28.2" customHeight="1">
      <c r="AO419" s="50"/>
      <c r="AP419" s="50"/>
      <c r="AQ419" s="51"/>
      <c r="AR419" s="162"/>
      <c r="AS419" s="40"/>
      <c r="AT419" s="41"/>
      <c r="AU419" s="153"/>
      <c r="AV419" s="174"/>
      <c r="AW419" s="222"/>
      <c r="AX419" s="42"/>
      <c r="AY419" s="42"/>
      <c r="AZ419" s="42"/>
      <c r="BA419" s="42"/>
      <c r="BB419" s="491"/>
    </row>
    <row r="420" spans="1:54" s="63" customFormat="1" ht="28.2" customHeight="1">
      <c r="B420" s="680" t="s">
        <v>1276</v>
      </c>
      <c r="C420" s="680"/>
      <c r="D420" s="680"/>
      <c r="E420" s="680"/>
      <c r="F420" s="680"/>
      <c r="G420" s="680"/>
      <c r="H420" s="680"/>
      <c r="I420" s="680"/>
      <c r="J420" s="680"/>
      <c r="K420" s="680"/>
      <c r="L420" s="680"/>
      <c r="M420" s="680"/>
      <c r="N420" s="680"/>
      <c r="O420" s="680"/>
      <c r="P420" s="680"/>
      <c r="Q420" s="680"/>
      <c r="R420" s="680"/>
      <c r="S420" s="680"/>
      <c r="T420" s="680"/>
      <c r="U420" s="680"/>
      <c r="V420" s="680"/>
      <c r="W420" s="680"/>
      <c r="X420" s="680"/>
      <c r="Y420" s="680"/>
      <c r="Z420" s="680"/>
      <c r="AA420" s="680"/>
      <c r="AB420" s="680"/>
      <c r="AC420" s="680"/>
      <c r="AD420" s="680"/>
      <c r="AE420" s="680"/>
      <c r="AF420" s="680"/>
      <c r="AG420" s="680"/>
      <c r="AH420" s="680"/>
      <c r="AI420" s="680"/>
      <c r="AJ420" s="680"/>
      <c r="AK420" s="680"/>
      <c r="AL420" s="680"/>
      <c r="AM420" s="680"/>
      <c r="AN420" s="680"/>
      <c r="AO420" s="680"/>
      <c r="AP420" s="50"/>
      <c r="AQ420" s="51"/>
      <c r="AR420" s="162"/>
      <c r="AS420" s="40" t="s">
        <v>1167</v>
      </c>
      <c r="AT420" s="41"/>
      <c r="AU420" s="153"/>
      <c r="AV420" s="174"/>
      <c r="AW420" s="222"/>
      <c r="AX420" s="42"/>
      <c r="AY420" s="42"/>
      <c r="AZ420" s="42"/>
      <c r="BA420" s="42"/>
      <c r="BB420" s="491"/>
    </row>
    <row r="421" spans="1:54" s="63" customFormat="1" ht="28.2" customHeight="1" thickBot="1">
      <c r="AO421" s="50"/>
      <c r="AP421" s="50"/>
      <c r="AQ421" s="51"/>
      <c r="AR421" s="162" t="s">
        <v>941</v>
      </c>
      <c r="AS421" s="40" t="str">
        <f t="shared" ref="AS421:AS430" si="18">IF(E382="","",IF(COUNTIF($E$382:$Q$391,E382)&gt;1,1,""))</f>
        <v/>
      </c>
      <c r="AT421" s="41"/>
      <c r="AU421" s="153"/>
      <c r="AV421" s="174"/>
      <c r="AW421" s="222"/>
      <c r="AX421" s="42"/>
      <c r="AY421" s="42"/>
      <c r="AZ421" s="42"/>
      <c r="BA421" s="42"/>
      <c r="BB421" s="491"/>
    </row>
    <row r="422" spans="1:54" s="63" customFormat="1" ht="28.2" customHeight="1">
      <c r="A422" s="1156" t="s">
        <v>1132</v>
      </c>
      <c r="B422" s="1157"/>
      <c r="C422" s="1157"/>
      <c r="D422" s="1157"/>
      <c r="E422" s="1157"/>
      <c r="F422" s="1157"/>
      <c r="G422" s="1157"/>
      <c r="H422" s="1157"/>
      <c r="I422" s="1157"/>
      <c r="J422" s="1157"/>
      <c r="K422" s="1157"/>
      <c r="L422" s="1157"/>
      <c r="M422" s="1157"/>
      <c r="N422" s="1157"/>
      <c r="O422" s="1157"/>
      <c r="P422" s="1157"/>
      <c r="Q422" s="1157"/>
      <c r="R422" s="1157"/>
      <c r="S422" s="1157"/>
      <c r="T422" s="1157"/>
      <c r="U422" s="1157"/>
      <c r="V422" s="1157"/>
      <c r="W422" s="1157"/>
      <c r="X422" s="1157"/>
      <c r="Y422" s="1157"/>
      <c r="Z422" s="1157"/>
      <c r="AA422" s="1157"/>
      <c r="AB422" s="1157"/>
      <c r="AC422" s="1157"/>
      <c r="AD422" s="1157"/>
      <c r="AE422" s="1157"/>
      <c r="AF422" s="1157"/>
      <c r="AG422" s="1157"/>
      <c r="AH422" s="1157"/>
      <c r="AI422" s="1157"/>
      <c r="AJ422" s="1157"/>
      <c r="AK422" s="1157"/>
      <c r="AL422" s="1157"/>
      <c r="AM422" s="1157"/>
      <c r="AN422" s="1157"/>
      <c r="AO422" s="1157"/>
      <c r="AP422" s="49"/>
      <c r="AQ422" s="51"/>
      <c r="AR422" s="162" t="s">
        <v>941</v>
      </c>
      <c r="AS422" s="40" t="str">
        <f t="shared" si="18"/>
        <v/>
      </c>
      <c r="AT422" s="41"/>
      <c r="AU422" s="153"/>
      <c r="AV422" s="174"/>
      <c r="AW422" s="222"/>
      <c r="AX422" s="42"/>
      <c r="AY422" s="42"/>
      <c r="AZ422" s="42"/>
      <c r="BA422" s="42"/>
      <c r="BB422" s="491"/>
    </row>
    <row r="423" spans="1:54" s="63" customFormat="1" ht="28.2" customHeight="1">
      <c r="A423" s="1158"/>
      <c r="B423" s="1159"/>
      <c r="C423" s="1159"/>
      <c r="D423" s="1159"/>
      <c r="E423" s="1159"/>
      <c r="F423" s="1159"/>
      <c r="G423" s="1159"/>
      <c r="H423" s="1159"/>
      <c r="I423" s="1159"/>
      <c r="J423" s="1159"/>
      <c r="K423" s="1159"/>
      <c r="L423" s="1159"/>
      <c r="M423" s="1159"/>
      <c r="N423" s="1159"/>
      <c r="O423" s="1159"/>
      <c r="P423" s="1159"/>
      <c r="Q423" s="1159"/>
      <c r="R423" s="1159"/>
      <c r="S423" s="1159"/>
      <c r="T423" s="1159"/>
      <c r="U423" s="1159"/>
      <c r="V423" s="1159"/>
      <c r="W423" s="1159"/>
      <c r="X423" s="1159"/>
      <c r="Y423" s="1159"/>
      <c r="Z423" s="1159"/>
      <c r="AA423" s="1159"/>
      <c r="AB423" s="1159"/>
      <c r="AC423" s="1159"/>
      <c r="AD423" s="1159"/>
      <c r="AE423" s="1159"/>
      <c r="AF423" s="1159"/>
      <c r="AG423" s="1159"/>
      <c r="AH423" s="1159"/>
      <c r="AI423" s="1159"/>
      <c r="AJ423" s="1159"/>
      <c r="AK423" s="1159"/>
      <c r="AL423" s="1159"/>
      <c r="AM423" s="1159"/>
      <c r="AN423" s="1159"/>
      <c r="AO423" s="1159"/>
      <c r="AP423" s="49"/>
      <c r="AQ423" s="134"/>
      <c r="AR423" s="162" t="s">
        <v>941</v>
      </c>
      <c r="AS423" s="40" t="str">
        <f t="shared" si="18"/>
        <v/>
      </c>
      <c r="AT423" s="41"/>
      <c r="AU423" s="153"/>
      <c r="AV423" s="174"/>
      <c r="AW423" s="222"/>
      <c r="AX423" s="42"/>
      <c r="AY423" s="42"/>
      <c r="AZ423" s="42"/>
      <c r="BA423" s="42"/>
      <c r="BB423" s="491"/>
    </row>
    <row r="424" spans="1:54" s="63" customFormat="1" ht="28.2" customHeight="1">
      <c r="A424" s="1158"/>
      <c r="B424" s="1159"/>
      <c r="C424" s="1159"/>
      <c r="D424" s="1159"/>
      <c r="E424" s="1159"/>
      <c r="F424" s="1159"/>
      <c r="G424" s="1159"/>
      <c r="H424" s="1159"/>
      <c r="I424" s="1159"/>
      <c r="J424" s="1159"/>
      <c r="K424" s="1159"/>
      <c r="L424" s="1159"/>
      <c r="M424" s="1159"/>
      <c r="N424" s="1159"/>
      <c r="O424" s="1159"/>
      <c r="P424" s="1159"/>
      <c r="Q424" s="1159"/>
      <c r="R424" s="1159"/>
      <c r="S424" s="1159"/>
      <c r="T424" s="1159"/>
      <c r="U424" s="1159"/>
      <c r="V424" s="1159"/>
      <c r="W424" s="1159"/>
      <c r="X424" s="1159"/>
      <c r="Y424" s="1159"/>
      <c r="Z424" s="1159"/>
      <c r="AA424" s="1159"/>
      <c r="AB424" s="1159"/>
      <c r="AC424" s="1159"/>
      <c r="AD424" s="1159"/>
      <c r="AE424" s="1159"/>
      <c r="AF424" s="1159"/>
      <c r="AG424" s="1159"/>
      <c r="AH424" s="1159"/>
      <c r="AI424" s="1159"/>
      <c r="AJ424" s="1159"/>
      <c r="AK424" s="1159"/>
      <c r="AL424" s="1159"/>
      <c r="AM424" s="1159"/>
      <c r="AN424" s="1159"/>
      <c r="AO424" s="1159"/>
      <c r="AP424" s="49"/>
      <c r="AQ424" s="51"/>
      <c r="AR424" s="162" t="s">
        <v>941</v>
      </c>
      <c r="AS424" s="40" t="str">
        <f t="shared" si="18"/>
        <v/>
      </c>
      <c r="AT424" s="41"/>
      <c r="AU424" s="153"/>
      <c r="AV424" s="174"/>
      <c r="AW424" s="222"/>
      <c r="AX424" s="42"/>
      <c r="AY424" s="42"/>
      <c r="AZ424" s="42"/>
      <c r="BA424" s="42"/>
      <c r="BB424" s="491"/>
    </row>
    <row r="425" spans="1:54" s="63" customFormat="1" ht="28.2" customHeight="1">
      <c r="A425" s="1158"/>
      <c r="B425" s="1159"/>
      <c r="C425" s="1159"/>
      <c r="D425" s="1159"/>
      <c r="E425" s="1159"/>
      <c r="F425" s="1159"/>
      <c r="G425" s="1159"/>
      <c r="H425" s="1159"/>
      <c r="I425" s="1159"/>
      <c r="J425" s="1159"/>
      <c r="K425" s="1159"/>
      <c r="L425" s="1159"/>
      <c r="M425" s="1159"/>
      <c r="N425" s="1159"/>
      <c r="O425" s="1159"/>
      <c r="P425" s="1159"/>
      <c r="Q425" s="1159"/>
      <c r="R425" s="1159"/>
      <c r="S425" s="1159"/>
      <c r="T425" s="1159"/>
      <c r="U425" s="1159"/>
      <c r="V425" s="1159"/>
      <c r="W425" s="1159"/>
      <c r="X425" s="1159"/>
      <c r="Y425" s="1159"/>
      <c r="Z425" s="1159"/>
      <c r="AA425" s="1159"/>
      <c r="AB425" s="1159"/>
      <c r="AC425" s="1159"/>
      <c r="AD425" s="1159"/>
      <c r="AE425" s="1159"/>
      <c r="AF425" s="1159"/>
      <c r="AG425" s="1159"/>
      <c r="AH425" s="1159"/>
      <c r="AI425" s="1159"/>
      <c r="AJ425" s="1159"/>
      <c r="AK425" s="1159"/>
      <c r="AL425" s="1159"/>
      <c r="AM425" s="1159"/>
      <c r="AN425" s="1159"/>
      <c r="AO425" s="1159"/>
      <c r="AP425" s="49"/>
      <c r="AQ425" s="51"/>
      <c r="AR425" s="162" t="s">
        <v>941</v>
      </c>
      <c r="AS425" s="40" t="str">
        <f t="shared" si="18"/>
        <v/>
      </c>
      <c r="AT425" s="41"/>
      <c r="AU425" s="153"/>
      <c r="AV425" s="174"/>
      <c r="AW425" s="222"/>
      <c r="AX425" s="42"/>
      <c r="AY425" s="42"/>
      <c r="AZ425" s="42"/>
      <c r="BA425" s="42"/>
      <c r="BB425" s="491"/>
    </row>
    <row r="426" spans="1:54" s="63" customFormat="1" ht="28.2" customHeight="1">
      <c r="A426" s="1158"/>
      <c r="B426" s="1159"/>
      <c r="C426" s="1159"/>
      <c r="D426" s="1159"/>
      <c r="E426" s="1159"/>
      <c r="F426" s="1159"/>
      <c r="G426" s="1159"/>
      <c r="H426" s="1159"/>
      <c r="I426" s="1159"/>
      <c r="J426" s="1159"/>
      <c r="K426" s="1159"/>
      <c r="L426" s="1159"/>
      <c r="M426" s="1159"/>
      <c r="N426" s="1159"/>
      <c r="O426" s="1159"/>
      <c r="P426" s="1159"/>
      <c r="Q426" s="1159"/>
      <c r="R426" s="1159"/>
      <c r="S426" s="1159"/>
      <c r="T426" s="1159"/>
      <c r="U426" s="1159"/>
      <c r="V426" s="1159"/>
      <c r="W426" s="1159"/>
      <c r="X426" s="1159"/>
      <c r="Y426" s="1159"/>
      <c r="Z426" s="1159"/>
      <c r="AA426" s="1159"/>
      <c r="AB426" s="1159"/>
      <c r="AC426" s="1159"/>
      <c r="AD426" s="1159"/>
      <c r="AE426" s="1159"/>
      <c r="AF426" s="1159"/>
      <c r="AG426" s="1159"/>
      <c r="AH426" s="1159"/>
      <c r="AI426" s="1159"/>
      <c r="AJ426" s="1159"/>
      <c r="AK426" s="1159"/>
      <c r="AL426" s="1159"/>
      <c r="AM426" s="1159"/>
      <c r="AN426" s="1159"/>
      <c r="AO426" s="1159"/>
      <c r="AP426" s="49"/>
      <c r="AQ426" s="51"/>
      <c r="AR426" s="162" t="s">
        <v>941</v>
      </c>
      <c r="AS426" s="40" t="str">
        <f t="shared" si="18"/>
        <v/>
      </c>
      <c r="AT426" s="41"/>
      <c r="AU426" s="153"/>
      <c r="AV426" s="174"/>
      <c r="AW426" s="222"/>
      <c r="AX426" s="42"/>
      <c r="AY426" s="42"/>
      <c r="AZ426" s="42"/>
      <c r="BA426" s="42"/>
      <c r="BB426" s="491"/>
    </row>
    <row r="427" spans="1:54" s="63" customFormat="1" ht="28.2" customHeight="1">
      <c r="A427" s="1158"/>
      <c r="B427" s="1159"/>
      <c r="C427" s="1159"/>
      <c r="D427" s="1159"/>
      <c r="E427" s="1159"/>
      <c r="F427" s="1159"/>
      <c r="G427" s="1159"/>
      <c r="H427" s="1159"/>
      <c r="I427" s="1159"/>
      <c r="J427" s="1159"/>
      <c r="K427" s="1159"/>
      <c r="L427" s="1159"/>
      <c r="M427" s="1159"/>
      <c r="N427" s="1159"/>
      <c r="O427" s="1159"/>
      <c r="P427" s="1159"/>
      <c r="Q427" s="1159"/>
      <c r="R427" s="1159"/>
      <c r="S427" s="1159"/>
      <c r="T427" s="1159"/>
      <c r="U427" s="1159"/>
      <c r="V427" s="1159"/>
      <c r="W427" s="1159"/>
      <c r="X427" s="1159"/>
      <c r="Y427" s="1159"/>
      <c r="Z427" s="1159"/>
      <c r="AA427" s="1159"/>
      <c r="AB427" s="1159"/>
      <c r="AC427" s="1159"/>
      <c r="AD427" s="1159"/>
      <c r="AE427" s="1159"/>
      <c r="AF427" s="1159"/>
      <c r="AG427" s="1159"/>
      <c r="AH427" s="1159"/>
      <c r="AI427" s="1159"/>
      <c r="AJ427" s="1159"/>
      <c r="AK427" s="1159"/>
      <c r="AL427" s="1159"/>
      <c r="AM427" s="1159"/>
      <c r="AN427" s="1159"/>
      <c r="AO427" s="1159"/>
      <c r="AP427" s="49"/>
      <c r="AQ427" s="51"/>
      <c r="AR427" s="162" t="s">
        <v>941</v>
      </c>
      <c r="AS427" s="40" t="str">
        <f t="shared" si="18"/>
        <v/>
      </c>
      <c r="AT427" s="41"/>
      <c r="AU427" s="153"/>
      <c r="AV427" s="174"/>
      <c r="AW427" s="222"/>
      <c r="AX427" s="42"/>
      <c r="AY427" s="42"/>
      <c r="AZ427" s="42"/>
      <c r="BA427" s="42"/>
      <c r="BB427" s="491"/>
    </row>
    <row r="428" spans="1:54" s="63" customFormat="1" ht="28.2" customHeight="1">
      <c r="A428" s="1158"/>
      <c r="B428" s="1159"/>
      <c r="C428" s="1159"/>
      <c r="D428" s="1159"/>
      <c r="E428" s="1159"/>
      <c r="F428" s="1159"/>
      <c r="G428" s="1159"/>
      <c r="H428" s="1159"/>
      <c r="I428" s="1159"/>
      <c r="J428" s="1159"/>
      <c r="K428" s="1159"/>
      <c r="L428" s="1159"/>
      <c r="M428" s="1159"/>
      <c r="N428" s="1159"/>
      <c r="O428" s="1159"/>
      <c r="P428" s="1159"/>
      <c r="Q428" s="1159"/>
      <c r="R428" s="1159"/>
      <c r="S428" s="1159"/>
      <c r="T428" s="1159"/>
      <c r="U428" s="1159"/>
      <c r="V428" s="1159"/>
      <c r="W428" s="1159"/>
      <c r="X428" s="1159"/>
      <c r="Y428" s="1159"/>
      <c r="Z428" s="1159"/>
      <c r="AA428" s="1159"/>
      <c r="AB428" s="1159"/>
      <c r="AC428" s="1159"/>
      <c r="AD428" s="1159"/>
      <c r="AE428" s="1159"/>
      <c r="AF428" s="1159"/>
      <c r="AG428" s="1159"/>
      <c r="AH428" s="1159"/>
      <c r="AI428" s="1159"/>
      <c r="AJ428" s="1159"/>
      <c r="AK428" s="1159"/>
      <c r="AL428" s="1159"/>
      <c r="AM428" s="1159"/>
      <c r="AN428" s="1159"/>
      <c r="AO428" s="1159"/>
      <c r="AP428" s="50"/>
      <c r="AQ428" s="51"/>
      <c r="AR428" s="162" t="s">
        <v>941</v>
      </c>
      <c r="AS428" s="40" t="str">
        <f t="shared" si="18"/>
        <v/>
      </c>
      <c r="AT428" s="41"/>
      <c r="AU428" s="153"/>
      <c r="AV428" s="174"/>
      <c r="AW428" s="222"/>
      <c r="AX428" s="42"/>
      <c r="AY428" s="42"/>
      <c r="AZ428" s="42"/>
      <c r="BA428" s="42"/>
      <c r="BB428" s="491"/>
    </row>
    <row r="429" spans="1:54" s="63" customFormat="1" ht="28.2" customHeight="1" thickBot="1">
      <c r="A429" s="1160"/>
      <c r="B429" s="1161"/>
      <c r="C429" s="1161"/>
      <c r="D429" s="1161"/>
      <c r="E429" s="1161"/>
      <c r="F429" s="1161"/>
      <c r="G429" s="1161"/>
      <c r="H429" s="1161"/>
      <c r="I429" s="1161"/>
      <c r="J429" s="1161"/>
      <c r="K429" s="1161"/>
      <c r="L429" s="1161"/>
      <c r="M429" s="1161"/>
      <c r="N429" s="1161"/>
      <c r="O429" s="1161"/>
      <c r="P429" s="1161"/>
      <c r="Q429" s="1161"/>
      <c r="R429" s="1161"/>
      <c r="S429" s="1161"/>
      <c r="T429" s="1161"/>
      <c r="U429" s="1161"/>
      <c r="V429" s="1161"/>
      <c r="W429" s="1161"/>
      <c r="X429" s="1161"/>
      <c r="Y429" s="1161"/>
      <c r="Z429" s="1161"/>
      <c r="AA429" s="1161"/>
      <c r="AB429" s="1161"/>
      <c r="AC429" s="1161"/>
      <c r="AD429" s="1161"/>
      <c r="AE429" s="1161"/>
      <c r="AF429" s="1161"/>
      <c r="AG429" s="1161"/>
      <c r="AH429" s="1161"/>
      <c r="AI429" s="1161"/>
      <c r="AJ429" s="1161"/>
      <c r="AK429" s="1161"/>
      <c r="AL429" s="1161"/>
      <c r="AM429" s="1161"/>
      <c r="AN429" s="1161"/>
      <c r="AO429" s="1161"/>
      <c r="AP429" s="50"/>
      <c r="AQ429" s="51"/>
      <c r="AR429" s="162" t="s">
        <v>941</v>
      </c>
      <c r="AS429" s="40" t="str">
        <f t="shared" si="18"/>
        <v/>
      </c>
      <c r="AT429" s="41"/>
      <c r="AU429" s="153"/>
      <c r="AV429" s="174"/>
      <c r="AW429" s="222"/>
      <c r="AX429" s="42"/>
      <c r="AY429" s="42"/>
      <c r="AZ429" s="42"/>
      <c r="BA429" s="42"/>
      <c r="BB429" s="491"/>
    </row>
    <row r="430" spans="1:54" s="63" customFormat="1" ht="28.2" customHeight="1">
      <c r="AO430" s="50"/>
      <c r="AP430" s="50"/>
      <c r="AQ430" s="51"/>
      <c r="AR430" s="162" t="s">
        <v>941</v>
      </c>
      <c r="AS430" s="40" t="str">
        <f t="shared" si="18"/>
        <v/>
      </c>
      <c r="AT430" s="41"/>
      <c r="AU430" s="153"/>
      <c r="AV430" s="174"/>
      <c r="AW430" s="222"/>
      <c r="AX430" s="42"/>
      <c r="AY430" s="42"/>
      <c r="AZ430" s="42"/>
      <c r="BA430" s="42"/>
      <c r="BB430" s="491"/>
    </row>
    <row r="431" spans="1:54" s="63" customFormat="1" ht="28.2" customHeight="1">
      <c r="A431" s="79" t="s">
        <v>679</v>
      </c>
      <c r="B431" s="79"/>
      <c r="C431" s="79"/>
      <c r="AO431" s="50"/>
      <c r="AP431" s="50"/>
      <c r="AQ431" s="51"/>
      <c r="AR431" s="162"/>
      <c r="AS431" s="40">
        <f>SUM(AS421:AS430)</f>
        <v>0</v>
      </c>
      <c r="AT431" s="41"/>
      <c r="AU431" s="153"/>
      <c r="AV431" s="174"/>
      <c r="AW431" s="222"/>
      <c r="AX431" s="42"/>
      <c r="AY431" s="42"/>
      <c r="AZ431" s="42"/>
      <c r="BA431" s="42"/>
      <c r="BB431" s="491"/>
    </row>
    <row r="432" spans="1:54" s="63" customFormat="1" ht="28.2" customHeight="1">
      <c r="A432" s="79"/>
      <c r="B432" s="79"/>
      <c r="C432" s="79"/>
      <c r="AO432" s="50"/>
      <c r="AP432" s="50"/>
      <c r="AQ432" s="51"/>
      <c r="AR432" s="162"/>
      <c r="AS432" s="40"/>
      <c r="AT432" s="41"/>
      <c r="AU432" s="153"/>
      <c r="AV432" s="174"/>
      <c r="AW432" s="222"/>
      <c r="AX432" s="42"/>
      <c r="AY432" s="42"/>
      <c r="AZ432" s="42"/>
      <c r="BA432" s="42"/>
      <c r="BB432" s="491"/>
    </row>
    <row r="433" spans="1:54" s="63" customFormat="1" ht="28.2" customHeight="1">
      <c r="A433" s="79"/>
      <c r="B433" s="79" t="s">
        <v>754</v>
      </c>
      <c r="C433" s="79"/>
      <c r="F433" s="48"/>
      <c r="G433" s="48"/>
      <c r="H433" s="48"/>
      <c r="I433" s="417"/>
      <c r="J433" s="1155" t="s">
        <v>1098</v>
      </c>
      <c r="K433" s="1019"/>
      <c r="L433" s="1019"/>
      <c r="M433" s="1019"/>
      <c r="N433" s="1019"/>
      <c r="O433" s="1019"/>
      <c r="P433" s="1019"/>
      <c r="Q433" s="1019"/>
      <c r="R433" s="1019"/>
      <c r="S433" s="1019"/>
      <c r="T433" s="1019"/>
      <c r="U433" s="1019"/>
      <c r="V433" s="1019"/>
      <c r="W433" s="1019"/>
      <c r="X433" s="1019"/>
      <c r="Y433" s="1019"/>
      <c r="Z433" s="1019"/>
      <c r="AA433" s="436"/>
      <c r="AB433" s="436"/>
      <c r="AC433" s="436"/>
      <c r="AD433" s="436"/>
      <c r="AE433" s="436"/>
      <c r="AF433" s="436"/>
      <c r="AG433" s="436"/>
      <c r="AH433" s="436"/>
      <c r="AI433" s="436"/>
      <c r="AJ433" s="48"/>
      <c r="AK433" s="48"/>
      <c r="AL433" s="48"/>
      <c r="AM433" s="48"/>
      <c r="AN433" s="48"/>
      <c r="AO433" s="48"/>
      <c r="AP433" s="48"/>
      <c r="AQ433" s="51"/>
      <c r="AR433" s="162"/>
      <c r="AS433" s="40"/>
      <c r="AT433" s="41"/>
      <c r="AU433" s="153"/>
      <c r="AV433" s="174"/>
      <c r="AW433" s="222"/>
      <c r="AX433" s="42"/>
      <c r="AY433" s="42"/>
      <c r="AZ433" s="42"/>
      <c r="BA433" s="42"/>
      <c r="BB433" s="491"/>
    </row>
    <row r="434" spans="1:54" s="63" customFormat="1" ht="28.2" customHeight="1">
      <c r="A434" s="79"/>
      <c r="B434" s="79" t="s">
        <v>680</v>
      </c>
      <c r="C434" s="79"/>
      <c r="F434" s="48"/>
      <c r="G434" s="48"/>
      <c r="H434" s="48"/>
      <c r="I434" s="417"/>
      <c r="J434" s="1155" t="s">
        <v>1098</v>
      </c>
      <c r="K434" s="1019"/>
      <c r="L434" s="1019"/>
      <c r="M434" s="1019"/>
      <c r="N434" s="1019"/>
      <c r="O434" s="1019"/>
      <c r="P434" s="1019"/>
      <c r="Q434" s="1019"/>
      <c r="R434" s="1019"/>
      <c r="S434" s="1019"/>
      <c r="T434" s="1019"/>
      <c r="U434" s="1019"/>
      <c r="V434" s="1019"/>
      <c r="W434" s="1019"/>
      <c r="X434" s="1019"/>
      <c r="Y434" s="1019"/>
      <c r="Z434" s="1019"/>
      <c r="AA434" s="436"/>
      <c r="AB434" s="436"/>
      <c r="AC434" s="436"/>
      <c r="AD434" s="436"/>
      <c r="AE434" s="436"/>
      <c r="AF434" s="436"/>
      <c r="AG434" s="436"/>
      <c r="AH434" s="436"/>
      <c r="AI434" s="436"/>
      <c r="AJ434" s="48"/>
      <c r="AK434" s="48"/>
      <c r="AL434" s="48"/>
      <c r="AM434" s="48"/>
      <c r="AN434" s="48"/>
      <c r="AO434" s="48"/>
      <c r="AP434" s="48"/>
      <c r="AQ434" s="51" t="s">
        <v>1143</v>
      </c>
      <c r="AR434" s="162"/>
      <c r="AS434" s="40"/>
      <c r="AT434" s="41" t="str">
        <f>SUBSTITUTE(SUBSTITUTE(SUBSTITUTE(SUBSTITUTE(C395," ",""),"　",""),"，","、"),",","、")</f>
        <v/>
      </c>
      <c r="AU434" s="153"/>
      <c r="AV434" s="174"/>
      <c r="AW434" s="222" t="s">
        <v>905</v>
      </c>
      <c r="AX434" s="42"/>
      <c r="AY434" s="42"/>
      <c r="AZ434" s="42"/>
      <c r="BA434" s="42"/>
      <c r="BB434" s="491"/>
    </row>
    <row r="435" spans="1:54" s="63" customFormat="1" ht="28.2" customHeight="1">
      <c r="A435" s="79"/>
      <c r="B435" s="79" t="s">
        <v>681</v>
      </c>
      <c r="C435" s="79"/>
      <c r="I435" s="417"/>
      <c r="J435" s="1155" t="s">
        <v>1098</v>
      </c>
      <c r="K435" s="1019"/>
      <c r="L435" s="1019"/>
      <c r="M435" s="1019"/>
      <c r="N435" s="1019"/>
      <c r="O435" s="1019"/>
      <c r="P435" s="1019"/>
      <c r="Q435" s="1019"/>
      <c r="R435" s="1019"/>
      <c r="S435" s="1019"/>
      <c r="T435" s="1019"/>
      <c r="U435" s="1019"/>
      <c r="V435" s="1019"/>
      <c r="W435" s="1019"/>
      <c r="X435" s="1019"/>
      <c r="Y435" s="1019"/>
      <c r="Z435" s="1019"/>
      <c r="AA435" s="437"/>
      <c r="AB435" s="437"/>
      <c r="AC435" s="437"/>
      <c r="AD435" s="437"/>
      <c r="AE435" s="437"/>
      <c r="AF435" s="437"/>
      <c r="AG435" s="437"/>
      <c r="AH435" s="437"/>
      <c r="AI435" s="437"/>
      <c r="AQ435" s="51"/>
      <c r="AR435" s="162"/>
      <c r="AS435" s="40"/>
      <c r="AT435" s="41"/>
      <c r="AU435" s="153"/>
      <c r="AV435" s="174"/>
      <c r="AW435" s="222" t="s">
        <v>903</v>
      </c>
      <c r="AX435" s="42"/>
      <c r="AY435" s="42"/>
      <c r="AZ435" s="42"/>
      <c r="BA435" s="42"/>
      <c r="BB435" s="491"/>
    </row>
    <row r="436" spans="1:54" s="48" customFormat="1" ht="28.2" customHeight="1">
      <c r="A436" s="79"/>
      <c r="B436" s="79" t="s">
        <v>682</v>
      </c>
      <c r="C436" s="79"/>
      <c r="D436" s="63"/>
      <c r="E436" s="63"/>
      <c r="I436" s="417"/>
      <c r="J436" s="1155" t="str">
        <f>IF($P$83="☑","提出不要","必須")</f>
        <v>必須</v>
      </c>
      <c r="K436" s="1019"/>
      <c r="L436" s="1019"/>
      <c r="M436" s="1019"/>
      <c r="N436" s="1019"/>
      <c r="O436" s="1019"/>
      <c r="P436" s="1019"/>
      <c r="Q436" s="1019"/>
      <c r="R436" s="1019"/>
      <c r="S436" s="1019"/>
      <c r="T436" s="1019"/>
      <c r="U436" s="1019"/>
      <c r="V436" s="1019"/>
      <c r="W436" s="1019"/>
      <c r="X436" s="1019"/>
      <c r="Y436" s="1019"/>
      <c r="Z436" s="1019"/>
      <c r="AA436" s="436"/>
      <c r="AB436" s="436"/>
      <c r="AC436" s="436"/>
      <c r="AD436" s="436"/>
      <c r="AE436" s="436"/>
      <c r="AF436" s="436"/>
      <c r="AG436" s="436"/>
      <c r="AH436" s="436"/>
      <c r="AI436" s="436"/>
      <c r="AQ436" s="99"/>
      <c r="AR436" s="168"/>
      <c r="AS436" s="40"/>
      <c r="AT436" s="41"/>
      <c r="AU436" s="153"/>
      <c r="AV436" s="174"/>
      <c r="AW436" s="222"/>
      <c r="AX436" s="42"/>
      <c r="AY436" s="42"/>
      <c r="AZ436" s="42"/>
      <c r="BA436" s="42"/>
      <c r="BB436" s="492"/>
    </row>
    <row r="437" spans="1:54" s="48" customFormat="1" ht="28.2" customHeight="1">
      <c r="A437" s="79"/>
      <c r="B437" s="79" t="s">
        <v>683</v>
      </c>
      <c r="C437" s="79"/>
      <c r="D437" s="63"/>
      <c r="E437" s="63"/>
      <c r="F437" s="63"/>
      <c r="G437" s="63"/>
      <c r="H437" s="63"/>
      <c r="I437" s="417"/>
      <c r="J437" s="1155" t="s">
        <v>1278</v>
      </c>
      <c r="K437" s="1019"/>
      <c r="L437" s="1019"/>
      <c r="M437" s="1019"/>
      <c r="N437" s="1019"/>
      <c r="O437" s="1019"/>
      <c r="P437" s="1019"/>
      <c r="Q437" s="1019"/>
      <c r="R437" s="1019"/>
      <c r="S437" s="1019"/>
      <c r="T437" s="1019"/>
      <c r="U437" s="1019"/>
      <c r="V437" s="1019"/>
      <c r="W437" s="1019"/>
      <c r="X437" s="1019"/>
      <c r="Y437" s="1019"/>
      <c r="Z437" s="1019"/>
      <c r="AA437" s="437"/>
      <c r="AB437" s="437"/>
      <c r="AC437" s="437"/>
      <c r="AD437" s="437"/>
      <c r="AE437" s="437"/>
      <c r="AF437" s="437"/>
      <c r="AG437" s="437"/>
      <c r="AH437" s="437"/>
      <c r="AI437" s="437"/>
      <c r="AJ437" s="63"/>
      <c r="AK437" s="63"/>
      <c r="AL437" s="63"/>
      <c r="AM437" s="63"/>
      <c r="AN437" s="63"/>
      <c r="AO437" s="63"/>
      <c r="AP437" s="63"/>
      <c r="AQ437" s="99"/>
      <c r="AR437" s="168"/>
      <c r="AS437" s="40"/>
      <c r="AT437" s="41"/>
      <c r="AU437" s="153"/>
      <c r="AV437" s="174"/>
      <c r="AW437" s="222"/>
      <c r="AX437" s="42"/>
      <c r="AY437" s="42"/>
      <c r="AZ437" s="42"/>
      <c r="BA437" s="42"/>
      <c r="BB437" s="492"/>
    </row>
    <row r="438" spans="1:54" s="48" customFormat="1" ht="28.2" customHeight="1">
      <c r="A438" s="79"/>
      <c r="B438" s="79" t="s">
        <v>684</v>
      </c>
      <c r="C438" s="79"/>
      <c r="D438" s="63"/>
      <c r="E438" s="63"/>
      <c r="I438" s="417"/>
      <c r="J438" s="1155" t="s">
        <v>1098</v>
      </c>
      <c r="K438" s="1019"/>
      <c r="L438" s="1019"/>
      <c r="M438" s="1019"/>
      <c r="N438" s="1019"/>
      <c r="O438" s="1019"/>
      <c r="P438" s="1019"/>
      <c r="Q438" s="1019"/>
      <c r="R438" s="1019"/>
      <c r="S438" s="1019"/>
      <c r="T438" s="1019"/>
      <c r="U438" s="1019"/>
      <c r="V438" s="1019"/>
      <c r="W438" s="1019"/>
      <c r="X438" s="1019"/>
      <c r="Y438" s="1019"/>
      <c r="Z438" s="1019"/>
      <c r="AA438" s="436"/>
      <c r="AB438" s="436"/>
      <c r="AC438" s="436"/>
      <c r="AD438" s="436"/>
      <c r="AE438" s="436"/>
      <c r="AF438" s="436"/>
      <c r="AG438" s="436"/>
      <c r="AH438" s="436"/>
      <c r="AI438" s="436"/>
      <c r="AQ438" s="99"/>
      <c r="AR438" s="168"/>
      <c r="AS438" s="40"/>
      <c r="AT438" s="41"/>
      <c r="AU438" s="153"/>
      <c r="AV438" s="174"/>
      <c r="AW438" s="222"/>
      <c r="AX438" s="42"/>
      <c r="AY438" s="42"/>
      <c r="AZ438" s="42"/>
      <c r="BA438" s="42"/>
      <c r="BB438" s="492"/>
    </row>
    <row r="439" spans="1:54" s="48" customFormat="1" ht="28.2" customHeight="1">
      <c r="A439" s="79"/>
      <c r="B439" s="79" t="s">
        <v>685</v>
      </c>
      <c r="C439" s="79"/>
      <c r="D439" s="63"/>
      <c r="E439" s="63"/>
      <c r="F439" s="63"/>
      <c r="G439" s="63"/>
      <c r="H439" s="63"/>
      <c r="I439" s="417"/>
      <c r="J439" s="1155" t="str">
        <f>IF($P$83="☑","提出不要","必須")</f>
        <v>必須</v>
      </c>
      <c r="K439" s="1019"/>
      <c r="L439" s="1019"/>
      <c r="M439" s="1019"/>
      <c r="N439" s="1019"/>
      <c r="O439" s="1019"/>
      <c r="P439" s="1019"/>
      <c r="Q439" s="1019"/>
      <c r="R439" s="1019"/>
      <c r="S439" s="1019"/>
      <c r="T439" s="1019"/>
      <c r="U439" s="1019"/>
      <c r="V439" s="1019"/>
      <c r="W439" s="1019"/>
      <c r="X439" s="1019"/>
      <c r="Y439" s="1019"/>
      <c r="Z439" s="1019"/>
      <c r="AA439" s="437"/>
      <c r="AB439" s="437"/>
      <c r="AC439" s="437"/>
      <c r="AD439" s="437"/>
      <c r="AE439" s="437"/>
      <c r="AF439" s="437"/>
      <c r="AG439" s="437"/>
      <c r="AH439" s="437"/>
      <c r="AI439" s="437"/>
      <c r="AJ439" s="63"/>
      <c r="AK439" s="63"/>
      <c r="AL439" s="63"/>
      <c r="AM439" s="63"/>
      <c r="AN439" s="63"/>
      <c r="AO439" s="63"/>
      <c r="AP439" s="63"/>
      <c r="AQ439" s="99"/>
      <c r="AR439" s="168"/>
      <c r="AS439" s="40"/>
      <c r="AT439" s="41"/>
      <c r="AU439" s="153"/>
      <c r="AV439" s="174"/>
      <c r="AW439" s="222"/>
      <c r="AX439" s="42"/>
      <c r="AY439" s="42"/>
      <c r="AZ439" s="42"/>
      <c r="BA439" s="42"/>
      <c r="BB439" s="492"/>
    </row>
    <row r="440" spans="1:54" s="48" customFormat="1" ht="28.2" customHeight="1">
      <c r="A440" s="79"/>
      <c r="B440" s="79" t="s">
        <v>686</v>
      </c>
      <c r="C440" s="79"/>
      <c r="D440" s="63"/>
      <c r="E440" s="63"/>
      <c r="I440" s="417"/>
      <c r="J440" s="1155" t="s">
        <v>1277</v>
      </c>
      <c r="K440" s="1019"/>
      <c r="L440" s="1019"/>
      <c r="M440" s="1019"/>
      <c r="N440" s="1019"/>
      <c r="O440" s="1019"/>
      <c r="P440" s="1019"/>
      <c r="Q440" s="1019"/>
      <c r="R440" s="1019"/>
      <c r="S440" s="1019"/>
      <c r="T440" s="1019"/>
      <c r="U440" s="1019"/>
      <c r="V440" s="1019"/>
      <c r="W440" s="1019"/>
      <c r="X440" s="1019"/>
      <c r="Y440" s="1019"/>
      <c r="Z440" s="1019"/>
      <c r="AA440" s="436"/>
      <c r="AB440" s="436"/>
      <c r="AC440" s="436"/>
      <c r="AD440" s="436"/>
      <c r="AE440" s="436"/>
      <c r="AF440" s="436"/>
      <c r="AG440" s="436"/>
      <c r="AH440" s="436"/>
      <c r="AI440" s="436"/>
      <c r="AQ440" s="99"/>
      <c r="AR440" s="168"/>
      <c r="AS440" s="40"/>
      <c r="AT440" s="41"/>
      <c r="AU440" s="153"/>
      <c r="AV440" s="174"/>
      <c r="AW440" s="222"/>
      <c r="AX440" s="42"/>
      <c r="AY440" s="42"/>
      <c r="AZ440" s="42"/>
      <c r="BA440" s="42"/>
      <c r="BB440" s="492"/>
    </row>
    <row r="441" spans="1:54" s="63" customFormat="1" ht="28.2" customHeight="1">
      <c r="A441" s="79"/>
      <c r="B441" s="79"/>
      <c r="C441" s="79"/>
      <c r="F441" s="48"/>
      <c r="G441" s="48"/>
      <c r="H441" s="48"/>
      <c r="I441" s="48"/>
      <c r="J441" s="1019"/>
      <c r="K441" s="1019"/>
      <c r="L441" s="1019"/>
      <c r="M441" s="1019"/>
      <c r="N441" s="1019"/>
      <c r="O441" s="1019"/>
      <c r="P441" s="1019"/>
      <c r="Q441" s="1019"/>
      <c r="R441" s="1019"/>
      <c r="S441" s="1019"/>
      <c r="T441" s="1019"/>
      <c r="U441" s="1019"/>
      <c r="V441" s="1019"/>
      <c r="W441" s="1019"/>
      <c r="X441" s="1019"/>
      <c r="Y441" s="1019"/>
      <c r="Z441" s="1019"/>
      <c r="AA441" s="436"/>
      <c r="AB441" s="436"/>
      <c r="AC441" s="436"/>
      <c r="AD441" s="436"/>
      <c r="AE441" s="436"/>
      <c r="AF441" s="436"/>
      <c r="AG441" s="436"/>
      <c r="AH441" s="436"/>
      <c r="AI441" s="436"/>
      <c r="AJ441" s="48"/>
      <c r="AK441" s="48"/>
      <c r="AL441" s="48"/>
      <c r="AM441" s="48"/>
      <c r="AN441" s="48"/>
      <c r="AO441" s="48"/>
      <c r="AP441" s="48"/>
      <c r="AQ441" s="51"/>
      <c r="AR441" s="162"/>
      <c r="AS441" s="40"/>
      <c r="AT441" s="41"/>
      <c r="AU441" s="153"/>
      <c r="AV441" s="174"/>
      <c r="AW441" s="222"/>
      <c r="AX441" s="42"/>
      <c r="AY441" s="42"/>
      <c r="AZ441" s="42"/>
      <c r="BA441" s="42"/>
      <c r="BB441" s="491"/>
    </row>
    <row r="442" spans="1:54" s="63" customFormat="1" ht="28.2" hidden="1" customHeight="1">
      <c r="A442" s="166" t="s">
        <v>843</v>
      </c>
      <c r="B442" s="187" t="s">
        <v>806</v>
      </c>
      <c r="C442" s="188"/>
      <c r="D442" s="188"/>
      <c r="E442" s="189" t="s">
        <v>1121</v>
      </c>
      <c r="F442" s="193"/>
      <c r="G442" s="194"/>
      <c r="H442" s="401"/>
      <c r="I442" s="191" t="s">
        <v>867</v>
      </c>
      <c r="J442" s="192">
        <v>1</v>
      </c>
      <c r="K442" s="188"/>
      <c r="L442" s="189"/>
      <c r="M442" s="188"/>
      <c r="N442" s="191" t="s">
        <v>872</v>
      </c>
      <c r="O442" s="192"/>
      <c r="P442" s="187"/>
      <c r="Q442" s="191" t="s">
        <v>433</v>
      </c>
      <c r="R442" s="193" t="s">
        <v>26</v>
      </c>
      <c r="S442" s="193"/>
      <c r="T442" s="194"/>
      <c r="U442" s="192"/>
      <c r="V442" s="193" t="str">
        <f>IF(AND($AS234&lt;&gt;"",$N$362=""),R442,"")</f>
        <v/>
      </c>
      <c r="W442" s="193"/>
      <c r="X442" s="192" t="str">
        <f>IF(AND($AS234&lt;&gt;"",$N$362=""),Q442,"")</f>
        <v/>
      </c>
      <c r="Y442" s="191" t="str">
        <f>CONCATENATE(X442,X443,X444,X445,X446,X447,X448,X449,X450,X451,X452,X453,X454,X455,X456,X457)</f>
        <v/>
      </c>
      <c r="Z442" s="193"/>
      <c r="AA442" s="193"/>
      <c r="AB442" s="192"/>
      <c r="AC442" s="188"/>
      <c r="AD442" s="188"/>
      <c r="AE442" s="403" t="s">
        <v>885</v>
      </c>
      <c r="AF442" s="192" t="s">
        <v>328</v>
      </c>
      <c r="AG442" s="402" t="s">
        <v>902</v>
      </c>
      <c r="AH442" s="194"/>
      <c r="AI442" s="401"/>
      <c r="AJ442" s="188"/>
      <c r="AK442" s="191" t="s">
        <v>885</v>
      </c>
      <c r="AL442" s="192" t="s">
        <v>409</v>
      </c>
      <c r="AM442" s="193"/>
      <c r="AN442" s="194"/>
      <c r="AO442" s="194"/>
      <c r="AP442" s="194"/>
      <c r="AQ442" s="51"/>
      <c r="AR442" s="162"/>
      <c r="AS442" s="40"/>
      <c r="AT442" s="41"/>
      <c r="AU442" s="153"/>
      <c r="AV442" s="174"/>
      <c r="AW442" s="222"/>
      <c r="AX442" s="42"/>
      <c r="AY442" s="42"/>
      <c r="AZ442" s="42"/>
      <c r="BA442" s="42"/>
      <c r="BB442" s="491"/>
    </row>
    <row r="443" spans="1:54" s="63" customFormat="1" ht="28.2" hidden="1" customHeight="1">
      <c r="A443" s="187"/>
      <c r="B443" s="188" t="s">
        <v>796</v>
      </c>
      <c r="C443" s="187"/>
      <c r="D443" s="187"/>
      <c r="E443" s="196" t="s">
        <v>1122</v>
      </c>
      <c r="F443" s="202"/>
      <c r="G443" s="202"/>
      <c r="H443" s="201"/>
      <c r="I443" s="197" t="s">
        <v>869</v>
      </c>
      <c r="J443" s="198">
        <v>2</v>
      </c>
      <c r="K443" s="187"/>
      <c r="L443" s="196" t="s">
        <v>871</v>
      </c>
      <c r="M443" s="187"/>
      <c r="N443" s="197" t="s">
        <v>873</v>
      </c>
      <c r="O443" s="198"/>
      <c r="P443" s="187"/>
      <c r="Q443" s="197" t="s">
        <v>263</v>
      </c>
      <c r="R443" s="170" t="s">
        <v>30</v>
      </c>
      <c r="S443" s="170"/>
      <c r="T443" s="170"/>
      <c r="U443" s="198"/>
      <c r="V443" s="195" t="str">
        <f>IF(AND($AS245&lt;&gt;"",$N$362=""),R443,"")</f>
        <v/>
      </c>
      <c r="W443" s="170"/>
      <c r="X443" s="199" t="str">
        <f>IF(AND($AS245&lt;&gt;"",$N$362=""),Q443,"")</f>
        <v/>
      </c>
      <c r="Y443" s="197" t="str">
        <f>MID($Y$442,1,2)</f>
        <v/>
      </c>
      <c r="Z443" s="170" t="str">
        <f>IFERROR(VLOOKUP(Y443,$Q$442:$R$457,2,0),"")</f>
        <v/>
      </c>
      <c r="AA443" s="170"/>
      <c r="AB443" s="198"/>
      <c r="AC443" s="187"/>
      <c r="AD443" s="187"/>
      <c r="AE443" s="197" t="s">
        <v>371</v>
      </c>
      <c r="AF443" s="198" t="s">
        <v>1215</v>
      </c>
      <c r="AG443" s="170"/>
      <c r="AH443" s="170"/>
      <c r="AI443" s="198"/>
      <c r="AJ443" s="187"/>
      <c r="AK443" s="197" t="s">
        <v>433</v>
      </c>
      <c r="AL443" s="198" t="s">
        <v>886</v>
      </c>
      <c r="AM443" s="170"/>
      <c r="AN443" s="170"/>
      <c r="AO443" s="170"/>
      <c r="AP443" s="170"/>
      <c r="AQ443" s="51" t="s">
        <v>901</v>
      </c>
      <c r="AR443" s="162"/>
      <c r="AS443" s="40"/>
      <c r="AT443" s="41"/>
      <c r="AU443" s="413" t="str">
        <f>IF(COUNTIF($C$404:$D$408,C404)&gt;1,1,"")</f>
        <v/>
      </c>
      <c r="AV443" s="174"/>
      <c r="AW443" s="222" t="s">
        <v>1100</v>
      </c>
      <c r="AX443" s="42"/>
      <c r="AY443" s="42"/>
      <c r="AZ443" s="42"/>
      <c r="BA443" s="42"/>
      <c r="BB443" s="491"/>
    </row>
    <row r="444" spans="1:54" s="63" customFormat="1" ht="28.2" hidden="1" customHeight="1">
      <c r="A444" s="187"/>
      <c r="B444" s="187" t="s">
        <v>797</v>
      </c>
      <c r="C444" s="187"/>
      <c r="D444" s="187"/>
      <c r="E444" s="189" t="s">
        <v>1196</v>
      </c>
      <c r="F444" s="193"/>
      <c r="G444" s="194"/>
      <c r="H444" s="401"/>
      <c r="I444" s="197" t="s">
        <v>868</v>
      </c>
      <c r="J444" s="198">
        <v>3</v>
      </c>
      <c r="K444" s="187"/>
      <c r="L444" s="187"/>
      <c r="M444" s="187"/>
      <c r="N444" s="200" t="s">
        <v>874</v>
      </c>
      <c r="O444" s="201"/>
      <c r="P444" s="187"/>
      <c r="Q444" s="197" t="s">
        <v>264</v>
      </c>
      <c r="R444" s="170" t="s">
        <v>34</v>
      </c>
      <c r="S444" s="170"/>
      <c r="T444" s="170"/>
      <c r="U444" s="198"/>
      <c r="V444" s="195" t="str">
        <f>IF(AND($AS249&lt;&gt;"",$N$362=""),R444,"")</f>
        <v/>
      </c>
      <c r="W444" s="170"/>
      <c r="X444" s="199" t="str">
        <f>IF(AND($AS249&lt;&gt;"",$N$362=""),Q444,"")</f>
        <v/>
      </c>
      <c r="Y444" s="197" t="str">
        <f>MID($Y$442,3,2)</f>
        <v/>
      </c>
      <c r="Z444" s="170" t="str">
        <f>IFERROR(VLOOKUP(Y444,$Q$442:$R$457,2,0),"")</f>
        <v/>
      </c>
      <c r="AA444" s="170"/>
      <c r="AB444" s="198"/>
      <c r="AC444" s="187"/>
      <c r="AD444" s="187"/>
      <c r="AE444" s="197" t="s">
        <v>372</v>
      </c>
      <c r="AF444" s="198" t="s">
        <v>1216</v>
      </c>
      <c r="AG444" s="170"/>
      <c r="AH444" s="170"/>
      <c r="AI444" s="198"/>
      <c r="AJ444" s="187"/>
      <c r="AK444" s="197" t="s">
        <v>264</v>
      </c>
      <c r="AL444" s="198" t="s">
        <v>887</v>
      </c>
      <c r="AM444" s="170"/>
      <c r="AN444" s="170"/>
      <c r="AO444" s="170"/>
      <c r="AP444" s="170"/>
      <c r="AQ444" s="51" t="s">
        <v>901</v>
      </c>
      <c r="AR444" s="162"/>
      <c r="AS444" s="40"/>
      <c r="AT444" s="41"/>
      <c r="AU444" s="413" t="str">
        <f>IF(COUNTIF($C$404:$D$408,C405)&gt;1,1,"")</f>
        <v/>
      </c>
      <c r="AV444" s="174"/>
      <c r="AW444" s="222" t="s">
        <v>1100</v>
      </c>
      <c r="AX444" s="42"/>
      <c r="AY444" s="42"/>
      <c r="AZ444" s="42"/>
      <c r="BA444" s="42"/>
      <c r="BB444" s="491"/>
    </row>
    <row r="445" spans="1:54" s="63" customFormat="1" ht="28.2" hidden="1" customHeight="1">
      <c r="A445" s="187"/>
      <c r="B445" s="187" t="s">
        <v>798</v>
      </c>
      <c r="C445" s="187"/>
      <c r="D445" s="187"/>
      <c r="E445" s="196" t="s">
        <v>1197</v>
      </c>
      <c r="F445" s="202"/>
      <c r="G445" s="202"/>
      <c r="H445" s="201"/>
      <c r="I445" s="197" t="s">
        <v>870</v>
      </c>
      <c r="J445" s="198">
        <v>4</v>
      </c>
      <c r="K445" s="187"/>
      <c r="L445" s="187"/>
      <c r="M445" s="187"/>
      <c r="N445" s="187"/>
      <c r="O445" s="187"/>
      <c r="P445" s="187"/>
      <c r="Q445" s="197" t="s">
        <v>265</v>
      </c>
      <c r="R445" s="170" t="s">
        <v>38</v>
      </c>
      <c r="S445" s="170"/>
      <c r="T445" s="170"/>
      <c r="U445" s="198"/>
      <c r="V445" s="195" t="str">
        <f>IF(AND($AS254&lt;&gt;"",$N$362=""),R445,"")</f>
        <v/>
      </c>
      <c r="W445" s="170"/>
      <c r="X445" s="199" t="str">
        <f>IF(AND($AS254&lt;&gt;"",$N$362=""),Q445,"")</f>
        <v/>
      </c>
      <c r="Y445" s="197" t="str">
        <f>MID($Y$442,5,2)</f>
        <v/>
      </c>
      <c r="Z445" s="170" t="str">
        <f>IFERROR(VLOOKUP(Y445,$Q$442:$R$457,2,0),"")</f>
        <v/>
      </c>
      <c r="AA445" s="170"/>
      <c r="AB445" s="198"/>
      <c r="AC445" s="187"/>
      <c r="AD445" s="187"/>
      <c r="AE445" s="197" t="s">
        <v>373</v>
      </c>
      <c r="AF445" s="198" t="s">
        <v>1214</v>
      </c>
      <c r="AG445" s="170"/>
      <c r="AH445" s="170"/>
      <c r="AI445" s="198"/>
      <c r="AJ445" s="187"/>
      <c r="AK445" s="197" t="s">
        <v>267</v>
      </c>
      <c r="AL445" s="198" t="s">
        <v>888</v>
      </c>
      <c r="AM445" s="170"/>
      <c r="AN445" s="170"/>
      <c r="AO445" s="170"/>
      <c r="AP445" s="170"/>
      <c r="AQ445" s="51" t="s">
        <v>901</v>
      </c>
      <c r="AR445" s="162"/>
      <c r="AS445" s="40"/>
      <c r="AT445" s="41"/>
      <c r="AU445" s="413" t="str">
        <f>IF(COUNTIF($C$404:$D$408,C406)&gt;1,1,"")</f>
        <v/>
      </c>
      <c r="AV445" s="174"/>
      <c r="AW445" s="222" t="s">
        <v>1100</v>
      </c>
      <c r="AX445" s="42"/>
      <c r="AY445" s="42"/>
      <c r="AZ445" s="42"/>
      <c r="BA445" s="42"/>
      <c r="BB445" s="491"/>
    </row>
    <row r="446" spans="1:54" s="63" customFormat="1" ht="28.2" hidden="1" customHeight="1">
      <c r="A446" s="187"/>
      <c r="B446" s="187" t="s">
        <v>799</v>
      </c>
      <c r="C446" s="187"/>
      <c r="D446" s="187"/>
      <c r="E446" s="187"/>
      <c r="F446" s="187"/>
      <c r="G446" s="187"/>
      <c r="H446" s="187"/>
      <c r="I446" s="200" t="s">
        <v>1176</v>
      </c>
      <c r="J446" s="198">
        <v>5</v>
      </c>
      <c r="K446" s="187"/>
      <c r="L446" s="187"/>
      <c r="M446" s="187"/>
      <c r="N446" s="187"/>
      <c r="O446" s="187"/>
      <c r="P446" s="187"/>
      <c r="Q446" s="197" t="s">
        <v>266</v>
      </c>
      <c r="R446" s="170" t="s">
        <v>42</v>
      </c>
      <c r="S446" s="170"/>
      <c r="T446" s="170"/>
      <c r="U446" s="198"/>
      <c r="V446" s="195" t="str">
        <f>IF(AND($AS271&lt;&gt;"",$N$362=""),R446,"")</f>
        <v/>
      </c>
      <c r="W446" s="170"/>
      <c r="X446" s="199" t="str">
        <f>IF(AND($AS271&lt;&gt;"",$N$362=""),Q446,"")</f>
        <v/>
      </c>
      <c r="Y446" s="197" t="str">
        <f>MID($Y$442,7,2)</f>
        <v/>
      </c>
      <c r="Z446" s="170" t="str">
        <f>IFERROR(VLOOKUP(Y446,$Q$442:$R$457,2,0),"")</f>
        <v/>
      </c>
      <c r="AA446" s="170"/>
      <c r="AB446" s="198"/>
      <c r="AC446" s="187"/>
      <c r="AD446" s="187"/>
      <c r="AE446" s="197" t="s">
        <v>374</v>
      </c>
      <c r="AF446" s="198" t="s">
        <v>889</v>
      </c>
      <c r="AG446" s="170"/>
      <c r="AH446" s="170"/>
      <c r="AI446" s="198"/>
      <c r="AJ446" s="187"/>
      <c r="AK446" s="197" t="s">
        <v>273</v>
      </c>
      <c r="AL446" s="198" t="s">
        <v>890</v>
      </c>
      <c r="AM446" s="170"/>
      <c r="AN446" s="170"/>
      <c r="AO446" s="170"/>
      <c r="AP446" s="170"/>
      <c r="AQ446" s="51" t="s">
        <v>901</v>
      </c>
      <c r="AR446" s="162"/>
      <c r="AS446" s="40"/>
      <c r="AT446" s="41"/>
      <c r="AU446" s="413" t="str">
        <f>IF(COUNTIF($C$404:$D$408,C407)&gt;1,1,"")</f>
        <v/>
      </c>
      <c r="AV446" s="174"/>
      <c r="AW446" s="222" t="s">
        <v>1100</v>
      </c>
      <c r="AX446" s="42"/>
      <c r="AY446" s="42"/>
      <c r="AZ446" s="42"/>
      <c r="BA446" s="42"/>
      <c r="BB446" s="491"/>
    </row>
    <row r="447" spans="1:54" s="63" customFormat="1" ht="28.2" hidden="1" customHeight="1">
      <c r="A447" s="187"/>
      <c r="B447" s="187" t="s">
        <v>800</v>
      </c>
      <c r="C447" s="187"/>
      <c r="D447" s="187"/>
      <c r="E447" s="187" t="s">
        <v>1110</v>
      </c>
      <c r="F447" s="187"/>
      <c r="G447" s="187"/>
      <c r="H447" s="187"/>
      <c r="I447" s="467" t="s">
        <v>1166</v>
      </c>
      <c r="J447" s="663" t="s">
        <v>1178</v>
      </c>
      <c r="K447" s="663"/>
      <c r="L447" s="187"/>
      <c r="M447" s="187"/>
      <c r="N447" s="187"/>
      <c r="O447" s="187"/>
      <c r="P447" s="187"/>
      <c r="Q447" s="197" t="s">
        <v>267</v>
      </c>
      <c r="R447" s="170" t="s">
        <v>57</v>
      </c>
      <c r="S447" s="170"/>
      <c r="T447" s="170"/>
      <c r="U447" s="198"/>
      <c r="V447" s="195" t="str">
        <f>IF(AND($AS278&lt;&gt;"",$N$362=""),R447,"")</f>
        <v/>
      </c>
      <c r="W447" s="170"/>
      <c r="X447" s="199" t="str">
        <f>IF(AND($AS278&lt;&gt;"",$N$362=""),Q447,"")</f>
        <v/>
      </c>
      <c r="Y447" s="200" t="str">
        <f>MID($Y$442,9,2)</f>
        <v/>
      </c>
      <c r="Z447" s="202" t="str">
        <f>IFERROR(VLOOKUP(Y447,$Q$442:$R$457,2,0),"")</f>
        <v/>
      </c>
      <c r="AA447" s="202"/>
      <c r="AB447" s="201"/>
      <c r="AC447" s="187"/>
      <c r="AD447" s="187"/>
      <c r="AE447" s="197" t="s">
        <v>375</v>
      </c>
      <c r="AF447" s="198" t="s">
        <v>329</v>
      </c>
      <c r="AG447" s="170"/>
      <c r="AH447" s="170"/>
      <c r="AI447" s="198"/>
      <c r="AJ447" s="187"/>
      <c r="AK447" s="197" t="s">
        <v>274</v>
      </c>
      <c r="AL447" s="198" t="s">
        <v>410</v>
      </c>
      <c r="AM447" s="170"/>
      <c r="AN447" s="170"/>
      <c r="AO447" s="170"/>
      <c r="AP447" s="170"/>
      <c r="AQ447" s="51" t="s">
        <v>901</v>
      </c>
      <c r="AR447" s="162"/>
      <c r="AS447" s="40"/>
      <c r="AT447" s="41"/>
      <c r="AU447" s="413" t="str">
        <f>IF(COUNTIF($C$404:$D$408,C408)&gt;1,1,"")</f>
        <v/>
      </c>
      <c r="AV447" s="174"/>
      <c r="AW447" s="222" t="s">
        <v>1100</v>
      </c>
      <c r="AX447" s="42"/>
      <c r="AY447" s="42"/>
      <c r="AZ447" s="42"/>
      <c r="BA447" s="42"/>
      <c r="BB447" s="491"/>
    </row>
    <row r="448" spans="1:54" s="63" customFormat="1" ht="28.2" hidden="1" customHeight="1">
      <c r="A448" s="187"/>
      <c r="B448" s="187" t="s">
        <v>801</v>
      </c>
      <c r="C448" s="187"/>
      <c r="D448" s="187"/>
      <c r="E448" s="400" t="s">
        <v>1107</v>
      </c>
      <c r="F448" s="194"/>
      <c r="G448" s="401"/>
      <c r="H448" s="187"/>
      <c r="I448" s="187">
        <v>1</v>
      </c>
      <c r="J448" s="473">
        <f ca="1">IF(AND(MONTH(TODAY())&gt;=8,MONTH(TODAY())&lt;=12),ROW(A8),IF(AND(MONTH(TODAY())&gt;=2,MONTH(TODAY())&lt;=6),ROW(A2),""))</f>
        <v>2</v>
      </c>
      <c r="K448" s="473" t="str">
        <f t="shared" ref="K448:K476" ca="1" si="19">IF(OR($R$49="",$R$49&gt;MONTH(TODAY()),$J$448&gt;$R$49,$J$452&lt;$R$49),"",IF(MONTH(TODAY())=$R$49,IF(DAY(TODAY())&gt;=ROW(A1),ROW(A1),""),IF(MONTH(TODAY())=$R$49,IF(DAY(TODAY())&gt;=ROW(A1),ROW(A1),""),IF(MONTH(TODAY())=$R$49,IF(DAY(TODAY())&gt;=ROW(A1),ROW(A1),""),IF(MONTH(TODAY())=$R$49,IF(DAY(TODAY())&gt;=ROW(A1),ROW(A1),""),IF(MONTH(TODAY())=$R$49,IF(DAY(TODAY())&gt;=ROW(A1),ROW(A1),""),ROW(A1)))))))</f>
        <v/>
      </c>
      <c r="L448" s="187"/>
      <c r="M448" s="187"/>
      <c r="N448" s="187"/>
      <c r="O448" s="187"/>
      <c r="P448" s="187"/>
      <c r="Q448" s="197" t="s">
        <v>268</v>
      </c>
      <c r="R448" s="170" t="s">
        <v>49</v>
      </c>
      <c r="S448" s="170"/>
      <c r="T448" s="170"/>
      <c r="U448" s="198"/>
      <c r="V448" s="195" t="str">
        <f>IF(AND($AS290&lt;&gt;"",$N$362=""),R448,"")</f>
        <v/>
      </c>
      <c r="W448" s="170"/>
      <c r="X448" s="199" t="str">
        <f>IF(AND($AS290&lt;&gt;"",$N$362=""),Q448,"")</f>
        <v/>
      </c>
      <c r="Y448" s="187" t="s">
        <v>877</v>
      </c>
      <c r="Z448" s="187"/>
      <c r="AA448" s="187"/>
      <c r="AB448" s="187"/>
      <c r="AC448" s="187"/>
      <c r="AD448" s="187"/>
      <c r="AE448" s="197" t="s">
        <v>376</v>
      </c>
      <c r="AF448" s="198" t="s">
        <v>330</v>
      </c>
      <c r="AG448" s="170"/>
      <c r="AH448" s="170"/>
      <c r="AI448" s="198"/>
      <c r="AJ448" s="187"/>
      <c r="AK448" s="197" t="s">
        <v>434</v>
      </c>
      <c r="AL448" s="198" t="s">
        <v>411</v>
      </c>
      <c r="AM448" s="170"/>
      <c r="AN448" s="170"/>
      <c r="AO448" s="170"/>
      <c r="AP448" s="170"/>
      <c r="AQ448" s="51" t="s">
        <v>901</v>
      </c>
      <c r="AR448" s="162"/>
      <c r="AS448" s="40"/>
      <c r="AT448" s="41"/>
      <c r="AU448" s="413" t="str">
        <f>IF(COUNTIF($C$404:$D$408,#REF!)&gt;1,1,"")</f>
        <v/>
      </c>
      <c r="AV448" s="174"/>
      <c r="AW448" s="222" t="s">
        <v>1100</v>
      </c>
      <c r="AX448" s="42"/>
      <c r="AY448" s="42"/>
      <c r="AZ448" s="42"/>
      <c r="BA448" s="42"/>
      <c r="BB448" s="491"/>
    </row>
    <row r="449" spans="1:54" s="63" customFormat="1" ht="28.2" hidden="1" customHeight="1">
      <c r="A449" s="187"/>
      <c r="B449" s="187" t="s">
        <v>802</v>
      </c>
      <c r="C449" s="187"/>
      <c r="D449" s="187"/>
      <c r="E449" s="200" t="s">
        <v>1108</v>
      </c>
      <c r="F449" s="202"/>
      <c r="G449" s="201"/>
      <c r="H449" s="187"/>
      <c r="I449" s="187">
        <v>2</v>
      </c>
      <c r="J449" s="473">
        <f ca="1">IF(AND(MONTH(TODAY())&gt;=8,MONTH(TODAY())&lt;=12),ROW(A9),IF(AND(MONTH(TODAY())&gt;=2,MONTH(TODAY())&lt;=6),ROW(A3),""))</f>
        <v>3</v>
      </c>
      <c r="K449" s="473" t="str">
        <f t="shared" ca="1" si="19"/>
        <v/>
      </c>
      <c r="L449" s="187"/>
      <c r="M449" s="187"/>
      <c r="N449" s="187"/>
      <c r="O449" s="187"/>
      <c r="P449" s="187"/>
      <c r="Q449" s="197" t="s">
        <v>269</v>
      </c>
      <c r="R449" s="170" t="s">
        <v>52</v>
      </c>
      <c r="S449" s="170"/>
      <c r="T449" s="170"/>
      <c r="U449" s="198"/>
      <c r="V449" s="195" t="str">
        <f>IF(AND($AS301&lt;&gt;"",$N$362=""),R449,"")</f>
        <v/>
      </c>
      <c r="W449" s="170"/>
      <c r="X449" s="199" t="str">
        <f>IF(AND($AS301&lt;&gt;"",$N$362=""),Q449,"")</f>
        <v/>
      </c>
      <c r="Y449" s="187" t="s">
        <v>879</v>
      </c>
      <c r="Z449" s="187"/>
      <c r="AA449" s="187"/>
      <c r="AB449" s="187"/>
      <c r="AC449" s="187"/>
      <c r="AD449" s="187"/>
      <c r="AE449" s="197" t="s">
        <v>377</v>
      </c>
      <c r="AF449" s="198" t="s">
        <v>331</v>
      </c>
      <c r="AG449" s="170"/>
      <c r="AH449" s="170"/>
      <c r="AI449" s="198"/>
      <c r="AJ449" s="187"/>
      <c r="AK449" s="197" t="s">
        <v>435</v>
      </c>
      <c r="AL449" s="198" t="s">
        <v>891</v>
      </c>
      <c r="AM449" s="170"/>
      <c r="AN449" s="170"/>
      <c r="AO449" s="170"/>
      <c r="AP449" s="170"/>
      <c r="AQ449" s="51" t="s">
        <v>901</v>
      </c>
      <c r="AR449" s="162"/>
      <c r="AS449" s="40"/>
      <c r="AT449" s="41"/>
      <c r="AU449" s="413" t="str">
        <f>IF(COUNTIF($C$404:$D$408,#REF!)&gt;1,1,"")</f>
        <v/>
      </c>
      <c r="AV449" s="174"/>
      <c r="AW449" s="222" t="s">
        <v>1100</v>
      </c>
      <c r="AX449" s="42"/>
      <c r="AY449" s="42"/>
      <c r="AZ449" s="42"/>
      <c r="BA449" s="42"/>
      <c r="BB449" s="491"/>
    </row>
    <row r="450" spans="1:54" s="63" customFormat="1" ht="28.2" hidden="1" customHeight="1">
      <c r="A450" s="187"/>
      <c r="B450" s="187" t="s">
        <v>803</v>
      </c>
      <c r="C450" s="187"/>
      <c r="D450" s="187"/>
      <c r="E450" s="187"/>
      <c r="F450" s="187"/>
      <c r="G450" s="187"/>
      <c r="H450" s="187"/>
      <c r="I450" s="187">
        <v>3</v>
      </c>
      <c r="J450" s="473">
        <f ca="1">IF(AND(MONTH(TODAY())&gt;=8,MONTH(TODAY())&lt;=12),ROW(A10),IF(AND(MONTH(TODAY())&gt;=2,MONTH(TODAY())&lt;=6),ROW(A4),""))</f>
        <v>4</v>
      </c>
      <c r="K450" s="473" t="str">
        <f t="shared" ca="1" si="19"/>
        <v/>
      </c>
      <c r="L450" s="187"/>
      <c r="M450" s="187"/>
      <c r="N450" s="187"/>
      <c r="O450" s="187"/>
      <c r="P450" s="187"/>
      <c r="Q450" s="197" t="s">
        <v>270</v>
      </c>
      <c r="R450" s="170" t="s">
        <v>28</v>
      </c>
      <c r="S450" s="170"/>
      <c r="T450" s="170"/>
      <c r="U450" s="198"/>
      <c r="V450" s="195" t="str">
        <f>IF(AND($AS305&lt;&gt;"",$N$362=""),R450,"")</f>
        <v/>
      </c>
      <c r="W450" s="170"/>
      <c r="X450" s="199" t="str">
        <f>IF(AND($AS305&lt;&gt;"",$N$362=""),Q450,"")</f>
        <v/>
      </c>
      <c r="Y450" s="187" t="s">
        <v>880</v>
      </c>
      <c r="Z450" s="187"/>
      <c r="AA450" s="187"/>
      <c r="AB450" s="187"/>
      <c r="AC450" s="187"/>
      <c r="AD450" s="187"/>
      <c r="AE450" s="197" t="s">
        <v>378</v>
      </c>
      <c r="AF450" s="198" t="s">
        <v>332</v>
      </c>
      <c r="AG450" s="170"/>
      <c r="AH450" s="170"/>
      <c r="AI450" s="198"/>
      <c r="AJ450" s="187"/>
      <c r="AK450" s="197" t="s">
        <v>436</v>
      </c>
      <c r="AL450" s="198" t="s">
        <v>412</v>
      </c>
      <c r="AM450" s="170"/>
      <c r="AN450" s="170"/>
      <c r="AO450" s="170"/>
      <c r="AP450" s="170"/>
      <c r="AQ450" s="51" t="s">
        <v>901</v>
      </c>
      <c r="AR450" s="162"/>
      <c r="AS450" s="40"/>
      <c r="AT450" s="41"/>
      <c r="AU450" s="413" t="str">
        <f>IF(COUNTIF($C$404:$D$408,#REF!)&gt;1,1,"")</f>
        <v/>
      </c>
      <c r="AV450" s="174"/>
      <c r="AW450" s="222" t="s">
        <v>1100</v>
      </c>
      <c r="AX450" s="42"/>
      <c r="AY450" s="42"/>
      <c r="AZ450" s="42"/>
      <c r="BA450" s="42"/>
      <c r="BB450" s="491"/>
    </row>
    <row r="451" spans="1:54" s="63" customFormat="1" ht="28.2" hidden="1" customHeight="1">
      <c r="A451" s="187"/>
      <c r="B451" s="187" t="s">
        <v>804</v>
      </c>
      <c r="C451" s="187"/>
      <c r="D451" s="187"/>
      <c r="E451" s="187" t="s">
        <v>1111</v>
      </c>
      <c r="F451" s="187"/>
      <c r="G451" s="187"/>
      <c r="H451" s="187"/>
      <c r="I451" s="187">
        <v>4</v>
      </c>
      <c r="J451" s="473">
        <f ca="1">IF(AND(MONTH(TODAY())&gt;=8,MONTH(TODAY())&lt;=12),ROW(A11),IF(AND(MONTH(TODAY())&gt;=2,MONTH(TODAY())&lt;=6),ROW(A5),""))</f>
        <v>5</v>
      </c>
      <c r="K451" s="473" t="str">
        <f t="shared" ca="1" si="19"/>
        <v/>
      </c>
      <c r="L451" s="187"/>
      <c r="M451" s="187"/>
      <c r="N451" s="187"/>
      <c r="O451" s="187"/>
      <c r="P451" s="187"/>
      <c r="Q451" s="197" t="s">
        <v>271</v>
      </c>
      <c r="R451" s="170" t="s">
        <v>55</v>
      </c>
      <c r="S451" s="170"/>
      <c r="T451" s="170"/>
      <c r="U451" s="198"/>
      <c r="V451" s="195" t="str">
        <f>IF(AND($AS309&lt;&gt;"",$N$362=""),R451,"")</f>
        <v/>
      </c>
      <c r="W451" s="170"/>
      <c r="X451" s="199" t="str">
        <f>IF(AND($AS309&lt;&gt;"",$N$362=""),Q451,"")</f>
        <v/>
      </c>
      <c r="Y451" s="187"/>
      <c r="Z451" s="187"/>
      <c r="AA451" s="187"/>
      <c r="AB451" s="187"/>
      <c r="AC451" s="187"/>
      <c r="AD451" s="187"/>
      <c r="AE451" s="197" t="s">
        <v>379</v>
      </c>
      <c r="AF451" s="198" t="s">
        <v>333</v>
      </c>
      <c r="AG451" s="170"/>
      <c r="AH451" s="170"/>
      <c r="AI451" s="198"/>
      <c r="AJ451" s="187"/>
      <c r="AK451" s="197" t="s">
        <v>437</v>
      </c>
      <c r="AL451" s="198" t="s">
        <v>413</v>
      </c>
      <c r="AM451" s="170"/>
      <c r="AN451" s="170"/>
      <c r="AO451" s="170"/>
      <c r="AP451" s="170"/>
      <c r="AQ451" s="51" t="s">
        <v>901</v>
      </c>
      <c r="AR451" s="162"/>
      <c r="AS451" s="40"/>
      <c r="AT451" s="41"/>
      <c r="AU451" s="413" t="str">
        <f>IF(COUNTIF($C$404:$D$408,#REF!)&gt;1,1,"")</f>
        <v/>
      </c>
      <c r="AV451" s="174"/>
      <c r="AW451" s="222" t="s">
        <v>1100</v>
      </c>
      <c r="AX451" s="42"/>
      <c r="AY451" s="42"/>
      <c r="AZ451" s="42"/>
      <c r="BA451" s="42"/>
      <c r="BB451" s="491"/>
    </row>
    <row r="452" spans="1:54" s="63" customFormat="1" ht="28.2" hidden="1" customHeight="1">
      <c r="A452" s="187"/>
      <c r="B452" s="187" t="s">
        <v>805</v>
      </c>
      <c r="C452" s="187"/>
      <c r="D452" s="187"/>
      <c r="E452" s="400" t="s">
        <v>1112</v>
      </c>
      <c r="F452" s="194"/>
      <c r="G452" s="401"/>
      <c r="H452" s="187"/>
      <c r="I452" s="187">
        <v>5</v>
      </c>
      <c r="J452" s="473">
        <f ca="1">IF(AND(MONTH(TODAY())&gt;=8,MONTH(TODAY())&lt;=12),ROW(A12),IF(AND(MONTH(TODAY())&gt;=2,MONTH(TODAY())&lt;=6),ROW(A6),""))</f>
        <v>6</v>
      </c>
      <c r="K452" s="473" t="str">
        <f t="shared" ca="1" si="19"/>
        <v/>
      </c>
      <c r="L452" s="187"/>
      <c r="M452" s="187"/>
      <c r="N452" s="187"/>
      <c r="O452" s="187"/>
      <c r="P452" s="187"/>
      <c r="Q452" s="197" t="s">
        <v>272</v>
      </c>
      <c r="R452" s="170" t="s">
        <v>36</v>
      </c>
      <c r="S452" s="170"/>
      <c r="T452" s="170"/>
      <c r="U452" s="198"/>
      <c r="V452" s="195" t="str">
        <f>IF(AND($AS319&lt;&gt;"",$N$362=""),R452,"")</f>
        <v/>
      </c>
      <c r="W452" s="170"/>
      <c r="X452" s="199" t="str">
        <f>IF(AND($AS319&lt;&gt;"",$N$362=""),Q452,"")</f>
        <v/>
      </c>
      <c r="Y452" s="187"/>
      <c r="Z452" s="187"/>
      <c r="AA452" s="187"/>
      <c r="AB452" s="187"/>
      <c r="AC452" s="187"/>
      <c r="AD452" s="187"/>
      <c r="AE452" s="197" t="s">
        <v>380</v>
      </c>
      <c r="AF452" s="198" t="s">
        <v>334</v>
      </c>
      <c r="AG452" s="170"/>
      <c r="AH452" s="170"/>
      <c r="AI452" s="198"/>
      <c r="AJ452" s="187"/>
      <c r="AK452" s="197" t="s">
        <v>438</v>
      </c>
      <c r="AL452" s="198" t="s">
        <v>414</v>
      </c>
      <c r="AM452" s="170"/>
      <c r="AN452" s="170"/>
      <c r="AO452" s="170"/>
      <c r="AP452" s="170"/>
      <c r="AQ452" s="51" t="s">
        <v>901</v>
      </c>
      <c r="AR452" s="162"/>
      <c r="AS452" s="40"/>
      <c r="AT452" s="41"/>
      <c r="AU452" s="413" t="str">
        <f>IF(COUNTIF($C$404:$D$408,#REF!)&gt;1,1,"")</f>
        <v/>
      </c>
      <c r="AV452" s="174"/>
      <c r="AW452" s="222" t="s">
        <v>1100</v>
      </c>
      <c r="AX452" s="42"/>
      <c r="AY452" s="42"/>
      <c r="AZ452" s="42"/>
      <c r="BA452" s="42"/>
      <c r="BB452" s="491"/>
    </row>
    <row r="453" spans="1:54" s="63" customFormat="1" ht="28.2" hidden="1" customHeight="1">
      <c r="A453" s="187"/>
      <c r="B453" s="187" t="s">
        <v>807</v>
      </c>
      <c r="C453" s="187"/>
      <c r="D453" s="187"/>
      <c r="E453" s="200" t="s">
        <v>1113</v>
      </c>
      <c r="F453" s="202"/>
      <c r="G453" s="201"/>
      <c r="H453" s="187"/>
      <c r="I453" s="187">
        <v>6</v>
      </c>
      <c r="J453" s="194"/>
      <c r="K453" s="473" t="str">
        <f t="shared" ca="1" si="19"/>
        <v/>
      </c>
      <c r="L453" s="187"/>
      <c r="M453" s="187"/>
      <c r="N453" s="187"/>
      <c r="O453" s="187"/>
      <c r="P453" s="187"/>
      <c r="Q453" s="197" t="s">
        <v>273</v>
      </c>
      <c r="R453" s="170" t="s">
        <v>40</v>
      </c>
      <c r="S453" s="170"/>
      <c r="T453" s="170"/>
      <c r="U453" s="198"/>
      <c r="V453" s="195" t="str">
        <f>IF(AND($AS333&lt;&gt;"",$N$362=""),R453,"")</f>
        <v/>
      </c>
      <c r="W453" s="170"/>
      <c r="X453" s="199" t="str">
        <f>IF(AND($AS333&lt;&gt;"",$N$362=""),Q453,"")</f>
        <v/>
      </c>
      <c r="Y453" s="187"/>
      <c r="Z453" s="187"/>
      <c r="AA453" s="187"/>
      <c r="AB453" s="187"/>
      <c r="AC453" s="187"/>
      <c r="AD453" s="187"/>
      <c r="AE453" s="197" t="s">
        <v>381</v>
      </c>
      <c r="AF453" s="198" t="s">
        <v>892</v>
      </c>
      <c r="AG453" s="170"/>
      <c r="AH453" s="170"/>
      <c r="AI453" s="198"/>
      <c r="AJ453" s="187"/>
      <c r="AK453" s="197" t="s">
        <v>439</v>
      </c>
      <c r="AL453" s="198" t="s">
        <v>415</v>
      </c>
      <c r="AM453" s="170"/>
      <c r="AN453" s="170"/>
      <c r="AO453" s="170"/>
      <c r="AP453" s="170"/>
      <c r="AQ453" s="51"/>
      <c r="AR453" s="162"/>
      <c r="AS453" s="40"/>
      <c r="AT453" s="41"/>
      <c r="AU453" s="413">
        <f>SUM(AU443:AU452)</f>
        <v>0</v>
      </c>
      <c r="AV453" s="174"/>
      <c r="AW453" s="222"/>
      <c r="AX453" s="42"/>
      <c r="AY453" s="42"/>
      <c r="AZ453" s="42"/>
      <c r="BA453" s="42"/>
      <c r="BB453" s="491"/>
    </row>
    <row r="454" spans="1:54" s="63" customFormat="1" ht="28.2" hidden="1" customHeight="1">
      <c r="A454" s="187"/>
      <c r="B454" s="187" t="s">
        <v>808</v>
      </c>
      <c r="C454" s="187"/>
      <c r="D454" s="187"/>
      <c r="E454" s="187"/>
      <c r="F454" s="187"/>
      <c r="G454" s="187"/>
      <c r="H454" s="187"/>
      <c r="I454" s="187">
        <v>7</v>
      </c>
      <c r="J454" s="170"/>
      <c r="K454" s="473" t="str">
        <f t="shared" ca="1" si="19"/>
        <v/>
      </c>
      <c r="L454" s="187"/>
      <c r="M454" s="187"/>
      <c r="N454" s="187"/>
      <c r="O454" s="187"/>
      <c r="P454" s="187"/>
      <c r="Q454" s="197" t="s">
        <v>274</v>
      </c>
      <c r="R454" s="170" t="s">
        <v>44</v>
      </c>
      <c r="S454" s="170"/>
      <c r="T454" s="170"/>
      <c r="U454" s="198"/>
      <c r="V454" s="195" t="str">
        <f>IF(AND($AS337&lt;&gt;"",$N$362=""),R454,"")</f>
        <v/>
      </c>
      <c r="W454" s="170"/>
      <c r="X454" s="199" t="str">
        <f>IF(AND($AS337&lt;&gt;"",$N$362=""),Q454,"")</f>
        <v/>
      </c>
      <c r="Y454" s="187"/>
      <c r="Z454" s="187"/>
      <c r="AA454" s="187"/>
      <c r="AB454" s="187"/>
      <c r="AC454" s="187"/>
      <c r="AD454" s="187"/>
      <c r="AE454" s="197" t="s">
        <v>382</v>
      </c>
      <c r="AF454" s="198" t="s">
        <v>335</v>
      </c>
      <c r="AG454" s="170"/>
      <c r="AH454" s="170"/>
      <c r="AI454" s="198"/>
      <c r="AJ454" s="187"/>
      <c r="AK454" s="197" t="s">
        <v>440</v>
      </c>
      <c r="AL454" s="198" t="s">
        <v>416</v>
      </c>
      <c r="AM454" s="170"/>
      <c r="AN454" s="170"/>
      <c r="AO454" s="170"/>
      <c r="AP454" s="170"/>
      <c r="AQ454" s="51"/>
      <c r="AR454" s="162"/>
      <c r="AS454" s="40"/>
      <c r="AT454" s="41"/>
      <c r="AU454" s="153"/>
      <c r="AV454" s="174"/>
      <c r="AW454" s="222"/>
      <c r="AX454" s="42"/>
      <c r="AY454" s="42"/>
      <c r="AZ454" s="42"/>
      <c r="BA454" s="42"/>
      <c r="BB454" s="491"/>
    </row>
    <row r="455" spans="1:54" s="63" customFormat="1" ht="28.2" hidden="1" customHeight="1">
      <c r="A455" s="187"/>
      <c r="B455" s="187" t="s">
        <v>809</v>
      </c>
      <c r="C455" s="187"/>
      <c r="D455" s="187"/>
      <c r="E455" s="187"/>
      <c r="F455" s="187"/>
      <c r="G455" s="187"/>
      <c r="H455" s="187"/>
      <c r="I455" s="187">
        <v>8</v>
      </c>
      <c r="J455" s="170"/>
      <c r="K455" s="473" t="str">
        <f t="shared" ca="1" si="19"/>
        <v/>
      </c>
      <c r="L455" s="187"/>
      <c r="M455" s="187"/>
      <c r="N455" s="187"/>
      <c r="O455" s="187"/>
      <c r="P455" s="187"/>
      <c r="Q455" s="197" t="s">
        <v>275</v>
      </c>
      <c r="R455" s="170" t="s">
        <v>47</v>
      </c>
      <c r="S455" s="170"/>
      <c r="T455" s="170"/>
      <c r="U455" s="198"/>
      <c r="V455" s="195" t="str">
        <f>IF(AND($AS343&lt;&gt;"",$N$362=""),R455,"")</f>
        <v/>
      </c>
      <c r="W455" s="170"/>
      <c r="X455" s="199" t="str">
        <f>IF(AND($AS343&lt;&gt;"",$N$362=""),Q455,"")</f>
        <v/>
      </c>
      <c r="Y455" s="187"/>
      <c r="Z455" s="187"/>
      <c r="AA455" s="187"/>
      <c r="AB455" s="187"/>
      <c r="AC455" s="187"/>
      <c r="AD455" s="187"/>
      <c r="AE455" s="197" t="s">
        <v>383</v>
      </c>
      <c r="AF455" s="198" t="s">
        <v>336</v>
      </c>
      <c r="AG455" s="170"/>
      <c r="AH455" s="170"/>
      <c r="AI455" s="198"/>
      <c r="AJ455" s="187"/>
      <c r="AK455" s="197" t="s">
        <v>441</v>
      </c>
      <c r="AL455" s="198" t="s">
        <v>417</v>
      </c>
      <c r="AM455" s="170"/>
      <c r="AN455" s="170"/>
      <c r="AO455" s="170"/>
      <c r="AP455" s="170"/>
      <c r="AQ455" s="51"/>
      <c r="AR455" s="162"/>
      <c r="AS455" s="40"/>
      <c r="AT455" s="41"/>
      <c r="AU455" s="153"/>
      <c r="AV455" s="174"/>
      <c r="AW455" s="222"/>
      <c r="AX455" s="42"/>
      <c r="AY455" s="42"/>
      <c r="AZ455" s="42"/>
      <c r="BA455" s="42"/>
      <c r="BB455" s="491"/>
    </row>
    <row r="456" spans="1:54" s="63" customFormat="1" ht="28.2" hidden="1" customHeight="1">
      <c r="A456" s="187"/>
      <c r="B456" s="187" t="s">
        <v>810</v>
      </c>
      <c r="C456" s="187"/>
      <c r="D456" s="187"/>
      <c r="E456" s="190" t="s">
        <v>284</v>
      </c>
      <c r="F456" s="187"/>
      <c r="G456" s="187"/>
      <c r="H456" s="187"/>
      <c r="I456" s="187">
        <v>9</v>
      </c>
      <c r="J456" s="170"/>
      <c r="K456" s="473" t="str">
        <f t="shared" ca="1" si="19"/>
        <v/>
      </c>
      <c r="L456" s="187"/>
      <c r="M456" s="187"/>
      <c r="N456" s="187"/>
      <c r="O456" s="187"/>
      <c r="P456" s="187"/>
      <c r="Q456" s="197" t="s">
        <v>276</v>
      </c>
      <c r="R456" s="170" t="s">
        <v>50</v>
      </c>
      <c r="S456" s="170"/>
      <c r="T456" s="170"/>
      <c r="U456" s="198"/>
      <c r="V456" s="195" t="str">
        <f>IF(AND($AS349&lt;&gt;"",$N$362=""),R456,"")</f>
        <v/>
      </c>
      <c r="W456" s="170"/>
      <c r="X456" s="199" t="str">
        <f>IF(AND($AS349&lt;&gt;"",$N$362=""),Q456,"")</f>
        <v/>
      </c>
      <c r="Y456" s="187"/>
      <c r="Z456" s="187"/>
      <c r="AA456" s="187"/>
      <c r="AB456" s="187"/>
      <c r="AC456" s="187"/>
      <c r="AD456" s="187"/>
      <c r="AE456" s="197" t="s">
        <v>384</v>
      </c>
      <c r="AF456" s="198" t="s">
        <v>1217</v>
      </c>
      <c r="AG456" s="170"/>
      <c r="AH456" s="170"/>
      <c r="AI456" s="198"/>
      <c r="AJ456" s="187"/>
      <c r="AK456" s="197" t="s">
        <v>442</v>
      </c>
      <c r="AL456" s="198" t="s">
        <v>418</v>
      </c>
      <c r="AM456" s="170"/>
      <c r="AN456" s="170"/>
      <c r="AO456" s="170"/>
      <c r="AP456" s="170"/>
      <c r="AQ456" s="51" t="s">
        <v>1143</v>
      </c>
      <c r="AR456" s="162"/>
      <c r="AS456" s="40"/>
      <c r="AT456" s="41" t="str">
        <f>SUBSTITUTE(SUBSTITUTE(SUBSTITUTE(SUBSTITUTE(C412," ",""),"　",""),"，","、"),",","、")</f>
        <v/>
      </c>
      <c r="AU456" s="153" t="str">
        <f>IF(AC412="自動入力","",AC412)</f>
        <v/>
      </c>
      <c r="AV456" s="174"/>
      <c r="AW456" s="222" t="s">
        <v>905</v>
      </c>
      <c r="AX456" s="42"/>
      <c r="AY456" s="42"/>
      <c r="AZ456" s="42"/>
      <c r="BA456" s="42"/>
      <c r="BB456" s="491"/>
    </row>
    <row r="457" spans="1:54" s="63" customFormat="1" ht="28.2" hidden="1" customHeight="1">
      <c r="A457" s="187"/>
      <c r="B457" s="187" t="s">
        <v>811</v>
      </c>
      <c r="C457" s="187"/>
      <c r="D457" s="187"/>
      <c r="E457" s="196" t="s">
        <v>482</v>
      </c>
      <c r="F457" s="187"/>
      <c r="G457" s="187"/>
      <c r="H457" s="187"/>
      <c r="I457" s="187">
        <v>10</v>
      </c>
      <c r="J457" s="170"/>
      <c r="K457" s="473" t="str">
        <f t="shared" ca="1" si="19"/>
        <v/>
      </c>
      <c r="L457" s="187"/>
      <c r="M457" s="187"/>
      <c r="N457" s="187"/>
      <c r="O457" s="187"/>
      <c r="P457" s="187"/>
      <c r="Q457" s="200" t="s">
        <v>277</v>
      </c>
      <c r="R457" s="202" t="s">
        <v>56</v>
      </c>
      <c r="S457" s="202"/>
      <c r="T457" s="202"/>
      <c r="U457" s="201"/>
      <c r="V457" s="203" t="str">
        <f>IF(AND($AS354&lt;&gt;"",$N$362=""),R457,"")</f>
        <v/>
      </c>
      <c r="W457" s="202"/>
      <c r="X457" s="204" t="str">
        <f>IF(AND($AS354&lt;&gt;"",$N$362=""),Q457,"")</f>
        <v/>
      </c>
      <c r="Y457" s="187"/>
      <c r="Z457" s="187"/>
      <c r="AA457" s="187"/>
      <c r="AB457" s="187"/>
      <c r="AC457" s="187"/>
      <c r="AD457" s="187"/>
      <c r="AE457" s="197" t="s">
        <v>385</v>
      </c>
      <c r="AF457" s="198" t="s">
        <v>337</v>
      </c>
      <c r="AG457" s="170"/>
      <c r="AH457" s="170"/>
      <c r="AI457" s="198"/>
      <c r="AJ457" s="187"/>
      <c r="AK457" s="197" t="s">
        <v>443</v>
      </c>
      <c r="AL457" s="198" t="s">
        <v>893</v>
      </c>
      <c r="AM457" s="170"/>
      <c r="AN457" s="170"/>
      <c r="AO457" s="170"/>
      <c r="AP457" s="170"/>
      <c r="AQ457" s="51"/>
      <c r="AR457" s="162"/>
      <c r="AS457" s="40"/>
      <c r="AT457" s="41"/>
      <c r="AU457" s="153"/>
      <c r="AV457" s="174"/>
      <c r="AW457" s="222" t="s">
        <v>903</v>
      </c>
      <c r="AX457" s="42"/>
      <c r="AY457" s="42"/>
      <c r="AZ457" s="42"/>
      <c r="BA457" s="42"/>
      <c r="BB457" s="491"/>
    </row>
    <row r="458" spans="1:54" s="63" customFormat="1" ht="28.2" hidden="1" customHeight="1">
      <c r="A458" s="187"/>
      <c r="B458" s="187" t="s">
        <v>812</v>
      </c>
      <c r="C458" s="187"/>
      <c r="D458" s="187"/>
      <c r="E458" s="187"/>
      <c r="F458" s="187"/>
      <c r="G458" s="187"/>
      <c r="H458" s="187"/>
      <c r="I458" s="187">
        <v>11</v>
      </c>
      <c r="J458" s="170"/>
      <c r="K458" s="473" t="str">
        <f t="shared" ca="1" si="19"/>
        <v/>
      </c>
      <c r="L458" s="187"/>
      <c r="M458" s="187"/>
      <c r="N458" s="187"/>
      <c r="O458" s="187"/>
      <c r="P458" s="187"/>
      <c r="Q458" s="187"/>
      <c r="R458" s="187"/>
      <c r="S458" s="187"/>
      <c r="T458" s="187"/>
      <c r="U458" s="187"/>
      <c r="V458" s="187" t="s">
        <v>877</v>
      </c>
      <c r="W458" s="187"/>
      <c r="X458" s="187"/>
      <c r="Y458" s="187"/>
      <c r="Z458" s="187"/>
      <c r="AA458" s="187"/>
      <c r="AB458" s="187"/>
      <c r="AC458" s="187"/>
      <c r="AD458" s="187"/>
      <c r="AE458" s="197" t="s">
        <v>386</v>
      </c>
      <c r="AF458" s="198" t="s">
        <v>338</v>
      </c>
      <c r="AG458" s="170"/>
      <c r="AH458" s="170"/>
      <c r="AI458" s="198"/>
      <c r="AJ458" s="187"/>
      <c r="AK458" s="197" t="s">
        <v>444</v>
      </c>
      <c r="AL458" s="198" t="s">
        <v>894</v>
      </c>
      <c r="AM458" s="170"/>
      <c r="AN458" s="170"/>
      <c r="AO458" s="170"/>
      <c r="AP458" s="170"/>
      <c r="AQ458" s="51"/>
      <c r="AR458" s="162"/>
      <c r="AS458" s="40"/>
      <c r="AT458" s="41"/>
      <c r="AU458" s="153"/>
      <c r="AV458" s="174"/>
      <c r="AW458" s="222"/>
      <c r="AX458" s="42"/>
      <c r="AY458" s="42"/>
      <c r="AZ458" s="42"/>
      <c r="BA458" s="42"/>
      <c r="BB458" s="491"/>
    </row>
    <row r="459" spans="1:54" s="63" customFormat="1" ht="28.2" hidden="1" customHeight="1">
      <c r="A459" s="187"/>
      <c r="B459" s="187" t="s">
        <v>813</v>
      </c>
      <c r="C459" s="187"/>
      <c r="D459" s="187"/>
      <c r="E459" s="187"/>
      <c r="F459" s="187"/>
      <c r="G459" s="187"/>
      <c r="H459" s="187"/>
      <c r="I459" s="187">
        <v>12</v>
      </c>
      <c r="J459" s="170"/>
      <c r="K459" s="473" t="str">
        <f t="shared" ca="1" si="19"/>
        <v/>
      </c>
      <c r="L459" s="187"/>
      <c r="M459" s="187"/>
      <c r="N459" s="187"/>
      <c r="O459" s="187"/>
      <c r="P459" s="187"/>
      <c r="Q459" s="187"/>
      <c r="R459" s="187"/>
      <c r="S459" s="187"/>
      <c r="T459" s="187"/>
      <c r="U459" s="187"/>
      <c r="V459" s="205" t="s">
        <v>878</v>
      </c>
      <c r="W459" s="187"/>
      <c r="X459" s="187"/>
      <c r="Y459" s="187"/>
      <c r="Z459" s="187"/>
      <c r="AA459" s="187"/>
      <c r="AB459" s="187"/>
      <c r="AC459" s="187"/>
      <c r="AD459" s="187"/>
      <c r="AE459" s="197" t="s">
        <v>387</v>
      </c>
      <c r="AF459" s="198" t="s">
        <v>339</v>
      </c>
      <c r="AG459" s="170"/>
      <c r="AH459" s="170"/>
      <c r="AI459" s="198"/>
      <c r="AJ459" s="187"/>
      <c r="AK459" s="197" t="s">
        <v>445</v>
      </c>
      <c r="AL459" s="198" t="s">
        <v>419</v>
      </c>
      <c r="AM459" s="170"/>
      <c r="AN459" s="170"/>
      <c r="AO459" s="170"/>
      <c r="AP459" s="170"/>
      <c r="AQ459" s="51" t="s">
        <v>1143</v>
      </c>
      <c r="AR459" s="162"/>
      <c r="AS459" s="40"/>
      <c r="AT459" s="41" t="str">
        <f>SUBSTITUTE(SUBSTITUTE(SUBSTITUTE(SUBSTITUTE(AU459," ",""),"　",""),"，","、"),",","、")</f>
        <v/>
      </c>
      <c r="AU459" s="413" t="str">
        <f>DBCS(L415)</f>
        <v/>
      </c>
      <c r="AV459" s="174"/>
      <c r="AW459" s="222" t="s">
        <v>905</v>
      </c>
      <c r="AX459" s="42"/>
      <c r="AY459" s="42"/>
      <c r="AZ459" s="42"/>
      <c r="BA459" s="42"/>
      <c r="BB459" s="491"/>
    </row>
    <row r="460" spans="1:54" s="63" customFormat="1" ht="28.2" hidden="1" customHeight="1">
      <c r="A460" s="187"/>
      <c r="B460" s="187" t="s">
        <v>814</v>
      </c>
      <c r="C460" s="187"/>
      <c r="D460" s="187"/>
      <c r="E460" s="187"/>
      <c r="F460" s="187"/>
      <c r="G460" s="187"/>
      <c r="H460" s="187"/>
      <c r="I460" s="187"/>
      <c r="J460" s="170"/>
      <c r="K460" s="473" t="str">
        <f t="shared" ca="1" si="19"/>
        <v/>
      </c>
      <c r="L460" s="187"/>
      <c r="M460" s="187"/>
      <c r="N460" s="187"/>
      <c r="O460" s="187"/>
      <c r="P460" s="187"/>
      <c r="Q460" s="187"/>
      <c r="R460" s="187"/>
      <c r="S460" s="187"/>
      <c r="T460" s="187"/>
      <c r="U460" s="187"/>
      <c r="V460" s="187"/>
      <c r="W460" s="187"/>
      <c r="X460" s="187"/>
      <c r="Y460" s="187"/>
      <c r="Z460" s="187"/>
      <c r="AA460" s="187"/>
      <c r="AB460" s="187"/>
      <c r="AC460" s="187"/>
      <c r="AD460" s="187"/>
      <c r="AE460" s="197" t="s">
        <v>388</v>
      </c>
      <c r="AF460" s="198" t="s">
        <v>340</v>
      </c>
      <c r="AG460" s="170"/>
      <c r="AH460" s="170"/>
      <c r="AI460" s="198"/>
      <c r="AJ460" s="187"/>
      <c r="AK460" s="197" t="s">
        <v>446</v>
      </c>
      <c r="AL460" s="198" t="s">
        <v>420</v>
      </c>
      <c r="AM460" s="170"/>
      <c r="AN460" s="170"/>
      <c r="AO460" s="170"/>
      <c r="AP460" s="170"/>
      <c r="AQ460" s="51"/>
      <c r="AR460" s="162"/>
      <c r="AS460" s="40"/>
      <c r="AT460" s="41"/>
      <c r="AU460" s="153"/>
      <c r="AV460" s="174"/>
      <c r="AW460" s="222"/>
      <c r="AX460" s="42"/>
      <c r="AY460" s="42"/>
      <c r="AZ460" s="42"/>
      <c r="BA460" s="42"/>
      <c r="BB460" s="491"/>
    </row>
    <row r="461" spans="1:54" s="63" customFormat="1" ht="28.2" hidden="1" customHeight="1">
      <c r="A461" s="187"/>
      <c r="B461" s="187" t="s">
        <v>815</v>
      </c>
      <c r="C461" s="187"/>
      <c r="D461" s="187"/>
      <c r="E461" s="187"/>
      <c r="F461" s="187"/>
      <c r="G461" s="187"/>
      <c r="H461" s="187"/>
      <c r="I461" s="187"/>
      <c r="J461" s="170"/>
      <c r="K461" s="473" t="str">
        <f t="shared" ca="1" si="19"/>
        <v/>
      </c>
      <c r="L461" s="187"/>
      <c r="M461" s="187"/>
      <c r="N461" s="187"/>
      <c r="O461" s="187"/>
      <c r="P461" s="187"/>
      <c r="Q461" s="187"/>
      <c r="R461" s="187"/>
      <c r="S461" s="187"/>
      <c r="T461" s="187"/>
      <c r="U461" s="187"/>
      <c r="V461" s="187"/>
      <c r="W461" s="187"/>
      <c r="X461" s="187"/>
      <c r="Y461" s="187"/>
      <c r="Z461" s="187"/>
      <c r="AA461" s="187"/>
      <c r="AB461" s="187"/>
      <c r="AC461" s="187"/>
      <c r="AD461" s="187"/>
      <c r="AE461" s="197" t="s">
        <v>389</v>
      </c>
      <c r="AF461" s="198" t="s">
        <v>341</v>
      </c>
      <c r="AG461" s="170"/>
      <c r="AH461" s="170"/>
      <c r="AI461" s="198"/>
      <c r="AJ461" s="187"/>
      <c r="AK461" s="197" t="s">
        <v>447</v>
      </c>
      <c r="AL461" s="198" t="s">
        <v>421</v>
      </c>
      <c r="AM461" s="170"/>
      <c r="AN461" s="170"/>
      <c r="AO461" s="170"/>
      <c r="AP461" s="170"/>
      <c r="AQ461" s="51"/>
      <c r="AR461" s="162"/>
      <c r="AS461" s="40"/>
      <c r="AT461" s="41"/>
      <c r="AU461" s="153"/>
      <c r="AV461" s="174"/>
      <c r="AW461" s="222" t="s">
        <v>904</v>
      </c>
      <c r="AX461" s="42"/>
      <c r="AY461" s="42"/>
      <c r="AZ461" s="42"/>
      <c r="BA461" s="42"/>
      <c r="BB461" s="491"/>
    </row>
    <row r="462" spans="1:54" s="63" customFormat="1" ht="28.2" hidden="1" customHeight="1">
      <c r="A462" s="187"/>
      <c r="B462" s="187" t="s">
        <v>816</v>
      </c>
      <c r="C462" s="187"/>
      <c r="D462" s="187"/>
      <c r="E462" s="187"/>
      <c r="F462" s="187"/>
      <c r="G462" s="187"/>
      <c r="H462" s="187"/>
      <c r="I462" s="187"/>
      <c r="J462" s="170"/>
      <c r="K462" s="473" t="str">
        <f t="shared" ca="1" si="19"/>
        <v/>
      </c>
      <c r="L462" s="187"/>
      <c r="M462" s="187"/>
      <c r="N462" s="187"/>
      <c r="O462" s="187"/>
      <c r="P462" s="187"/>
      <c r="Q462" s="187"/>
      <c r="R462" s="187"/>
      <c r="S462" s="187"/>
      <c r="T462" s="187"/>
      <c r="U462" s="187"/>
      <c r="V462" s="187"/>
      <c r="W462" s="187"/>
      <c r="X462" s="187"/>
      <c r="Y462" s="187"/>
      <c r="Z462" s="187"/>
      <c r="AA462" s="187"/>
      <c r="AB462" s="187"/>
      <c r="AC462" s="187"/>
      <c r="AD462" s="187"/>
      <c r="AE462" s="197" t="s">
        <v>390</v>
      </c>
      <c r="AF462" s="198" t="s">
        <v>342</v>
      </c>
      <c r="AG462" s="170"/>
      <c r="AH462" s="170"/>
      <c r="AI462" s="198"/>
      <c r="AJ462" s="187"/>
      <c r="AK462" s="197" t="s">
        <v>448</v>
      </c>
      <c r="AL462" s="198" t="s">
        <v>895</v>
      </c>
      <c r="AM462" s="170"/>
      <c r="AN462" s="170"/>
      <c r="AO462" s="170"/>
      <c r="AP462" s="170"/>
      <c r="AQ462" s="51"/>
      <c r="AR462" s="162"/>
      <c r="AS462" s="40"/>
      <c r="AT462" s="41"/>
      <c r="AU462" s="153"/>
      <c r="AV462" s="174"/>
      <c r="AW462" s="222"/>
      <c r="AX462" s="42"/>
      <c r="AY462" s="42"/>
      <c r="AZ462" s="42"/>
      <c r="BA462" s="42"/>
      <c r="BB462" s="491"/>
    </row>
    <row r="463" spans="1:54" s="63" customFormat="1" ht="28.2" hidden="1" customHeight="1">
      <c r="A463" s="187"/>
      <c r="B463" s="187" t="s">
        <v>817</v>
      </c>
      <c r="C463" s="187"/>
      <c r="D463" s="187"/>
      <c r="E463" s="187"/>
      <c r="F463" s="187"/>
      <c r="G463" s="187"/>
      <c r="H463" s="187"/>
      <c r="I463" s="187"/>
      <c r="J463" s="170"/>
      <c r="K463" s="473" t="str">
        <f t="shared" ca="1" si="19"/>
        <v/>
      </c>
      <c r="L463" s="187"/>
      <c r="M463" s="187"/>
      <c r="N463" s="187"/>
      <c r="O463" s="187"/>
      <c r="P463" s="187"/>
      <c r="Q463" s="187"/>
      <c r="R463" s="187"/>
      <c r="S463" s="187"/>
      <c r="T463" s="187"/>
      <c r="U463" s="187"/>
      <c r="V463" s="187"/>
      <c r="W463" s="187"/>
      <c r="X463" s="187"/>
      <c r="Y463" s="187"/>
      <c r="Z463" s="187"/>
      <c r="AA463" s="187"/>
      <c r="AB463" s="187"/>
      <c r="AC463" s="187"/>
      <c r="AD463" s="187"/>
      <c r="AE463" s="197" t="s">
        <v>391</v>
      </c>
      <c r="AF463" s="198" t="s">
        <v>344</v>
      </c>
      <c r="AG463" s="170"/>
      <c r="AH463" s="170"/>
      <c r="AI463" s="198"/>
      <c r="AJ463" s="187"/>
      <c r="AK463" s="197" t="s">
        <v>449</v>
      </c>
      <c r="AL463" s="198" t="s">
        <v>896</v>
      </c>
      <c r="AM463" s="170"/>
      <c r="AN463" s="170"/>
      <c r="AO463" s="170"/>
      <c r="AP463" s="170"/>
      <c r="AQ463" s="51"/>
      <c r="AR463" s="162"/>
      <c r="AS463" s="40"/>
      <c r="AT463" s="41"/>
      <c r="AU463" s="153"/>
      <c r="AV463" s="174"/>
      <c r="AW463" s="222"/>
      <c r="AX463" s="42"/>
      <c r="AY463" s="42"/>
      <c r="AZ463" s="42"/>
      <c r="BA463" s="42"/>
      <c r="BB463" s="491"/>
    </row>
    <row r="464" spans="1:54" s="63" customFormat="1" ht="28.2" hidden="1" customHeight="1">
      <c r="A464" s="187"/>
      <c r="B464" s="187" t="s">
        <v>818</v>
      </c>
      <c r="C464" s="187"/>
      <c r="D464" s="187"/>
      <c r="E464" s="187"/>
      <c r="F464" s="187"/>
      <c r="G464" s="187"/>
      <c r="H464" s="187"/>
      <c r="I464" s="187"/>
      <c r="J464" s="170"/>
      <c r="K464" s="473" t="str">
        <f t="shared" ca="1" si="19"/>
        <v/>
      </c>
      <c r="L464" s="187"/>
      <c r="M464" s="187"/>
      <c r="N464" s="187"/>
      <c r="O464" s="187"/>
      <c r="P464" s="187"/>
      <c r="Q464" s="187"/>
      <c r="R464" s="187"/>
      <c r="S464" s="187"/>
      <c r="T464" s="187"/>
      <c r="U464" s="187"/>
      <c r="V464" s="187"/>
      <c r="W464" s="187"/>
      <c r="X464" s="187"/>
      <c r="Y464" s="187"/>
      <c r="Z464" s="187"/>
      <c r="AA464" s="187"/>
      <c r="AB464" s="187"/>
      <c r="AC464" s="187"/>
      <c r="AD464" s="187"/>
      <c r="AE464" s="197" t="s">
        <v>392</v>
      </c>
      <c r="AF464" s="198" t="s">
        <v>1218</v>
      </c>
      <c r="AG464" s="170"/>
      <c r="AH464" s="170"/>
      <c r="AI464" s="198"/>
      <c r="AJ464" s="187"/>
      <c r="AK464" s="197" t="s">
        <v>450</v>
      </c>
      <c r="AL464" s="198" t="s">
        <v>422</v>
      </c>
      <c r="AM464" s="170"/>
      <c r="AN464" s="170"/>
      <c r="AO464" s="170"/>
      <c r="AP464" s="170"/>
      <c r="AQ464" s="51" t="s">
        <v>1120</v>
      </c>
      <c r="AR464" s="162"/>
      <c r="AS464" s="40"/>
      <c r="AT464" s="41" t="e">
        <f>SUBSTITUTE(SUBSTITUTE(SUBSTITUTE(SUBSTITUTE(AU464," ",""),"　",""),"，","、"),",","、")</f>
        <v>#REF!</v>
      </c>
      <c r="AU464" s="413" t="e">
        <f>DBCS(#REF!)</f>
        <v>#REF!</v>
      </c>
      <c r="AV464" s="174"/>
      <c r="AW464" s="222" t="s">
        <v>906</v>
      </c>
      <c r="AX464" s="42"/>
      <c r="AY464" s="42"/>
      <c r="AZ464" s="42"/>
      <c r="BA464" s="42"/>
      <c r="BB464" s="491"/>
    </row>
    <row r="465" spans="1:54" s="63" customFormat="1" ht="28.2" hidden="1" customHeight="1">
      <c r="A465" s="187"/>
      <c r="B465" s="187" t="s">
        <v>819</v>
      </c>
      <c r="C465" s="187"/>
      <c r="D465" s="187"/>
      <c r="E465" s="187"/>
      <c r="F465" s="187"/>
      <c r="G465" s="187"/>
      <c r="H465" s="187"/>
      <c r="I465" s="187"/>
      <c r="J465" s="170"/>
      <c r="K465" s="473" t="str">
        <f t="shared" ca="1" si="19"/>
        <v/>
      </c>
      <c r="L465" s="187"/>
      <c r="M465" s="187"/>
      <c r="N465" s="187"/>
      <c r="O465" s="187"/>
      <c r="P465" s="187"/>
      <c r="Q465" s="187"/>
      <c r="R465" s="187"/>
      <c r="S465" s="187"/>
      <c r="T465" s="187"/>
      <c r="U465" s="187"/>
      <c r="V465" s="187"/>
      <c r="W465" s="187"/>
      <c r="X465" s="187"/>
      <c r="Y465" s="187"/>
      <c r="Z465" s="187"/>
      <c r="AA465" s="187"/>
      <c r="AB465" s="187"/>
      <c r="AC465" s="187"/>
      <c r="AD465" s="187"/>
      <c r="AE465" s="197" t="s">
        <v>393</v>
      </c>
      <c r="AF465" s="198" t="s">
        <v>345</v>
      </c>
      <c r="AG465" s="170"/>
      <c r="AH465" s="170"/>
      <c r="AI465" s="198"/>
      <c r="AJ465" s="187"/>
      <c r="AK465" s="197" t="s">
        <v>451</v>
      </c>
      <c r="AL465" s="198" t="s">
        <v>423</v>
      </c>
      <c r="AM465" s="170"/>
      <c r="AN465" s="170"/>
      <c r="AO465" s="170"/>
      <c r="AP465" s="170"/>
      <c r="AQ465" s="51" t="s">
        <v>1144</v>
      </c>
      <c r="AR465" s="162"/>
      <c r="AS465" s="40"/>
      <c r="AT465" s="41" t="e">
        <f>SUBSTITUTE(SUBSTITUTE(AU465," ",""),"　","")</f>
        <v>#REF!</v>
      </c>
      <c r="AU465" s="413" t="e">
        <f>DBCS(#REF!)</f>
        <v>#REF!</v>
      </c>
      <c r="AV465" s="174"/>
      <c r="AW465" s="222" t="s">
        <v>907</v>
      </c>
      <c r="AX465" s="42"/>
      <c r="AY465" s="42"/>
      <c r="AZ465" s="42"/>
      <c r="BA465" s="42"/>
      <c r="BB465" s="491"/>
    </row>
    <row r="466" spans="1:54" s="48" customFormat="1" ht="28.2" hidden="1" customHeight="1">
      <c r="A466" s="187"/>
      <c r="B466" s="187" t="s">
        <v>820</v>
      </c>
      <c r="C466" s="187"/>
      <c r="D466" s="187"/>
      <c r="E466" s="187"/>
      <c r="F466" s="187"/>
      <c r="G466" s="187"/>
      <c r="H466" s="187"/>
      <c r="I466" s="187"/>
      <c r="J466" s="170"/>
      <c r="K466" s="473" t="str">
        <f t="shared" ca="1" si="19"/>
        <v/>
      </c>
      <c r="L466" s="187"/>
      <c r="M466" s="187"/>
      <c r="N466" s="187"/>
      <c r="O466" s="187"/>
      <c r="P466" s="187"/>
      <c r="Q466" s="187"/>
      <c r="R466" s="187"/>
      <c r="S466" s="187"/>
      <c r="T466" s="187"/>
      <c r="U466" s="187"/>
      <c r="V466" s="187"/>
      <c r="W466" s="187"/>
      <c r="X466" s="187"/>
      <c r="Y466" s="187"/>
      <c r="Z466" s="187"/>
      <c r="AA466" s="187"/>
      <c r="AB466" s="187"/>
      <c r="AC466" s="187"/>
      <c r="AD466" s="187"/>
      <c r="AE466" s="197" t="s">
        <v>394</v>
      </c>
      <c r="AF466" s="198" t="s">
        <v>346</v>
      </c>
      <c r="AG466" s="170"/>
      <c r="AH466" s="170"/>
      <c r="AI466" s="198"/>
      <c r="AJ466" s="187"/>
      <c r="AK466" s="197" t="s">
        <v>452</v>
      </c>
      <c r="AL466" s="198" t="s">
        <v>424</v>
      </c>
      <c r="AM466" s="170"/>
      <c r="AN466" s="170"/>
      <c r="AO466" s="170"/>
      <c r="AP466" s="170"/>
      <c r="AQ466" s="51" t="s">
        <v>1120</v>
      </c>
      <c r="AR466" s="162"/>
      <c r="AS466" s="40"/>
      <c r="AT466" s="41" t="e">
        <f>SUBSTITUTE(SUBSTITUTE(SUBSTITUTE(SUBSTITUTE(AU466," ",""),"　",""),"，","、"),",","、")</f>
        <v>#REF!</v>
      </c>
      <c r="AU466" s="413" t="e">
        <f>DBCS(#REF!)</f>
        <v>#REF!</v>
      </c>
      <c r="AV466" s="174"/>
      <c r="AW466" s="222" t="s">
        <v>906</v>
      </c>
      <c r="AX466" s="42"/>
      <c r="AY466" s="42"/>
      <c r="AZ466" s="42"/>
      <c r="BA466" s="42"/>
      <c r="BB466" s="492"/>
    </row>
    <row r="467" spans="1:54" s="48" customFormat="1" ht="28.2" hidden="1" customHeight="1">
      <c r="A467" s="187"/>
      <c r="B467" s="187" t="s">
        <v>821</v>
      </c>
      <c r="C467" s="187"/>
      <c r="D467" s="187"/>
      <c r="E467" s="187"/>
      <c r="F467" s="187"/>
      <c r="G467" s="187"/>
      <c r="H467" s="187"/>
      <c r="I467" s="187"/>
      <c r="J467" s="170"/>
      <c r="K467" s="473" t="str">
        <f t="shared" ca="1" si="19"/>
        <v/>
      </c>
      <c r="L467" s="187"/>
      <c r="M467" s="187"/>
      <c r="N467" s="187"/>
      <c r="O467" s="187"/>
      <c r="P467" s="187"/>
      <c r="Q467" s="187"/>
      <c r="R467" s="187"/>
      <c r="S467" s="187"/>
      <c r="T467" s="187"/>
      <c r="U467" s="187"/>
      <c r="V467" s="187"/>
      <c r="W467" s="187"/>
      <c r="X467" s="187"/>
      <c r="Y467" s="187"/>
      <c r="Z467" s="187"/>
      <c r="AA467" s="187"/>
      <c r="AB467" s="187"/>
      <c r="AC467" s="187"/>
      <c r="AD467" s="187"/>
      <c r="AE467" s="197" t="s">
        <v>395</v>
      </c>
      <c r="AF467" s="198" t="s">
        <v>898</v>
      </c>
      <c r="AG467" s="170"/>
      <c r="AH467" s="170"/>
      <c r="AI467" s="198"/>
      <c r="AJ467" s="187"/>
      <c r="AK467" s="197" t="s">
        <v>453</v>
      </c>
      <c r="AL467" s="198" t="s">
        <v>425</v>
      </c>
      <c r="AM467" s="170"/>
      <c r="AN467" s="170"/>
      <c r="AO467" s="170"/>
      <c r="AP467" s="170"/>
      <c r="AQ467" s="51" t="s">
        <v>1144</v>
      </c>
      <c r="AR467" s="168"/>
      <c r="AS467" s="40"/>
      <c r="AT467" s="41" t="e">
        <f>SUBSTITUTE(SUBSTITUTE(AU467," ",""),"　","")</f>
        <v>#REF!</v>
      </c>
      <c r="AU467" s="413" t="e">
        <f>DBCS(#REF!)</f>
        <v>#REF!</v>
      </c>
      <c r="AV467" s="174"/>
      <c r="AW467" s="222" t="s">
        <v>907</v>
      </c>
      <c r="AX467" s="42"/>
      <c r="AY467" s="42"/>
      <c r="AZ467" s="42"/>
      <c r="BA467" s="42"/>
      <c r="BB467" s="492"/>
    </row>
    <row r="468" spans="1:54" s="63" customFormat="1" ht="28.2" hidden="1" customHeight="1">
      <c r="A468" s="187"/>
      <c r="B468" s="187" t="s">
        <v>822</v>
      </c>
      <c r="C468" s="187"/>
      <c r="D468" s="187"/>
      <c r="E468" s="187"/>
      <c r="F468" s="187"/>
      <c r="G468" s="187"/>
      <c r="H468" s="187"/>
      <c r="I468" s="187"/>
      <c r="J468" s="170"/>
      <c r="K468" s="473" t="str">
        <f t="shared" ca="1" si="19"/>
        <v/>
      </c>
      <c r="L468" s="187"/>
      <c r="M468" s="187"/>
      <c r="N468" s="187"/>
      <c r="O468" s="187"/>
      <c r="P468" s="187"/>
      <c r="Q468" s="187"/>
      <c r="R468" s="187"/>
      <c r="S468" s="187"/>
      <c r="T468" s="187"/>
      <c r="U468" s="187"/>
      <c r="V468" s="187"/>
      <c r="W468" s="187"/>
      <c r="X468" s="187"/>
      <c r="Y468" s="187"/>
      <c r="Z468" s="187"/>
      <c r="AA468" s="187"/>
      <c r="AB468" s="187"/>
      <c r="AC468" s="187"/>
      <c r="AD468" s="187"/>
      <c r="AE468" s="197" t="s">
        <v>396</v>
      </c>
      <c r="AF468" s="198" t="s">
        <v>347</v>
      </c>
      <c r="AG468" s="170"/>
      <c r="AH468" s="170"/>
      <c r="AI468" s="198"/>
      <c r="AJ468" s="187"/>
      <c r="AK468" s="197" t="s">
        <v>454</v>
      </c>
      <c r="AL468" s="198" t="s">
        <v>426</v>
      </c>
      <c r="AM468" s="170"/>
      <c r="AN468" s="170"/>
      <c r="AO468" s="170"/>
      <c r="AP468" s="170"/>
      <c r="AQ468" s="51" t="s">
        <v>1120</v>
      </c>
      <c r="AR468" s="162"/>
      <c r="AS468" s="40"/>
      <c r="AT468" s="41" t="e">
        <f>SUBSTITUTE(SUBSTITUTE(SUBSTITUTE(SUBSTITUTE(AU468," ",""),"　",""),"，","、"),",","、")</f>
        <v>#REF!</v>
      </c>
      <c r="AU468" s="413" t="e">
        <f>DBCS(#REF!)</f>
        <v>#REF!</v>
      </c>
      <c r="AV468" s="174"/>
      <c r="AW468" s="222" t="s">
        <v>906</v>
      </c>
      <c r="AX468" s="42"/>
      <c r="AY468" s="42"/>
      <c r="AZ468" s="42"/>
      <c r="BA468" s="42"/>
      <c r="BB468" s="491"/>
    </row>
    <row r="469" spans="1:54" s="63" customFormat="1" ht="28.2" hidden="1" customHeight="1">
      <c r="A469" s="187"/>
      <c r="B469" s="187" t="s">
        <v>823</v>
      </c>
      <c r="C469" s="187"/>
      <c r="D469" s="187"/>
      <c r="E469" s="187"/>
      <c r="F469" s="187"/>
      <c r="G469" s="187"/>
      <c r="H469" s="187"/>
      <c r="I469" s="187"/>
      <c r="J469" s="170"/>
      <c r="K469" s="473" t="str">
        <f t="shared" ca="1" si="19"/>
        <v/>
      </c>
      <c r="L469" s="187"/>
      <c r="M469" s="187"/>
      <c r="N469" s="187"/>
      <c r="O469" s="187"/>
      <c r="P469" s="187"/>
      <c r="Q469" s="187"/>
      <c r="R469" s="187"/>
      <c r="S469" s="187"/>
      <c r="T469" s="187"/>
      <c r="U469" s="187"/>
      <c r="V469" s="187"/>
      <c r="W469" s="187"/>
      <c r="X469" s="187"/>
      <c r="Y469" s="187"/>
      <c r="Z469" s="187"/>
      <c r="AA469" s="187"/>
      <c r="AB469" s="187"/>
      <c r="AC469" s="187"/>
      <c r="AD469" s="187"/>
      <c r="AE469" s="197" t="s">
        <v>1188</v>
      </c>
      <c r="AF469" s="198" t="s">
        <v>343</v>
      </c>
      <c r="AG469" s="170"/>
      <c r="AH469" s="170"/>
      <c r="AI469" s="198"/>
      <c r="AJ469" s="187"/>
      <c r="AK469" s="197" t="s">
        <v>455</v>
      </c>
      <c r="AL469" s="198" t="s">
        <v>427</v>
      </c>
      <c r="AM469" s="170"/>
      <c r="AN469" s="170"/>
      <c r="AO469" s="170"/>
      <c r="AP469" s="170"/>
      <c r="AQ469" s="51" t="s">
        <v>1144</v>
      </c>
      <c r="AR469" s="162"/>
      <c r="AS469" s="40"/>
      <c r="AT469" s="41" t="e">
        <f>SUBSTITUTE(SUBSTITUTE(AU469," ",""),"　","")</f>
        <v>#REF!</v>
      </c>
      <c r="AU469" s="413" t="e">
        <f>DBCS(#REF!)</f>
        <v>#REF!</v>
      </c>
      <c r="AV469" s="174"/>
      <c r="AW469" s="222" t="s">
        <v>907</v>
      </c>
      <c r="AX469" s="42"/>
      <c r="AY469" s="42"/>
      <c r="AZ469" s="42"/>
      <c r="BA469" s="42"/>
      <c r="BB469" s="491"/>
    </row>
    <row r="470" spans="1:54" s="446" customFormat="1" ht="28.2" hidden="1" customHeight="1">
      <c r="A470" s="187"/>
      <c r="B470" s="187" t="s">
        <v>824</v>
      </c>
      <c r="C470" s="187"/>
      <c r="D470" s="187"/>
      <c r="E470" s="187"/>
      <c r="F470" s="187"/>
      <c r="G470" s="187"/>
      <c r="H470" s="187"/>
      <c r="I470" s="187"/>
      <c r="J470" s="170"/>
      <c r="K470" s="473" t="str">
        <f t="shared" ca="1" si="19"/>
        <v/>
      </c>
      <c r="L470" s="187"/>
      <c r="M470" s="187"/>
      <c r="N470" s="187"/>
      <c r="O470" s="187"/>
      <c r="P470" s="187"/>
      <c r="Q470" s="187"/>
      <c r="R470" s="187"/>
      <c r="S470" s="187"/>
      <c r="T470" s="187"/>
      <c r="U470" s="187"/>
      <c r="V470" s="187"/>
      <c r="W470" s="187"/>
      <c r="X470" s="187"/>
      <c r="Y470" s="187"/>
      <c r="Z470" s="187"/>
      <c r="AA470" s="187"/>
      <c r="AB470" s="187"/>
      <c r="AC470" s="187"/>
      <c r="AD470" s="187"/>
      <c r="AE470" s="197" t="s">
        <v>1189</v>
      </c>
      <c r="AF470" s="198" t="s">
        <v>1219</v>
      </c>
      <c r="AG470" s="170"/>
      <c r="AH470" s="170"/>
      <c r="AI470" s="198"/>
      <c r="AJ470" s="187"/>
      <c r="AK470" s="197" t="s">
        <v>456</v>
      </c>
      <c r="AL470" s="198" t="s">
        <v>428</v>
      </c>
      <c r="AM470" s="170"/>
      <c r="AN470" s="170"/>
      <c r="AO470" s="170"/>
      <c r="AP470" s="170"/>
      <c r="AQ470" s="438"/>
      <c r="AR470" s="439"/>
      <c r="AS470" s="440"/>
      <c r="AT470" s="441"/>
      <c r="AU470" s="442"/>
      <c r="AV470" s="443"/>
      <c r="AW470" s="444"/>
      <c r="AX470" s="445"/>
      <c r="AY470" s="445"/>
      <c r="AZ470" s="445"/>
      <c r="BA470" s="445"/>
      <c r="BB470" s="490"/>
    </row>
    <row r="471" spans="1:54" s="63" customFormat="1" ht="28.2" hidden="1" customHeight="1">
      <c r="A471" s="187"/>
      <c r="B471" s="187" t="s">
        <v>825</v>
      </c>
      <c r="C471" s="187"/>
      <c r="D471" s="187"/>
      <c r="E471" s="187"/>
      <c r="F471" s="187"/>
      <c r="G471" s="187"/>
      <c r="H471" s="187"/>
      <c r="I471" s="187"/>
      <c r="J471" s="170"/>
      <c r="K471" s="473" t="str">
        <f t="shared" ca="1" si="19"/>
        <v/>
      </c>
      <c r="L471" s="187"/>
      <c r="M471" s="187"/>
      <c r="N471" s="187"/>
      <c r="O471" s="187"/>
      <c r="P471" s="187"/>
      <c r="Q471" s="187"/>
      <c r="R471" s="187"/>
      <c r="S471" s="187"/>
      <c r="T471" s="187"/>
      <c r="U471" s="187"/>
      <c r="V471" s="187"/>
      <c r="W471" s="187"/>
      <c r="X471" s="187"/>
      <c r="Y471" s="187"/>
      <c r="Z471" s="187"/>
      <c r="AA471" s="187"/>
      <c r="AB471" s="187"/>
      <c r="AC471" s="187"/>
      <c r="AD471" s="187"/>
      <c r="AE471" s="197" t="s">
        <v>1190</v>
      </c>
      <c r="AF471" s="198" t="s">
        <v>897</v>
      </c>
      <c r="AG471" s="170"/>
      <c r="AH471" s="170"/>
      <c r="AI471" s="198"/>
      <c r="AJ471" s="187"/>
      <c r="AK471" s="197" t="s">
        <v>457</v>
      </c>
      <c r="AL471" s="198" t="s">
        <v>429</v>
      </c>
      <c r="AM471" s="170"/>
      <c r="AN471" s="170"/>
      <c r="AO471" s="170"/>
      <c r="AP471" s="170"/>
      <c r="AQ471" s="51"/>
      <c r="AR471" s="162"/>
      <c r="AS471" s="40"/>
      <c r="AT471" s="41"/>
      <c r="AU471" s="153"/>
      <c r="AV471" s="174"/>
      <c r="AW471" s="222"/>
      <c r="AX471" s="42"/>
      <c r="AY471" s="42"/>
      <c r="AZ471" s="42"/>
      <c r="BA471" s="42"/>
      <c r="BB471" s="491"/>
    </row>
    <row r="472" spans="1:54" s="63" customFormat="1" ht="28.2" hidden="1" customHeight="1">
      <c r="A472" s="187"/>
      <c r="B472" s="187" t="s">
        <v>826</v>
      </c>
      <c r="C472" s="187"/>
      <c r="D472" s="187"/>
      <c r="E472" s="187"/>
      <c r="F472" s="187"/>
      <c r="G472" s="187"/>
      <c r="H472" s="187"/>
      <c r="I472" s="187"/>
      <c r="J472" s="170"/>
      <c r="K472" s="473" t="str">
        <f t="shared" ca="1" si="19"/>
        <v/>
      </c>
      <c r="L472" s="187"/>
      <c r="M472" s="187"/>
      <c r="N472" s="187"/>
      <c r="O472" s="187"/>
      <c r="P472" s="187"/>
      <c r="Q472" s="187"/>
      <c r="R472" s="187"/>
      <c r="S472" s="187"/>
      <c r="T472" s="187"/>
      <c r="U472" s="187"/>
      <c r="V472" s="187"/>
      <c r="W472" s="187"/>
      <c r="X472" s="187"/>
      <c r="Y472" s="187"/>
      <c r="Z472" s="187"/>
      <c r="AA472" s="187"/>
      <c r="AB472" s="187"/>
      <c r="AC472" s="187"/>
      <c r="AD472" s="187"/>
      <c r="AE472" s="197" t="s">
        <v>397</v>
      </c>
      <c r="AF472" s="198" t="s">
        <v>348</v>
      </c>
      <c r="AG472" s="170"/>
      <c r="AH472" s="170"/>
      <c r="AI472" s="198"/>
      <c r="AJ472" s="187"/>
      <c r="AK472" s="197" t="s">
        <v>458</v>
      </c>
      <c r="AL472" s="198" t="s">
        <v>430</v>
      </c>
      <c r="AM472" s="170"/>
      <c r="AN472" s="170"/>
      <c r="AO472" s="170"/>
      <c r="AP472" s="170"/>
      <c r="AQ472" s="51"/>
      <c r="AR472" s="162"/>
      <c r="AS472" s="40"/>
      <c r="AT472" s="41"/>
      <c r="AU472" s="153"/>
      <c r="AV472" s="174"/>
      <c r="AW472" s="222"/>
      <c r="AX472" s="42"/>
      <c r="AY472" s="42"/>
      <c r="AZ472" s="42"/>
      <c r="BA472" s="42"/>
      <c r="BB472" s="491"/>
    </row>
    <row r="473" spans="1:54" s="63" customFormat="1" ht="28.2" hidden="1" customHeight="1">
      <c r="A473" s="187"/>
      <c r="B473" s="187" t="s">
        <v>827</v>
      </c>
      <c r="C473" s="187"/>
      <c r="D473" s="187"/>
      <c r="E473" s="187"/>
      <c r="F473" s="187"/>
      <c r="G473" s="187"/>
      <c r="H473" s="187"/>
      <c r="I473" s="187"/>
      <c r="J473" s="170"/>
      <c r="K473" s="473" t="str">
        <f t="shared" ca="1" si="19"/>
        <v/>
      </c>
      <c r="L473" s="187"/>
      <c r="M473" s="187"/>
      <c r="N473" s="187"/>
      <c r="O473" s="187"/>
      <c r="P473" s="187"/>
      <c r="Q473" s="187"/>
      <c r="R473" s="187"/>
      <c r="S473" s="187"/>
      <c r="T473" s="187"/>
      <c r="U473" s="187"/>
      <c r="V473" s="187"/>
      <c r="W473" s="187"/>
      <c r="X473" s="187"/>
      <c r="Y473" s="187"/>
      <c r="Z473" s="187"/>
      <c r="AA473" s="187"/>
      <c r="AB473" s="187"/>
      <c r="AC473" s="187"/>
      <c r="AD473" s="187"/>
      <c r="AE473" s="197" t="s">
        <v>398</v>
      </c>
      <c r="AF473" s="198" t="s">
        <v>899</v>
      </c>
      <c r="AG473" s="170"/>
      <c r="AH473" s="170"/>
      <c r="AI473" s="198"/>
      <c r="AJ473" s="187"/>
      <c r="AK473" s="197" t="s">
        <v>459</v>
      </c>
      <c r="AL473" s="198" t="s">
        <v>431</v>
      </c>
      <c r="AM473" s="170"/>
      <c r="AN473" s="170"/>
      <c r="AO473" s="170"/>
      <c r="AP473" s="170"/>
      <c r="AQ473" s="51"/>
      <c r="AR473" s="162"/>
      <c r="AS473" s="40"/>
      <c r="AT473" s="41"/>
      <c r="AU473" s="153"/>
      <c r="AV473" s="174"/>
      <c r="AW473" s="222"/>
      <c r="AX473" s="42"/>
      <c r="AY473" s="42"/>
      <c r="AZ473" s="42"/>
      <c r="BA473" s="42"/>
      <c r="BB473" s="491"/>
    </row>
    <row r="474" spans="1:54" s="446" customFormat="1" ht="28.2" hidden="1" customHeight="1">
      <c r="A474" s="187"/>
      <c r="B474" s="187" t="s">
        <v>828</v>
      </c>
      <c r="C474" s="187"/>
      <c r="D474" s="187"/>
      <c r="E474" s="187"/>
      <c r="F474" s="187"/>
      <c r="G474" s="187"/>
      <c r="H474" s="187"/>
      <c r="I474" s="187"/>
      <c r="J474" s="170"/>
      <c r="K474" s="473" t="str">
        <f t="shared" ca="1" si="19"/>
        <v/>
      </c>
      <c r="L474" s="187"/>
      <c r="M474" s="187"/>
      <c r="N474" s="187"/>
      <c r="O474" s="187"/>
      <c r="P474" s="187"/>
      <c r="Q474" s="187"/>
      <c r="R474" s="187"/>
      <c r="S474" s="187"/>
      <c r="T474" s="187"/>
      <c r="U474" s="187"/>
      <c r="V474" s="187"/>
      <c r="W474" s="187"/>
      <c r="X474" s="187"/>
      <c r="Y474" s="187"/>
      <c r="Z474" s="187"/>
      <c r="AA474" s="187"/>
      <c r="AB474" s="187"/>
      <c r="AC474" s="187"/>
      <c r="AD474" s="187"/>
      <c r="AE474" s="197" t="s">
        <v>349</v>
      </c>
      <c r="AF474" s="198" t="s">
        <v>350</v>
      </c>
      <c r="AG474" s="170"/>
      <c r="AH474" s="170"/>
      <c r="AI474" s="198"/>
      <c r="AJ474" s="187"/>
      <c r="AK474" s="496" t="s">
        <v>1187</v>
      </c>
      <c r="AL474" s="201" t="s">
        <v>432</v>
      </c>
      <c r="AM474" s="202"/>
      <c r="AN474" s="202"/>
      <c r="AO474" s="202"/>
      <c r="AP474" s="202"/>
      <c r="AQ474" s="438"/>
      <c r="AR474" s="439"/>
      <c r="AS474" s="440"/>
      <c r="AT474" s="441"/>
      <c r="AU474" s="442"/>
      <c r="AV474" s="443"/>
      <c r="AW474" s="444"/>
      <c r="AX474" s="445"/>
      <c r="AY474" s="445"/>
      <c r="AZ474" s="445"/>
      <c r="BA474" s="445"/>
      <c r="BB474" s="490"/>
    </row>
    <row r="475" spans="1:54" s="63" customFormat="1" ht="28.2" hidden="1" customHeight="1">
      <c r="A475" s="187"/>
      <c r="B475" s="187" t="s">
        <v>829</v>
      </c>
      <c r="C475" s="187"/>
      <c r="D475" s="187"/>
      <c r="E475" s="187"/>
      <c r="F475" s="187"/>
      <c r="G475" s="187"/>
      <c r="H475" s="187"/>
      <c r="I475" s="187"/>
      <c r="J475" s="170"/>
      <c r="K475" s="473" t="str">
        <f t="shared" ca="1" si="19"/>
        <v/>
      </c>
      <c r="L475" s="187"/>
      <c r="M475" s="187"/>
      <c r="N475" s="187"/>
      <c r="O475" s="187"/>
      <c r="P475" s="187"/>
      <c r="Q475" s="187"/>
      <c r="R475" s="187"/>
      <c r="S475" s="187"/>
      <c r="T475" s="187"/>
      <c r="U475" s="187"/>
      <c r="V475" s="187"/>
      <c r="W475" s="187"/>
      <c r="X475" s="187"/>
      <c r="Y475" s="187"/>
      <c r="Z475" s="187"/>
      <c r="AA475" s="187"/>
      <c r="AB475" s="187"/>
      <c r="AC475" s="187"/>
      <c r="AD475" s="187"/>
      <c r="AE475" s="197" t="s">
        <v>351</v>
      </c>
      <c r="AF475" s="198" t="s">
        <v>352</v>
      </c>
      <c r="AG475" s="170"/>
      <c r="AH475" s="197"/>
      <c r="AI475" s="198"/>
      <c r="AJ475" s="187"/>
      <c r="AK475" s="187"/>
      <c r="AL475" s="187"/>
      <c r="AM475" s="170"/>
      <c r="AN475" s="170"/>
      <c r="AO475" s="187"/>
      <c r="AP475" s="187"/>
      <c r="AQ475" s="51"/>
      <c r="AR475" s="162"/>
      <c r="AS475" s="40"/>
      <c r="AT475" s="41"/>
      <c r="AU475" s="153"/>
      <c r="AV475" s="174"/>
      <c r="AW475" s="222"/>
      <c r="AX475" s="42"/>
      <c r="AY475" s="42"/>
      <c r="AZ475" s="42"/>
      <c r="BA475" s="42"/>
      <c r="BB475" s="491"/>
    </row>
    <row r="476" spans="1:54" s="63" customFormat="1" ht="28.2" hidden="1" customHeight="1">
      <c r="A476" s="187"/>
      <c r="B476" s="187" t="s">
        <v>830</v>
      </c>
      <c r="C476" s="187"/>
      <c r="D476" s="187"/>
      <c r="E476" s="187"/>
      <c r="F476" s="187"/>
      <c r="G476" s="187"/>
      <c r="H476" s="187"/>
      <c r="I476" s="187"/>
      <c r="J476" s="170"/>
      <c r="K476" s="473" t="str">
        <f t="shared" ca="1" si="19"/>
        <v/>
      </c>
      <c r="L476" s="187"/>
      <c r="M476" s="187"/>
      <c r="N476" s="187"/>
      <c r="O476" s="187"/>
      <c r="P476" s="187"/>
      <c r="Q476" s="187"/>
      <c r="R476" s="187"/>
      <c r="S476" s="187"/>
      <c r="T476" s="187"/>
      <c r="U476" s="187"/>
      <c r="V476" s="187"/>
      <c r="W476" s="187"/>
      <c r="X476" s="187"/>
      <c r="Y476" s="187"/>
      <c r="Z476" s="187"/>
      <c r="AA476" s="187"/>
      <c r="AB476" s="187"/>
      <c r="AC476" s="187"/>
      <c r="AD476" s="187"/>
      <c r="AE476" s="197" t="s">
        <v>353</v>
      </c>
      <c r="AF476" s="198" t="s">
        <v>354</v>
      </c>
      <c r="AG476" s="170"/>
      <c r="AH476" s="197"/>
      <c r="AI476" s="198"/>
      <c r="AJ476" s="187"/>
      <c r="AK476" s="187"/>
      <c r="AL476" s="187"/>
      <c r="AM476" s="170"/>
      <c r="AN476" s="170"/>
      <c r="AO476" s="187"/>
      <c r="AP476" s="187"/>
      <c r="AQ476" s="51"/>
      <c r="AR476" s="162"/>
      <c r="AS476" s="40"/>
      <c r="AT476" s="41"/>
      <c r="AU476" s="153"/>
      <c r="AV476" s="174"/>
      <c r="AW476" s="222"/>
      <c r="AX476" s="42"/>
      <c r="AY476" s="42"/>
      <c r="AZ476" s="42"/>
      <c r="BA476" s="42"/>
      <c r="BB476" s="491"/>
    </row>
    <row r="477" spans="1:54" s="63" customFormat="1" ht="28.2" hidden="1" customHeight="1">
      <c r="A477" s="187"/>
      <c r="B477" s="187" t="s">
        <v>831</v>
      </c>
      <c r="C477" s="187"/>
      <c r="D477" s="187"/>
      <c r="E477" s="187"/>
      <c r="F477" s="187"/>
      <c r="G477" s="187"/>
      <c r="H477" s="187"/>
      <c r="I477" s="187"/>
      <c r="J477" s="170"/>
      <c r="K477" s="473" t="str">
        <f ca="1">IF(OR($R$49=2,$R$49="",$R$49&gt;MONTH(TODAY()),$J$448&gt;$R$49,$J$452&lt;$R$49),"",IF(MONTH(TODAY())=$R$49,IF(DAY(TODAY())&gt;=ROW(A30),ROW(A30),""),IF(MONTH(TODAY())=$R$49,IF(DAY(TODAY())&gt;=ROW(A30),ROW(A30),""),IF(MONTH(TODAY())=$R$49,IF(DAY(TODAY())&gt;=ROW(A30),ROW(A30),""),IF(MONTH(TODAY())=$R$49,IF(DAY(TODAY())&gt;=ROW(A30),ROW(A30),""),IF(MONTH(TODAY())=$R$49,IF(DAY(TODAY())&gt;=ROW(A30),ROW(A30),""),ROW(A30)))))))</f>
        <v/>
      </c>
      <c r="L477" s="187"/>
      <c r="M477" s="187"/>
      <c r="N477" s="187"/>
      <c r="O477" s="187"/>
      <c r="P477" s="187"/>
      <c r="Q477" s="187"/>
      <c r="R477" s="187"/>
      <c r="S477" s="187"/>
      <c r="T477" s="187"/>
      <c r="U477" s="187"/>
      <c r="V477" s="187"/>
      <c r="W477" s="187"/>
      <c r="X477" s="187"/>
      <c r="Y477" s="187"/>
      <c r="Z477" s="187"/>
      <c r="AA477" s="187"/>
      <c r="AB477" s="187"/>
      <c r="AC477" s="187"/>
      <c r="AD477" s="187"/>
      <c r="AE477" s="197" t="s">
        <v>399</v>
      </c>
      <c r="AF477" s="198" t="s">
        <v>355</v>
      </c>
      <c r="AG477" s="170"/>
      <c r="AH477" s="197"/>
      <c r="AI477" s="198"/>
      <c r="AJ477" s="187"/>
      <c r="AK477" s="187"/>
      <c r="AL477" s="187"/>
      <c r="AM477" s="170"/>
      <c r="AN477" s="170"/>
      <c r="AO477" s="187"/>
      <c r="AP477" s="187"/>
      <c r="AQ477" s="51"/>
      <c r="AR477" s="162"/>
      <c r="AS477" s="40"/>
      <c r="AT477" s="41"/>
      <c r="AU477" s="153"/>
      <c r="AV477" s="174"/>
      <c r="AW477" s="222"/>
      <c r="AX477" s="42"/>
      <c r="AY477" s="42"/>
      <c r="AZ477" s="42"/>
      <c r="BA477" s="42"/>
      <c r="BB477" s="491"/>
    </row>
    <row r="478" spans="1:54" s="46" customFormat="1" ht="28.2" hidden="1" customHeight="1">
      <c r="A478" s="187"/>
      <c r="B478" s="187" t="s">
        <v>832</v>
      </c>
      <c r="C478" s="187"/>
      <c r="D478" s="187"/>
      <c r="E478" s="187"/>
      <c r="F478" s="187"/>
      <c r="G478" s="187"/>
      <c r="H478" s="187"/>
      <c r="I478" s="187"/>
      <c r="J478" s="170"/>
      <c r="K478" s="473" t="str">
        <f ca="1">IF(OR($R$49=2,$R$49=4,$R$49=6,$R$49=9,$R$49=11,$R$49="",$R$49&gt;MONTH(TODAY()),$J$448&gt;$R$49,$J$452&lt;$R$49),"",IF(MONTH(TODAY())=$R$49,IF(DAY(TODAY())&gt;=ROW(A31),ROW(A31),""),IF(MONTH(TODAY())=$R$49,IF(DAY(TODAY())&gt;=ROW(A31),ROW(A31),""),IF(MONTH(TODAY())=$R$49,IF(DAY(TODAY())&gt;=ROW(A31),ROW(A31),""),IF(MONTH(TODAY())=$R$49,IF(DAY(TODAY())&gt;=ROW(A31),ROW(A31),""),IF(MONTH(TODAY())=$R$49,IF(DAY(TODAY())&gt;=ROW(A31),ROW(A31),""),ROW(A31)))))))</f>
        <v/>
      </c>
      <c r="L478" s="187"/>
      <c r="M478" s="187"/>
      <c r="N478" s="187"/>
      <c r="O478" s="187"/>
      <c r="P478" s="187"/>
      <c r="Q478" s="187"/>
      <c r="R478" s="187"/>
      <c r="S478" s="187"/>
      <c r="T478" s="187"/>
      <c r="U478" s="187"/>
      <c r="V478" s="187"/>
      <c r="W478" s="187"/>
      <c r="X478" s="187"/>
      <c r="Y478" s="187"/>
      <c r="Z478" s="187"/>
      <c r="AA478" s="187"/>
      <c r="AB478" s="187"/>
      <c r="AC478" s="187"/>
      <c r="AD478" s="187"/>
      <c r="AE478" s="197" t="s">
        <v>400</v>
      </c>
      <c r="AF478" s="198" t="s">
        <v>356</v>
      </c>
      <c r="AG478" s="170"/>
      <c r="AH478" s="197"/>
      <c r="AI478" s="198"/>
      <c r="AJ478" s="187"/>
      <c r="AK478" s="187"/>
      <c r="AL478" s="187"/>
      <c r="AM478" s="170"/>
      <c r="AN478" s="170"/>
      <c r="AO478" s="187"/>
      <c r="AP478" s="187"/>
      <c r="AQ478" s="99"/>
      <c r="AR478" s="168"/>
      <c r="AS478" s="40"/>
      <c r="AT478" s="41"/>
      <c r="AU478" s="153"/>
      <c r="AV478" s="174"/>
      <c r="AW478" s="222"/>
      <c r="AX478" s="42"/>
      <c r="AY478" s="42"/>
      <c r="AZ478" s="42"/>
      <c r="BA478" s="42"/>
      <c r="BB478" s="489"/>
    </row>
    <row r="479" spans="1:54" s="46" customFormat="1" ht="28.2" hidden="1" customHeight="1">
      <c r="A479" s="187"/>
      <c r="B479" s="187" t="s">
        <v>833</v>
      </c>
      <c r="C479" s="187"/>
      <c r="D479" s="187"/>
      <c r="E479" s="187"/>
      <c r="F479" s="187"/>
      <c r="G479" s="187"/>
      <c r="H479" s="187"/>
      <c r="I479" s="187"/>
      <c r="J479" s="170"/>
      <c r="K479" s="194"/>
      <c r="L479" s="187"/>
      <c r="M479" s="187"/>
      <c r="N479" s="187"/>
      <c r="O479" s="187"/>
      <c r="P479" s="187"/>
      <c r="Q479" s="187"/>
      <c r="R479" s="187"/>
      <c r="S479" s="187"/>
      <c r="T479" s="187"/>
      <c r="U479" s="187"/>
      <c r="V479" s="187"/>
      <c r="W479" s="187"/>
      <c r="X479" s="187"/>
      <c r="Y479" s="187"/>
      <c r="Z479" s="187"/>
      <c r="AA479" s="187"/>
      <c r="AB479" s="187"/>
      <c r="AC479" s="187"/>
      <c r="AD479" s="187"/>
      <c r="AE479" s="197" t="s">
        <v>357</v>
      </c>
      <c r="AF479" s="198" t="s">
        <v>358</v>
      </c>
      <c r="AG479" s="170"/>
      <c r="AH479" s="197"/>
      <c r="AI479" s="198"/>
      <c r="AJ479" s="187"/>
      <c r="AK479" s="187"/>
      <c r="AL479" s="187"/>
      <c r="AM479" s="170"/>
      <c r="AN479" s="170"/>
      <c r="AO479" s="187"/>
      <c r="AP479" s="187"/>
      <c r="AQ479" s="99"/>
      <c r="AR479" s="168"/>
      <c r="AS479" s="40"/>
      <c r="AT479" s="41"/>
      <c r="AU479" s="153"/>
      <c r="AV479" s="174"/>
      <c r="AW479" s="222"/>
      <c r="AX479" s="42"/>
      <c r="AY479" s="42"/>
      <c r="AZ479" s="42"/>
      <c r="BA479" s="42"/>
      <c r="BB479" s="489"/>
    </row>
    <row r="480" spans="1:54" s="63" customFormat="1" ht="28.2" hidden="1" customHeight="1">
      <c r="A480" s="187"/>
      <c r="B480" s="187" t="s">
        <v>834</v>
      </c>
      <c r="C480" s="187"/>
      <c r="D480" s="187"/>
      <c r="E480" s="187"/>
      <c r="F480" s="187"/>
      <c r="G480" s="187"/>
      <c r="H480" s="187"/>
      <c r="I480" s="187"/>
      <c r="J480" s="187"/>
      <c r="K480" s="187"/>
      <c r="L480" s="187"/>
      <c r="M480" s="187"/>
      <c r="N480" s="187"/>
      <c r="O480" s="187"/>
      <c r="P480" s="187"/>
      <c r="Q480" s="187"/>
      <c r="R480" s="187"/>
      <c r="S480" s="187"/>
      <c r="T480" s="187"/>
      <c r="U480" s="187"/>
      <c r="V480" s="187"/>
      <c r="W480" s="187"/>
      <c r="X480" s="187"/>
      <c r="Y480" s="187"/>
      <c r="Z480" s="187"/>
      <c r="AA480" s="187"/>
      <c r="AB480" s="187"/>
      <c r="AC480" s="187"/>
      <c r="AD480" s="187"/>
      <c r="AE480" s="197" t="s">
        <v>359</v>
      </c>
      <c r="AF480" s="198" t="s">
        <v>360</v>
      </c>
      <c r="AG480" s="170"/>
      <c r="AH480" s="197"/>
      <c r="AI480" s="198"/>
      <c r="AJ480" s="187"/>
      <c r="AK480" s="187"/>
      <c r="AL480" s="187"/>
      <c r="AM480" s="170"/>
      <c r="AN480" s="170"/>
      <c r="AO480" s="187"/>
      <c r="AP480" s="187"/>
      <c r="AQ480" s="51"/>
      <c r="AR480" s="162"/>
      <c r="AS480" s="40"/>
      <c r="AT480" s="41"/>
      <c r="AU480" s="153"/>
      <c r="AV480" s="174"/>
      <c r="AW480" s="222"/>
      <c r="AX480" s="42"/>
      <c r="AY480" s="42"/>
      <c r="AZ480" s="42"/>
      <c r="BA480" s="42"/>
      <c r="BB480" s="491"/>
    </row>
    <row r="481" spans="1:54" s="63" customFormat="1" ht="28.2" hidden="1" customHeight="1">
      <c r="A481" s="187"/>
      <c r="B481" s="187" t="s">
        <v>835</v>
      </c>
      <c r="C481" s="187"/>
      <c r="D481" s="187"/>
      <c r="E481" s="187"/>
      <c r="F481" s="187"/>
      <c r="G481" s="187"/>
      <c r="H481" s="187"/>
      <c r="I481" s="187"/>
      <c r="J481" s="187"/>
      <c r="K481" s="187"/>
      <c r="L481" s="187"/>
      <c r="M481" s="187"/>
      <c r="N481" s="187"/>
      <c r="O481" s="187"/>
      <c r="P481" s="187"/>
      <c r="Q481" s="187"/>
      <c r="R481" s="187"/>
      <c r="S481" s="187"/>
      <c r="T481" s="187"/>
      <c r="U481" s="187"/>
      <c r="V481" s="187"/>
      <c r="W481" s="187"/>
      <c r="X481" s="187"/>
      <c r="Y481" s="187"/>
      <c r="Z481" s="187"/>
      <c r="AA481" s="187"/>
      <c r="AB481" s="187"/>
      <c r="AC481" s="187"/>
      <c r="AD481" s="187"/>
      <c r="AE481" s="197" t="s">
        <v>361</v>
      </c>
      <c r="AF481" s="198" t="s">
        <v>362</v>
      </c>
      <c r="AG481" s="170"/>
      <c r="AH481" s="197"/>
      <c r="AI481" s="198"/>
      <c r="AJ481" s="187"/>
      <c r="AK481" s="187"/>
      <c r="AL481" s="187"/>
      <c r="AM481" s="170"/>
      <c r="AN481" s="170"/>
      <c r="AO481" s="187"/>
      <c r="AP481" s="187"/>
      <c r="AQ481" s="51"/>
      <c r="AR481" s="162"/>
      <c r="AS481" s="40"/>
      <c r="AT481" s="41"/>
      <c r="AU481" s="153"/>
      <c r="AV481" s="174"/>
      <c r="AW481" s="222"/>
      <c r="AX481" s="42"/>
      <c r="AY481" s="42"/>
      <c r="AZ481" s="42"/>
      <c r="BA481" s="42"/>
      <c r="BB481" s="491"/>
    </row>
    <row r="482" spans="1:54" s="46" customFormat="1" ht="28.2" hidden="1" customHeight="1">
      <c r="A482" s="187"/>
      <c r="B482" s="187" t="s">
        <v>836</v>
      </c>
      <c r="C482" s="187"/>
      <c r="D482" s="187"/>
      <c r="E482" s="187"/>
      <c r="F482" s="187"/>
      <c r="G482" s="187"/>
      <c r="H482" s="187"/>
      <c r="I482" s="187"/>
      <c r="J482" s="187"/>
      <c r="K482" s="187"/>
      <c r="L482" s="187"/>
      <c r="M482" s="187"/>
      <c r="N482" s="187"/>
      <c r="O482" s="187"/>
      <c r="P482" s="187"/>
      <c r="Q482" s="187"/>
      <c r="R482" s="187"/>
      <c r="S482" s="187"/>
      <c r="T482" s="187"/>
      <c r="U482" s="187"/>
      <c r="V482" s="187"/>
      <c r="W482" s="187"/>
      <c r="X482" s="187"/>
      <c r="Y482" s="187"/>
      <c r="Z482" s="187"/>
      <c r="AA482" s="187"/>
      <c r="AB482" s="187"/>
      <c r="AC482" s="187"/>
      <c r="AD482" s="187"/>
      <c r="AE482" s="197" t="s">
        <v>401</v>
      </c>
      <c r="AF482" s="198" t="s">
        <v>363</v>
      </c>
      <c r="AG482" s="170"/>
      <c r="AH482" s="197"/>
      <c r="AI482" s="198"/>
      <c r="AJ482" s="187"/>
      <c r="AK482" s="187"/>
      <c r="AL482" s="187"/>
      <c r="AM482" s="170"/>
      <c r="AN482" s="170"/>
      <c r="AO482" s="187"/>
      <c r="AP482" s="187"/>
      <c r="AQ482" s="99" t="s">
        <v>941</v>
      </c>
      <c r="AR482" s="168"/>
      <c r="AS482" s="40"/>
      <c r="AT482" s="41"/>
      <c r="AU482" s="153"/>
      <c r="AV482" s="174"/>
      <c r="AW482" s="222"/>
      <c r="AX482" s="42"/>
      <c r="AY482" s="42"/>
      <c r="AZ482" s="42"/>
      <c r="BA482" s="42"/>
      <c r="BB482" s="489"/>
    </row>
    <row r="483" spans="1:54" s="46" customFormat="1" ht="28.2" hidden="1" customHeight="1">
      <c r="A483" s="187"/>
      <c r="B483" s="187" t="s">
        <v>837</v>
      </c>
      <c r="C483" s="187"/>
      <c r="D483" s="187"/>
      <c r="E483" s="187"/>
      <c r="F483" s="187"/>
      <c r="G483" s="187"/>
      <c r="H483" s="187"/>
      <c r="I483" s="187"/>
      <c r="J483" s="187"/>
      <c r="K483" s="187"/>
      <c r="L483" s="187"/>
      <c r="M483" s="187"/>
      <c r="N483" s="187"/>
      <c r="O483" s="187"/>
      <c r="P483" s="187"/>
      <c r="Q483" s="187"/>
      <c r="R483" s="187"/>
      <c r="S483" s="187"/>
      <c r="T483" s="187"/>
      <c r="U483" s="187"/>
      <c r="V483" s="187"/>
      <c r="W483" s="187"/>
      <c r="X483" s="187"/>
      <c r="Y483" s="187"/>
      <c r="Z483" s="187"/>
      <c r="AA483" s="187"/>
      <c r="AB483" s="187"/>
      <c r="AC483" s="187"/>
      <c r="AD483" s="187"/>
      <c r="AE483" s="197" t="s">
        <v>402</v>
      </c>
      <c r="AF483" s="198" t="s">
        <v>364</v>
      </c>
      <c r="AG483" s="170"/>
      <c r="AH483" s="197"/>
      <c r="AI483" s="198"/>
      <c r="AJ483" s="187"/>
      <c r="AK483" s="187"/>
      <c r="AL483" s="187"/>
      <c r="AM483" s="170"/>
      <c r="AN483" s="170"/>
      <c r="AO483" s="187"/>
      <c r="AP483" s="187"/>
      <c r="AQ483" s="99"/>
      <c r="AR483" s="168"/>
      <c r="AS483" s="40"/>
      <c r="AT483" s="41"/>
      <c r="AU483" s="153"/>
      <c r="AV483" s="174"/>
      <c r="AW483" s="222"/>
      <c r="AX483" s="42"/>
      <c r="AY483" s="42"/>
      <c r="AZ483" s="42"/>
      <c r="BA483" s="42"/>
      <c r="BB483" s="489"/>
    </row>
    <row r="484" spans="1:54" s="46" customFormat="1" ht="28.2" hidden="1" customHeight="1">
      <c r="A484" s="187"/>
      <c r="B484" s="187" t="s">
        <v>838</v>
      </c>
      <c r="C484" s="187"/>
      <c r="D484" s="187"/>
      <c r="E484" s="187"/>
      <c r="F484" s="187"/>
      <c r="G484" s="187"/>
      <c r="H484" s="187"/>
      <c r="I484" s="187"/>
      <c r="J484" s="187"/>
      <c r="K484" s="187"/>
      <c r="L484" s="187"/>
      <c r="M484" s="187"/>
      <c r="N484" s="187"/>
      <c r="O484" s="187"/>
      <c r="P484" s="187"/>
      <c r="Q484" s="187"/>
      <c r="R484" s="187"/>
      <c r="S484" s="187"/>
      <c r="T484" s="187"/>
      <c r="U484" s="187"/>
      <c r="V484" s="187"/>
      <c r="W484" s="187"/>
      <c r="X484" s="187"/>
      <c r="Y484" s="187"/>
      <c r="Z484" s="187"/>
      <c r="AA484" s="187"/>
      <c r="AB484" s="187"/>
      <c r="AC484" s="187"/>
      <c r="AD484" s="187"/>
      <c r="AE484" s="197" t="s">
        <v>403</v>
      </c>
      <c r="AF484" s="198" t="s">
        <v>900</v>
      </c>
      <c r="AG484" s="170"/>
      <c r="AH484" s="197"/>
      <c r="AI484" s="198"/>
      <c r="AJ484" s="187"/>
      <c r="AK484" s="187"/>
      <c r="AL484" s="187"/>
      <c r="AM484" s="170"/>
      <c r="AN484" s="170"/>
      <c r="AO484" s="187"/>
      <c r="AP484" s="187"/>
      <c r="AQ484" s="99" t="s">
        <v>941</v>
      </c>
      <c r="AR484" s="168"/>
      <c r="AS484" s="40"/>
      <c r="AT484" s="41"/>
      <c r="AU484" s="153"/>
      <c r="AV484" s="174"/>
      <c r="AW484" s="222"/>
      <c r="AX484" s="42"/>
      <c r="AY484" s="42"/>
      <c r="AZ484" s="42"/>
      <c r="BA484" s="42"/>
      <c r="BB484" s="489"/>
    </row>
    <row r="485" spans="1:54" s="46" customFormat="1" ht="28.2" hidden="1" customHeight="1">
      <c r="A485" s="187"/>
      <c r="B485" s="187" t="s">
        <v>839</v>
      </c>
      <c r="C485" s="187"/>
      <c r="D485" s="187"/>
      <c r="E485" s="187"/>
      <c r="F485" s="187"/>
      <c r="G485" s="187"/>
      <c r="H485" s="187"/>
      <c r="I485" s="187"/>
      <c r="J485" s="187"/>
      <c r="K485" s="187"/>
      <c r="L485" s="187"/>
      <c r="M485" s="187"/>
      <c r="N485" s="187"/>
      <c r="O485" s="187"/>
      <c r="P485" s="187"/>
      <c r="Q485" s="187"/>
      <c r="R485" s="187"/>
      <c r="S485" s="187"/>
      <c r="T485" s="187"/>
      <c r="U485" s="187"/>
      <c r="V485" s="187"/>
      <c r="W485" s="187"/>
      <c r="X485" s="187"/>
      <c r="Y485" s="187"/>
      <c r="Z485" s="187"/>
      <c r="AA485" s="187"/>
      <c r="AB485" s="187"/>
      <c r="AC485" s="187"/>
      <c r="AD485" s="187"/>
      <c r="AE485" s="197" t="s">
        <v>404</v>
      </c>
      <c r="AF485" s="198" t="s">
        <v>365</v>
      </c>
      <c r="AG485" s="170"/>
      <c r="AH485" s="197"/>
      <c r="AI485" s="198"/>
      <c r="AJ485" s="187"/>
      <c r="AK485" s="187"/>
      <c r="AL485" s="187"/>
      <c r="AM485" s="170"/>
      <c r="AN485" s="170"/>
      <c r="AO485" s="187"/>
      <c r="AP485" s="187"/>
      <c r="AQ485" s="99"/>
      <c r="AR485" s="168"/>
      <c r="AS485" s="40"/>
      <c r="AT485" s="41"/>
      <c r="AU485" s="153"/>
      <c r="AV485" s="174"/>
      <c r="AW485" s="222"/>
      <c r="AX485" s="42"/>
      <c r="AY485" s="42"/>
      <c r="AZ485" s="42"/>
      <c r="BA485" s="42"/>
      <c r="BB485" s="489"/>
    </row>
    <row r="486" spans="1:54" s="46" customFormat="1" ht="28.2" hidden="1" customHeight="1">
      <c r="A486" s="187"/>
      <c r="B486" s="187" t="s">
        <v>840</v>
      </c>
      <c r="C486" s="187"/>
      <c r="D486" s="187"/>
      <c r="E486" s="187"/>
      <c r="F486" s="187"/>
      <c r="G486" s="187"/>
      <c r="H486" s="187"/>
      <c r="I486" s="187"/>
      <c r="J486" s="187"/>
      <c r="K486" s="187"/>
      <c r="L486" s="187"/>
      <c r="M486" s="187"/>
      <c r="N486" s="187"/>
      <c r="O486" s="187"/>
      <c r="P486" s="187"/>
      <c r="Q486" s="187"/>
      <c r="R486" s="187"/>
      <c r="S486" s="187"/>
      <c r="T486" s="187"/>
      <c r="U486" s="187"/>
      <c r="V486" s="187"/>
      <c r="W486" s="187"/>
      <c r="X486" s="187"/>
      <c r="Y486" s="187"/>
      <c r="Z486" s="187"/>
      <c r="AA486" s="187"/>
      <c r="AB486" s="187"/>
      <c r="AC486" s="187"/>
      <c r="AD486" s="187"/>
      <c r="AE486" s="197" t="s">
        <v>405</v>
      </c>
      <c r="AF486" s="198" t="s">
        <v>366</v>
      </c>
      <c r="AG486" s="197"/>
      <c r="AH486" s="197"/>
      <c r="AI486" s="198"/>
      <c r="AJ486" s="187"/>
      <c r="AK486" s="187"/>
      <c r="AL486" s="187"/>
      <c r="AM486" s="170"/>
      <c r="AN486" s="170"/>
      <c r="AO486" s="187"/>
      <c r="AP486" s="187"/>
      <c r="AQ486" s="99" t="s">
        <v>941</v>
      </c>
      <c r="AR486" s="168"/>
      <c r="AS486" s="40"/>
      <c r="AT486" s="41"/>
      <c r="AU486" s="153"/>
      <c r="AV486" s="174"/>
      <c r="AW486" s="222"/>
      <c r="AX486" s="42"/>
      <c r="AY486" s="42"/>
      <c r="AZ486" s="42"/>
      <c r="BA486" s="42"/>
      <c r="BB486" s="489"/>
    </row>
    <row r="487" spans="1:54" s="46" customFormat="1" ht="28.2" hidden="1" customHeight="1">
      <c r="A487" s="187"/>
      <c r="B487" s="187" t="s">
        <v>841</v>
      </c>
      <c r="C487" s="187"/>
      <c r="D487" s="187"/>
      <c r="E487" s="187"/>
      <c r="F487" s="187"/>
      <c r="G487" s="187"/>
      <c r="H487" s="187"/>
      <c r="I487" s="187"/>
      <c r="J487" s="187"/>
      <c r="K487" s="187"/>
      <c r="L487" s="187"/>
      <c r="M487" s="187"/>
      <c r="N487" s="187"/>
      <c r="O487" s="187"/>
      <c r="P487" s="187"/>
      <c r="Q487" s="187"/>
      <c r="R487" s="187"/>
      <c r="S487" s="187"/>
      <c r="T487" s="187"/>
      <c r="U487" s="187"/>
      <c r="V487" s="187"/>
      <c r="W487" s="187"/>
      <c r="X487" s="187"/>
      <c r="Y487" s="187"/>
      <c r="Z487" s="187"/>
      <c r="AA487" s="187"/>
      <c r="AB487" s="187"/>
      <c r="AC487" s="187"/>
      <c r="AD487" s="187"/>
      <c r="AE487" s="207" t="s">
        <v>406</v>
      </c>
      <c r="AF487" s="208" t="s">
        <v>367</v>
      </c>
      <c r="AG487" s="197"/>
      <c r="AH487" s="197"/>
      <c r="AI487" s="198"/>
      <c r="AJ487" s="187"/>
      <c r="AK487" s="187"/>
      <c r="AL487" s="187"/>
      <c r="AM487" s="170"/>
      <c r="AN487" s="170"/>
      <c r="AO487" s="187"/>
      <c r="AP487" s="187"/>
      <c r="AQ487" s="99"/>
      <c r="AR487" s="168"/>
      <c r="AS487" s="40"/>
      <c r="AT487" s="41"/>
      <c r="AU487" s="153"/>
      <c r="AV487" s="174"/>
      <c r="AW487" s="222"/>
      <c r="AX487" s="42"/>
      <c r="AY487" s="42"/>
      <c r="AZ487" s="42"/>
      <c r="BA487" s="42"/>
      <c r="BB487" s="489"/>
    </row>
    <row r="488" spans="1:54" s="46" customFormat="1" ht="28.2" hidden="1" customHeight="1">
      <c r="A488" s="187"/>
      <c r="B488" s="187" t="s">
        <v>842</v>
      </c>
      <c r="C488" s="187"/>
      <c r="D488" s="187"/>
      <c r="E488" s="187"/>
      <c r="F488" s="187"/>
      <c r="G488" s="187"/>
      <c r="H488" s="187"/>
      <c r="I488" s="187"/>
      <c r="J488" s="187"/>
      <c r="K488" s="187"/>
      <c r="L488" s="187"/>
      <c r="M488" s="187"/>
      <c r="N488" s="187"/>
      <c r="O488" s="187"/>
      <c r="P488" s="187"/>
      <c r="Q488" s="187"/>
      <c r="R488" s="187"/>
      <c r="S488" s="187"/>
      <c r="T488" s="187"/>
      <c r="U488" s="187"/>
      <c r="V488" s="187"/>
      <c r="W488" s="187"/>
      <c r="X488" s="187"/>
      <c r="Y488" s="187"/>
      <c r="Z488" s="187"/>
      <c r="AA488" s="187"/>
      <c r="AB488" s="187"/>
      <c r="AC488" s="187"/>
      <c r="AD488" s="187"/>
      <c r="AE488" s="207" t="s">
        <v>368</v>
      </c>
      <c r="AF488" s="208" t="s">
        <v>369</v>
      </c>
      <c r="AG488" s="207"/>
      <c r="AH488" s="197"/>
      <c r="AI488" s="198"/>
      <c r="AJ488" s="187"/>
      <c r="AK488" s="187"/>
      <c r="AL488" s="187"/>
      <c r="AM488" s="170"/>
      <c r="AN488" s="170"/>
      <c r="AO488" s="187"/>
      <c r="AP488" s="187"/>
      <c r="AQ488" s="99"/>
      <c r="AR488" s="168"/>
      <c r="AS488" s="40"/>
      <c r="AT488" s="41"/>
      <c r="AU488" s="153"/>
      <c r="AV488" s="174"/>
      <c r="AW488" s="222"/>
      <c r="AX488" s="42"/>
      <c r="AY488" s="42"/>
      <c r="AZ488" s="42"/>
      <c r="BA488" s="42"/>
      <c r="BB488" s="489"/>
    </row>
    <row r="489" spans="1:54" s="46" customFormat="1" ht="28.2" hidden="1" customHeight="1">
      <c r="A489" s="187"/>
      <c r="B489" s="206"/>
      <c r="C489" s="206"/>
      <c r="D489" s="206"/>
      <c r="E489" s="206"/>
      <c r="F489" s="206"/>
      <c r="G489" s="206"/>
      <c r="H489" s="206"/>
      <c r="I489" s="187"/>
      <c r="J489" s="206"/>
      <c r="K489" s="206"/>
      <c r="L489" s="206"/>
      <c r="M489" s="206"/>
      <c r="N489" s="206"/>
      <c r="O489" s="206"/>
      <c r="P489" s="206"/>
      <c r="Q489" s="206"/>
      <c r="R489" s="206"/>
      <c r="S489" s="206"/>
      <c r="T489" s="206"/>
      <c r="U489" s="206"/>
      <c r="V489" s="206"/>
      <c r="W489" s="206"/>
      <c r="X489" s="206"/>
      <c r="Y489" s="206"/>
      <c r="Z489" s="206"/>
      <c r="AA489" s="206"/>
      <c r="AB489" s="206"/>
      <c r="AC489" s="206"/>
      <c r="AD489" s="206"/>
      <c r="AE489" s="207" t="s">
        <v>407</v>
      </c>
      <c r="AF489" s="208" t="s">
        <v>1220</v>
      </c>
      <c r="AG489" s="207"/>
      <c r="AH489" s="207"/>
      <c r="AI489" s="208"/>
      <c r="AJ489" s="206"/>
      <c r="AK489" s="206"/>
      <c r="AL489" s="206"/>
      <c r="AM489" s="159"/>
      <c r="AN489" s="159"/>
      <c r="AO489" s="206"/>
      <c r="AP489" s="206"/>
      <c r="AQ489" s="99"/>
      <c r="AR489" s="168"/>
      <c r="AS489" s="40"/>
      <c r="AT489" s="41"/>
      <c r="AU489" s="153"/>
      <c r="AV489" s="174"/>
      <c r="AW489" s="222"/>
      <c r="AX489" s="42"/>
      <c r="AY489" s="42"/>
      <c r="AZ489" s="42"/>
      <c r="BA489" s="42"/>
      <c r="BB489" s="489"/>
    </row>
    <row r="490" spans="1:54" s="46" customFormat="1" ht="28.2" hidden="1" customHeight="1">
      <c r="A490" s="206"/>
      <c r="B490" s="206"/>
      <c r="C490" s="206"/>
      <c r="D490" s="206"/>
      <c r="E490" s="206"/>
      <c r="F490" s="206"/>
      <c r="G490" s="206"/>
      <c r="H490" s="206"/>
      <c r="I490" s="206"/>
      <c r="J490" s="206"/>
      <c r="K490" s="206"/>
      <c r="L490" s="206"/>
      <c r="M490" s="206"/>
      <c r="N490" s="206"/>
      <c r="O490" s="206"/>
      <c r="P490" s="206"/>
      <c r="Q490" s="206"/>
      <c r="R490" s="206"/>
      <c r="S490" s="206"/>
      <c r="T490" s="206"/>
      <c r="U490" s="206"/>
      <c r="V490" s="206"/>
      <c r="W490" s="206"/>
      <c r="X490" s="206"/>
      <c r="Y490" s="206"/>
      <c r="Z490" s="206"/>
      <c r="AA490" s="206"/>
      <c r="AB490" s="206"/>
      <c r="AC490" s="206"/>
      <c r="AD490" s="206"/>
      <c r="AE490" s="209" t="s">
        <v>408</v>
      </c>
      <c r="AF490" s="210" t="s">
        <v>370</v>
      </c>
      <c r="AG490" s="209"/>
      <c r="AH490" s="209"/>
      <c r="AI490" s="210"/>
      <c r="AJ490" s="206"/>
      <c r="AK490" s="206"/>
      <c r="AL490" s="206"/>
      <c r="AM490" s="159"/>
      <c r="AN490" s="159"/>
      <c r="AO490" s="206"/>
      <c r="AP490" s="206"/>
      <c r="AQ490" s="99" t="s">
        <v>941</v>
      </c>
      <c r="AR490" s="168"/>
      <c r="AS490" s="40"/>
      <c r="AT490" s="41"/>
      <c r="AU490" s="153"/>
      <c r="AV490" s="174"/>
      <c r="AW490" s="222"/>
      <c r="AX490" s="42"/>
      <c r="AY490" s="42"/>
      <c r="AZ490" s="42"/>
      <c r="BA490" s="42"/>
      <c r="BB490" s="489"/>
    </row>
    <row r="491" spans="1:54" s="46" customFormat="1" ht="28.2" customHeight="1">
      <c r="A491" s="206"/>
      <c r="B491" s="206"/>
      <c r="C491" s="206"/>
      <c r="D491" s="206"/>
      <c r="E491" s="206"/>
      <c r="F491" s="206"/>
      <c r="G491" s="206"/>
      <c r="H491" s="206"/>
      <c r="I491" s="206"/>
      <c r="J491" s="206"/>
      <c r="K491" s="206"/>
      <c r="L491" s="206"/>
      <c r="M491" s="206"/>
      <c r="N491" s="206"/>
      <c r="O491" s="206"/>
      <c r="P491" s="206"/>
      <c r="Q491" s="206"/>
      <c r="R491" s="206"/>
      <c r="S491" s="206"/>
      <c r="T491" s="206"/>
      <c r="U491" s="206"/>
      <c r="V491" s="206"/>
      <c r="W491" s="206"/>
      <c r="X491" s="206"/>
      <c r="Y491" s="206"/>
      <c r="Z491" s="206"/>
      <c r="AA491" s="206"/>
      <c r="AB491" s="206"/>
      <c r="AC491" s="206"/>
      <c r="AD491" s="206"/>
      <c r="AE491" s="206"/>
      <c r="AF491" s="206"/>
      <c r="AG491" s="158"/>
      <c r="AH491" s="158"/>
      <c r="AI491" s="158"/>
      <c r="AJ491" s="206"/>
      <c r="AK491" s="206"/>
      <c r="AL491" s="206"/>
      <c r="AM491" s="159"/>
      <c r="AN491" s="159"/>
      <c r="AO491" s="206"/>
      <c r="AP491" s="206"/>
      <c r="AQ491" s="99"/>
      <c r="AR491" s="168"/>
      <c r="AS491" s="40"/>
      <c r="AT491" s="41"/>
      <c r="AU491" s="153"/>
      <c r="AV491" s="174"/>
      <c r="AW491" s="222"/>
      <c r="AX491" s="42"/>
      <c r="AY491" s="42"/>
      <c r="AZ491" s="42"/>
      <c r="BA491" s="42"/>
      <c r="BB491" s="489"/>
    </row>
    <row r="492" spans="1:54" s="446" customFormat="1" ht="28.2" customHeight="1">
      <c r="A492" s="206"/>
      <c r="B492" s="206"/>
      <c r="C492" s="206"/>
      <c r="D492" s="206"/>
      <c r="E492" s="206"/>
      <c r="F492" s="206"/>
      <c r="G492" s="206"/>
      <c r="H492" s="206"/>
      <c r="I492" s="206"/>
      <c r="J492" s="206"/>
      <c r="K492" s="206"/>
      <c r="L492" s="206"/>
      <c r="M492" s="206"/>
      <c r="N492" s="206"/>
      <c r="O492" s="206"/>
      <c r="P492" s="206"/>
      <c r="Q492" s="206"/>
      <c r="R492" s="206"/>
      <c r="S492" s="206"/>
      <c r="T492" s="206"/>
      <c r="U492" s="206"/>
      <c r="V492" s="206"/>
      <c r="W492" s="206"/>
      <c r="X492" s="206"/>
      <c r="Y492" s="206"/>
      <c r="Z492" s="206"/>
      <c r="AA492" s="206"/>
      <c r="AB492" s="206"/>
      <c r="AC492" s="206"/>
      <c r="AD492" s="206"/>
      <c r="AE492" s="206"/>
      <c r="AF492" s="206"/>
      <c r="AG492" s="158"/>
      <c r="AH492" s="158"/>
      <c r="AI492" s="158"/>
      <c r="AJ492" s="206"/>
      <c r="AK492" s="206"/>
      <c r="AL492" s="206"/>
      <c r="AM492" s="159"/>
      <c r="AN492" s="159"/>
      <c r="AO492" s="206"/>
      <c r="AP492" s="206"/>
      <c r="AQ492" s="438"/>
      <c r="AR492" s="439"/>
      <c r="AS492" s="440"/>
      <c r="AT492" s="441"/>
      <c r="AU492" s="442"/>
      <c r="AV492" s="443"/>
      <c r="AW492" s="444"/>
      <c r="AX492" s="445"/>
      <c r="AY492" s="445"/>
      <c r="AZ492" s="445"/>
      <c r="BA492" s="445"/>
      <c r="BB492" s="490"/>
    </row>
    <row r="493" spans="1:54" s="63" customFormat="1" ht="28.2" customHeight="1">
      <c r="A493" s="206"/>
      <c r="B493" s="206"/>
      <c r="C493" s="206"/>
      <c r="D493" s="206"/>
      <c r="E493" s="206"/>
      <c r="F493" s="206"/>
      <c r="G493" s="206"/>
      <c r="H493" s="206"/>
      <c r="I493" s="206"/>
      <c r="J493" s="206"/>
      <c r="K493" s="206"/>
      <c r="L493" s="206"/>
      <c r="M493" s="206"/>
      <c r="N493" s="206"/>
      <c r="O493" s="206"/>
      <c r="P493" s="206"/>
      <c r="Q493" s="206"/>
      <c r="R493" s="206"/>
      <c r="S493" s="206"/>
      <c r="T493" s="206"/>
      <c r="U493" s="206"/>
      <c r="V493" s="206"/>
      <c r="W493" s="206"/>
      <c r="X493" s="206"/>
      <c r="Y493" s="206"/>
      <c r="Z493" s="206"/>
      <c r="AA493" s="206"/>
      <c r="AB493" s="206"/>
      <c r="AC493" s="206"/>
      <c r="AD493" s="206"/>
      <c r="AE493" s="27"/>
      <c r="AF493" s="27"/>
      <c r="AG493" s="206"/>
      <c r="AH493" s="206"/>
      <c r="AI493" s="206"/>
      <c r="AJ493" s="206"/>
      <c r="AK493" s="206"/>
      <c r="AL493" s="206"/>
      <c r="AM493" s="206"/>
      <c r="AN493" s="206"/>
      <c r="AO493" s="159"/>
      <c r="AP493" s="159"/>
      <c r="AQ493" s="51"/>
      <c r="AR493" s="162"/>
      <c r="AS493" s="40"/>
      <c r="AT493" s="41"/>
      <c r="AU493" s="153"/>
      <c r="AV493" s="174"/>
      <c r="AW493" s="222"/>
      <c r="AX493" s="42"/>
      <c r="AY493" s="42"/>
      <c r="AZ493" s="42"/>
      <c r="BA493" s="42"/>
      <c r="BB493" s="491"/>
    </row>
    <row r="494" spans="1:54" s="63" customFormat="1" ht="28.2" customHeight="1">
      <c r="A494" s="206"/>
      <c r="B494" s="206"/>
      <c r="C494" s="206"/>
      <c r="D494" s="206"/>
      <c r="E494" s="206"/>
      <c r="F494" s="206"/>
      <c r="G494" s="206"/>
      <c r="H494" s="206"/>
      <c r="I494" s="206"/>
      <c r="J494" s="206"/>
      <c r="K494" s="206"/>
      <c r="L494" s="206"/>
      <c r="M494" s="206"/>
      <c r="N494" s="206"/>
      <c r="O494" s="206"/>
      <c r="P494" s="206"/>
      <c r="Q494" s="206"/>
      <c r="R494" s="206"/>
      <c r="S494" s="206"/>
      <c r="T494" s="206"/>
      <c r="U494" s="206"/>
      <c r="V494" s="206"/>
      <c r="W494" s="206"/>
      <c r="X494" s="206"/>
      <c r="Y494" s="206"/>
      <c r="Z494" s="206"/>
      <c r="AA494" s="206"/>
      <c r="AB494" s="206"/>
      <c r="AC494" s="206"/>
      <c r="AD494" s="206"/>
      <c r="AE494" s="27"/>
      <c r="AF494" s="27"/>
      <c r="AG494" s="27"/>
      <c r="AH494" s="206"/>
      <c r="AI494" s="206"/>
      <c r="AJ494" s="206"/>
      <c r="AK494" s="206"/>
      <c r="AL494" s="206"/>
      <c r="AM494" s="206"/>
      <c r="AN494" s="206"/>
      <c r="AO494" s="159"/>
      <c r="AP494" s="159"/>
      <c r="AQ494" s="51"/>
      <c r="AR494" s="162"/>
      <c r="AS494" s="40"/>
      <c r="AT494" s="41"/>
      <c r="AU494" s="153"/>
      <c r="AV494" s="174"/>
      <c r="AW494" s="222"/>
      <c r="AX494" s="42"/>
      <c r="AY494" s="42"/>
      <c r="AZ494" s="42"/>
      <c r="BA494" s="42"/>
      <c r="BB494" s="491"/>
    </row>
    <row r="495" spans="1:54" s="63" customFormat="1" ht="28.2" customHeight="1">
      <c r="A495" s="206"/>
      <c r="B495" s="27"/>
      <c r="C495" s="27"/>
      <c r="D495" s="27"/>
      <c r="E495" s="27"/>
      <c r="F495" s="27"/>
      <c r="G495" s="27"/>
      <c r="H495" s="27"/>
      <c r="I495" s="206"/>
      <c r="J495" s="27"/>
      <c r="K495" s="27"/>
      <c r="L495" s="27"/>
      <c r="M495" s="27"/>
      <c r="N495" s="27"/>
      <c r="O495" s="27"/>
      <c r="P495" s="27"/>
      <c r="Q495" s="27"/>
      <c r="R495" s="27"/>
      <c r="S495" s="27"/>
      <c r="T495" s="27"/>
      <c r="U495" s="27"/>
      <c r="V495" s="27"/>
      <c r="W495" s="27"/>
      <c r="X495" s="27"/>
      <c r="Y495" s="27"/>
      <c r="Z495" s="27"/>
      <c r="AA495" s="27"/>
      <c r="AB495" s="27"/>
      <c r="AC495" s="27"/>
      <c r="AD495" s="27"/>
      <c r="AE495" s="27"/>
      <c r="AF495" s="27"/>
      <c r="AG495" s="27"/>
      <c r="AH495" s="27"/>
      <c r="AI495" s="27"/>
      <c r="AJ495" s="27"/>
      <c r="AK495" s="27"/>
      <c r="AL495" s="27"/>
      <c r="AM495" s="27"/>
      <c r="AN495" s="27"/>
      <c r="AO495" s="145"/>
      <c r="AP495" s="145"/>
      <c r="AQ495" s="51"/>
      <c r="AR495" s="162"/>
      <c r="AS495" s="40"/>
      <c r="AT495" s="41"/>
      <c r="AU495" s="153"/>
      <c r="AV495" s="174"/>
      <c r="AW495" s="222"/>
      <c r="AX495" s="42"/>
      <c r="AY495" s="42"/>
      <c r="AZ495" s="42"/>
      <c r="BA495" s="42"/>
      <c r="BB495" s="491"/>
    </row>
    <row r="496" spans="1:54" s="48" customFormat="1" ht="28.2" customHeight="1">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c r="AA496" s="27"/>
      <c r="AB496" s="27"/>
      <c r="AC496" s="27"/>
      <c r="AD496" s="27"/>
      <c r="AE496" s="27"/>
      <c r="AF496" s="27"/>
      <c r="AG496" s="27"/>
      <c r="AH496" s="27"/>
      <c r="AI496" s="27"/>
      <c r="AJ496" s="27"/>
      <c r="AK496" s="27"/>
      <c r="AL496" s="27"/>
      <c r="AM496" s="27"/>
      <c r="AN496" s="27"/>
      <c r="AO496" s="145"/>
      <c r="AP496" s="145"/>
      <c r="AQ496" s="99"/>
      <c r="AR496" s="168"/>
      <c r="AS496" s="40"/>
      <c r="AT496" s="41"/>
      <c r="AU496" s="153"/>
      <c r="AV496" s="174"/>
      <c r="AW496" s="222"/>
      <c r="AX496" s="42"/>
      <c r="AY496" s="42"/>
      <c r="AZ496" s="42"/>
      <c r="BA496" s="42"/>
      <c r="BB496" s="492"/>
    </row>
    <row r="497" spans="1:54" s="48" customFormat="1" ht="28.2" customHeight="1">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c r="AA497" s="27"/>
      <c r="AB497" s="27"/>
      <c r="AC497" s="27"/>
      <c r="AD497" s="27"/>
      <c r="AE497" s="27"/>
      <c r="AF497" s="27"/>
      <c r="AG497" s="27"/>
      <c r="AH497" s="27"/>
      <c r="AI497" s="27"/>
      <c r="AJ497" s="27"/>
      <c r="AK497" s="27"/>
      <c r="AL497" s="27"/>
      <c r="AM497" s="27"/>
      <c r="AN497" s="27"/>
      <c r="AO497" s="145"/>
      <c r="AP497" s="145"/>
      <c r="AQ497" s="99"/>
      <c r="AR497" s="168"/>
      <c r="AS497" s="40"/>
      <c r="AT497" s="41"/>
      <c r="AU497" s="153"/>
      <c r="AV497" s="174"/>
      <c r="AW497" s="222"/>
      <c r="AX497" s="42"/>
      <c r="AY497" s="42"/>
      <c r="AZ497" s="42"/>
      <c r="BA497" s="42"/>
      <c r="BB497" s="492"/>
    </row>
    <row r="498" spans="1:54" s="48" customFormat="1" ht="28.2" customHeight="1">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c r="AA498" s="27"/>
      <c r="AB498" s="27"/>
      <c r="AC498" s="27"/>
      <c r="AD498" s="27"/>
      <c r="AE498" s="27"/>
      <c r="AF498" s="27"/>
      <c r="AG498" s="27"/>
      <c r="AH498" s="27"/>
      <c r="AI498" s="27"/>
      <c r="AJ498" s="27"/>
      <c r="AK498" s="27"/>
      <c r="AL498" s="27"/>
      <c r="AM498" s="27"/>
      <c r="AN498" s="27"/>
      <c r="AO498" s="145"/>
      <c r="AP498" s="145"/>
      <c r="AQ498" s="99"/>
      <c r="AR498" s="168"/>
      <c r="AS498" s="40"/>
      <c r="AT498" s="41"/>
      <c r="AU498" s="153"/>
      <c r="AV498" s="174"/>
      <c r="AW498" s="222"/>
      <c r="AX498" s="42"/>
      <c r="AY498" s="42"/>
      <c r="AZ498" s="42"/>
      <c r="BA498" s="42"/>
      <c r="BB498" s="492"/>
    </row>
    <row r="499" spans="1:54" s="48" customFormat="1" ht="28.2" customHeight="1">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c r="AA499" s="27"/>
      <c r="AB499" s="27"/>
      <c r="AC499" s="27"/>
      <c r="AD499" s="27"/>
      <c r="AE499" s="27"/>
      <c r="AF499" s="27"/>
      <c r="AG499" s="27"/>
      <c r="AH499" s="27"/>
      <c r="AI499" s="27"/>
      <c r="AJ499" s="27"/>
      <c r="AK499" s="27"/>
      <c r="AL499" s="27"/>
      <c r="AM499" s="27"/>
      <c r="AN499" s="27"/>
      <c r="AO499" s="145"/>
      <c r="AP499" s="145"/>
      <c r="AQ499" s="99"/>
      <c r="AR499" s="168"/>
      <c r="AS499" s="40"/>
      <c r="AT499" s="41"/>
      <c r="AU499" s="153"/>
      <c r="AV499" s="174"/>
      <c r="AW499" s="222"/>
      <c r="AX499" s="42"/>
      <c r="AY499" s="42"/>
      <c r="AZ499" s="42"/>
      <c r="BA499" s="42"/>
      <c r="BB499" s="492"/>
    </row>
    <row r="500" spans="1:54" s="48" customFormat="1" ht="28.2" customHeight="1">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c r="AA500" s="27"/>
      <c r="AB500" s="27"/>
      <c r="AC500" s="27"/>
      <c r="AD500" s="27"/>
      <c r="AE500" s="27"/>
      <c r="AF500" s="27"/>
      <c r="AG500" s="27"/>
      <c r="AH500" s="27"/>
      <c r="AI500" s="27"/>
      <c r="AJ500" s="27"/>
      <c r="AK500" s="27"/>
      <c r="AL500" s="27"/>
      <c r="AM500" s="27"/>
      <c r="AN500" s="27"/>
      <c r="AO500" s="145"/>
      <c r="AP500" s="145"/>
      <c r="AQ500" s="99"/>
      <c r="AR500" s="168"/>
      <c r="AS500" s="40"/>
      <c r="AT500" s="41"/>
      <c r="AU500" s="153"/>
      <c r="AV500" s="174"/>
      <c r="AW500" s="222"/>
      <c r="AX500" s="42"/>
      <c r="AY500" s="42"/>
      <c r="AZ500" s="42"/>
      <c r="BA500" s="42"/>
      <c r="BB500" s="492"/>
    </row>
    <row r="501" spans="1:54" s="48" customFormat="1" ht="28.2" customHeight="1">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c r="AA501" s="27"/>
      <c r="AB501" s="27"/>
      <c r="AC501" s="27"/>
      <c r="AD501" s="27"/>
      <c r="AE501" s="27"/>
      <c r="AF501" s="27"/>
      <c r="AG501" s="27"/>
      <c r="AH501" s="27"/>
      <c r="AI501" s="27"/>
      <c r="AJ501" s="27"/>
      <c r="AK501" s="27"/>
      <c r="AL501" s="27"/>
      <c r="AM501" s="27"/>
      <c r="AN501" s="27"/>
      <c r="AO501" s="145"/>
      <c r="AP501" s="145"/>
      <c r="AQ501" s="99"/>
      <c r="AR501" s="168"/>
      <c r="AS501" s="40"/>
      <c r="AT501" s="41"/>
      <c r="AU501" s="153"/>
      <c r="AV501" s="174"/>
      <c r="AW501" s="222"/>
      <c r="AX501" s="42"/>
      <c r="AY501" s="42"/>
      <c r="AZ501" s="42"/>
      <c r="BA501" s="42"/>
      <c r="BB501" s="492"/>
    </row>
    <row r="502" spans="1:54" s="63" customFormat="1" ht="28.2" customHeight="1">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c r="AA502" s="27"/>
      <c r="AB502" s="27"/>
      <c r="AC502" s="27"/>
      <c r="AD502" s="27"/>
      <c r="AE502" s="27"/>
      <c r="AF502" s="27"/>
      <c r="AG502" s="27"/>
      <c r="AH502" s="27"/>
      <c r="AI502" s="27"/>
      <c r="AJ502" s="27"/>
      <c r="AK502" s="27"/>
      <c r="AL502" s="27"/>
      <c r="AM502" s="27"/>
      <c r="AN502" s="27"/>
      <c r="AO502" s="145"/>
      <c r="AP502" s="145"/>
      <c r="AQ502" s="51"/>
      <c r="AR502" s="162"/>
      <c r="AS502" s="40"/>
      <c r="AT502" s="41"/>
      <c r="AU502" s="153"/>
      <c r="AV502" s="174"/>
      <c r="AW502" s="222"/>
      <c r="AX502" s="42"/>
      <c r="AY502" s="42"/>
      <c r="AZ502" s="42"/>
      <c r="BA502" s="42"/>
      <c r="BB502" s="491"/>
    </row>
    <row r="503" spans="1:54" s="63" customFormat="1" ht="28.2" customHeight="1">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c r="AA503" s="27"/>
      <c r="AB503" s="27"/>
      <c r="AC503" s="27"/>
      <c r="AD503" s="27"/>
      <c r="AE503" s="27"/>
      <c r="AF503" s="27"/>
      <c r="AG503" s="27"/>
      <c r="AH503" s="27"/>
      <c r="AI503" s="27"/>
      <c r="AJ503" s="27"/>
      <c r="AK503" s="27"/>
      <c r="AL503" s="27"/>
      <c r="AM503" s="27"/>
      <c r="AN503" s="27"/>
      <c r="AO503" s="145"/>
      <c r="AP503" s="145"/>
      <c r="AQ503" s="51"/>
      <c r="AR503" s="162"/>
      <c r="AS503" s="40"/>
      <c r="AT503" s="41"/>
      <c r="AU503" s="153"/>
      <c r="AV503" s="174"/>
      <c r="AW503" s="222"/>
      <c r="AX503" s="42"/>
      <c r="AY503" s="42"/>
      <c r="AZ503" s="42"/>
      <c r="BA503" s="42"/>
      <c r="BB503" s="491"/>
    </row>
    <row r="504" spans="1:54" s="63" customFormat="1" ht="28.2" customHeight="1">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c r="AA504" s="27"/>
      <c r="AB504" s="27"/>
      <c r="AC504" s="27"/>
      <c r="AD504" s="27"/>
      <c r="AE504" s="27"/>
      <c r="AF504" s="27"/>
      <c r="AG504" s="27"/>
      <c r="AH504" s="27"/>
      <c r="AI504" s="27"/>
      <c r="AJ504" s="27"/>
      <c r="AK504" s="27"/>
      <c r="AL504" s="27"/>
      <c r="AM504" s="27"/>
      <c r="AN504" s="27"/>
      <c r="AO504" s="145"/>
      <c r="AP504" s="145"/>
      <c r="AQ504" s="51"/>
      <c r="AR504" s="162"/>
      <c r="AS504" s="40"/>
      <c r="AT504" s="41"/>
      <c r="AU504" s="153"/>
      <c r="AV504" s="174"/>
      <c r="AW504" s="222"/>
      <c r="AX504" s="42"/>
      <c r="AY504" s="42"/>
      <c r="AZ504" s="42"/>
      <c r="BA504" s="42"/>
      <c r="BB504" s="491"/>
    </row>
    <row r="505" spans="1:54" s="48" customFormat="1" ht="28.2" customHeight="1">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c r="AA505" s="27"/>
      <c r="AB505" s="27"/>
      <c r="AC505" s="27"/>
      <c r="AD505" s="27"/>
      <c r="AE505" s="27"/>
      <c r="AF505" s="27"/>
      <c r="AG505" s="27"/>
      <c r="AH505" s="27"/>
      <c r="AI505" s="27"/>
      <c r="AJ505" s="27"/>
      <c r="AK505" s="27"/>
      <c r="AL505" s="27"/>
      <c r="AM505" s="27"/>
      <c r="AN505" s="27"/>
      <c r="AO505" s="145"/>
      <c r="AP505" s="145"/>
      <c r="AQ505" s="51"/>
      <c r="AR505" s="162"/>
      <c r="AS505" s="40"/>
      <c r="AT505" s="41"/>
      <c r="AU505" s="153"/>
      <c r="AV505" s="174"/>
      <c r="AW505" s="222"/>
      <c r="AX505" s="42"/>
      <c r="AY505" s="42"/>
      <c r="AZ505" s="42"/>
      <c r="BA505" s="42"/>
      <c r="BB505" s="492"/>
    </row>
    <row r="506" spans="1:54" s="63" customFormat="1" ht="28.2" customHeight="1">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c r="AA506" s="27"/>
      <c r="AB506" s="27"/>
      <c r="AC506" s="27"/>
      <c r="AD506" s="27"/>
      <c r="AE506" s="27"/>
      <c r="AF506" s="27"/>
      <c r="AG506" s="27"/>
      <c r="AH506" s="27"/>
      <c r="AI506" s="27"/>
      <c r="AJ506" s="27"/>
      <c r="AK506" s="27"/>
      <c r="AL506" s="27"/>
      <c r="AM506" s="27"/>
      <c r="AN506" s="27"/>
      <c r="AO506" s="145"/>
      <c r="AP506" s="145"/>
      <c r="AQ506" s="51"/>
      <c r="AR506" s="162"/>
      <c r="AS506" s="40"/>
      <c r="AT506" s="41"/>
      <c r="AU506" s="153"/>
      <c r="AV506" s="174"/>
      <c r="AW506" s="222"/>
      <c r="AX506" s="42"/>
      <c r="AY506" s="42"/>
      <c r="AZ506" s="42"/>
      <c r="BA506" s="42"/>
      <c r="BB506" s="491"/>
    </row>
    <row r="507" spans="1:54" s="48" customFormat="1" ht="28.2" customHeight="1">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c r="AA507" s="27"/>
      <c r="AB507" s="27"/>
      <c r="AC507" s="27"/>
      <c r="AD507" s="27"/>
      <c r="AE507" s="27"/>
      <c r="AF507" s="27"/>
      <c r="AG507" s="27"/>
      <c r="AH507" s="27"/>
      <c r="AI507" s="27"/>
      <c r="AJ507" s="27"/>
      <c r="AK507" s="27"/>
      <c r="AL507" s="27"/>
      <c r="AM507" s="27"/>
      <c r="AN507" s="27"/>
      <c r="AO507" s="145"/>
      <c r="AP507" s="145"/>
      <c r="AQ507" s="51"/>
      <c r="AR507" s="162"/>
      <c r="AS507" s="40"/>
      <c r="AT507" s="41"/>
      <c r="AU507" s="153"/>
      <c r="AV507" s="174"/>
      <c r="AW507" s="222"/>
      <c r="AX507" s="42"/>
      <c r="AY507" s="42"/>
      <c r="AZ507" s="42"/>
      <c r="BA507" s="42"/>
      <c r="BB507" s="492"/>
    </row>
    <row r="508" spans="1:54" s="48" customFormat="1" ht="28.2" customHeight="1">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c r="AA508" s="27"/>
      <c r="AB508" s="27"/>
      <c r="AC508" s="27"/>
      <c r="AD508" s="27"/>
      <c r="AE508" s="27"/>
      <c r="AF508" s="27"/>
      <c r="AG508" s="27"/>
      <c r="AH508" s="27"/>
      <c r="AI508" s="27"/>
      <c r="AJ508" s="27"/>
      <c r="AK508" s="27"/>
      <c r="AL508" s="27"/>
      <c r="AM508" s="27"/>
      <c r="AN508" s="27"/>
      <c r="AO508" s="145"/>
      <c r="AP508" s="145"/>
      <c r="AQ508" s="51"/>
      <c r="AR508" s="162"/>
      <c r="AS508" s="40"/>
      <c r="AT508" s="41"/>
      <c r="AU508" s="153"/>
      <c r="AV508" s="174"/>
      <c r="AW508" s="222"/>
      <c r="AX508" s="42"/>
      <c r="AY508" s="42"/>
      <c r="AZ508" s="42"/>
      <c r="BA508" s="42"/>
      <c r="BB508" s="492"/>
    </row>
    <row r="509" spans="1:54" s="63" customFormat="1" ht="28.2" customHeight="1">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c r="AA509" s="27"/>
      <c r="AB509" s="27"/>
      <c r="AC509" s="27"/>
      <c r="AD509" s="27"/>
      <c r="AE509" s="27"/>
      <c r="AF509" s="27"/>
      <c r="AG509" s="27"/>
      <c r="AH509" s="27"/>
      <c r="AI509" s="27"/>
      <c r="AJ509" s="27"/>
      <c r="AK509" s="27"/>
      <c r="AL509" s="27"/>
      <c r="AM509" s="27"/>
      <c r="AN509" s="27"/>
      <c r="AO509" s="145"/>
      <c r="AP509" s="145"/>
      <c r="AQ509" s="51"/>
      <c r="AR509" s="162"/>
      <c r="AS509" s="40"/>
      <c r="AT509" s="41"/>
      <c r="AU509" s="153"/>
      <c r="AV509" s="174"/>
      <c r="AW509" s="222"/>
      <c r="AX509" s="42"/>
      <c r="AY509" s="42"/>
      <c r="AZ509" s="42"/>
      <c r="BA509" s="42"/>
      <c r="BB509" s="491"/>
    </row>
    <row r="510" spans="1:54" s="48" customFormat="1" ht="28.2" customHeight="1">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c r="AA510" s="27"/>
      <c r="AB510" s="27"/>
      <c r="AC510" s="27"/>
      <c r="AD510" s="27"/>
      <c r="AE510" s="27"/>
      <c r="AF510" s="27"/>
      <c r="AG510" s="27"/>
      <c r="AH510" s="27"/>
      <c r="AI510" s="27"/>
      <c r="AJ510" s="27"/>
      <c r="AK510" s="27"/>
      <c r="AL510" s="27"/>
      <c r="AM510" s="27"/>
      <c r="AN510" s="27"/>
      <c r="AO510" s="145"/>
      <c r="AP510" s="145"/>
      <c r="AQ510" s="51"/>
      <c r="AR510" s="162"/>
      <c r="AS510" s="40"/>
      <c r="AT510" s="41"/>
      <c r="AU510" s="153"/>
      <c r="AV510" s="174"/>
      <c r="AW510" s="222" t="s">
        <v>1099</v>
      </c>
      <c r="AX510" s="42"/>
      <c r="AY510" s="42"/>
      <c r="AZ510" s="42"/>
      <c r="BA510" s="42"/>
      <c r="BB510" s="492"/>
    </row>
    <row r="511" spans="1:54" s="63" customFormat="1" ht="28.2" customHeight="1">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c r="AA511" s="27"/>
      <c r="AB511" s="27"/>
      <c r="AC511" s="27"/>
      <c r="AD511" s="27"/>
      <c r="AE511" s="27"/>
      <c r="AF511" s="27"/>
      <c r="AG511" s="27"/>
      <c r="AH511" s="27"/>
      <c r="AI511" s="27"/>
      <c r="AJ511" s="27"/>
      <c r="AK511" s="27"/>
      <c r="AL511" s="27"/>
      <c r="AM511" s="27"/>
      <c r="AN511" s="27"/>
      <c r="AO511" s="145"/>
      <c r="AP511" s="145"/>
      <c r="AQ511" s="51"/>
      <c r="AR511" s="162"/>
      <c r="AS511" s="40"/>
      <c r="AT511" s="41"/>
      <c r="AU511" s="153"/>
      <c r="AV511" s="174"/>
      <c r="AW511" s="222"/>
      <c r="AX511" s="42"/>
      <c r="AY511" s="42"/>
      <c r="AZ511" s="42"/>
      <c r="BA511" s="42"/>
      <c r="BB511" s="491"/>
    </row>
    <row r="512" spans="1:54" s="48" customFormat="1" ht="28.2" customHeight="1">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c r="AA512" s="27"/>
      <c r="AB512" s="27"/>
      <c r="AC512" s="27"/>
      <c r="AD512" s="27"/>
      <c r="AE512" s="27"/>
      <c r="AF512" s="27"/>
      <c r="AG512" s="27"/>
      <c r="AH512" s="27"/>
      <c r="AI512" s="27"/>
      <c r="AJ512" s="27"/>
      <c r="AK512" s="27"/>
      <c r="AL512" s="27"/>
      <c r="AM512" s="27"/>
      <c r="AN512" s="27"/>
      <c r="AO512" s="145"/>
      <c r="AP512" s="145"/>
      <c r="AQ512" s="51"/>
      <c r="AR512" s="162"/>
      <c r="AS512" s="40"/>
      <c r="AT512" s="41"/>
      <c r="AU512" s="153"/>
      <c r="AV512" s="174"/>
      <c r="AW512" s="222" t="s">
        <v>1099</v>
      </c>
      <c r="AX512" s="42"/>
      <c r="AY512" s="42"/>
      <c r="AZ512" s="42"/>
      <c r="BA512" s="42"/>
      <c r="BB512" s="492"/>
    </row>
    <row r="513" spans="1:54" s="63" customFormat="1" ht="28.2" customHeight="1">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c r="AA513" s="27"/>
      <c r="AB513" s="27"/>
      <c r="AC513" s="27"/>
      <c r="AD513" s="27"/>
      <c r="AE513" s="27"/>
      <c r="AF513" s="27"/>
      <c r="AG513" s="27"/>
      <c r="AH513" s="27"/>
      <c r="AI513" s="27"/>
      <c r="AJ513" s="27"/>
      <c r="AK513" s="27"/>
      <c r="AL513" s="27"/>
      <c r="AM513" s="27"/>
      <c r="AN513" s="27"/>
      <c r="AO513" s="145"/>
      <c r="AP513" s="145"/>
      <c r="AQ513" s="51"/>
      <c r="AR513" s="162"/>
      <c r="AS513" s="40"/>
      <c r="AT513" s="41"/>
      <c r="AU513" s="153"/>
      <c r="AV513" s="174"/>
      <c r="AW513" s="222"/>
      <c r="AX513" s="42"/>
      <c r="AY513" s="42"/>
      <c r="AZ513" s="42"/>
      <c r="BA513" s="42"/>
      <c r="BB513" s="491"/>
    </row>
    <row r="514" spans="1:54" s="48" customFormat="1" ht="28.2" customHeight="1">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c r="AA514" s="27"/>
      <c r="AB514" s="27"/>
      <c r="AC514" s="27"/>
      <c r="AD514" s="27"/>
      <c r="AE514" s="27"/>
      <c r="AF514" s="27"/>
      <c r="AG514" s="27"/>
      <c r="AH514" s="27"/>
      <c r="AI514" s="27"/>
      <c r="AJ514" s="27"/>
      <c r="AK514" s="27"/>
      <c r="AL514" s="27"/>
      <c r="AM514" s="27"/>
      <c r="AN514" s="27"/>
      <c r="AO514" s="145"/>
      <c r="AP514" s="145"/>
      <c r="AQ514" s="51"/>
      <c r="AR514" s="162"/>
      <c r="AS514" s="40"/>
      <c r="AT514" s="41"/>
      <c r="AU514" s="153"/>
      <c r="AV514" s="174"/>
      <c r="AW514" s="222"/>
      <c r="AX514" s="42"/>
      <c r="AY514" s="42"/>
      <c r="AZ514" s="42"/>
      <c r="BA514" s="42"/>
      <c r="BB514" s="492"/>
    </row>
    <row r="515" spans="1:54" s="63" customFormat="1" ht="28.2" customHeight="1">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c r="AA515" s="27"/>
      <c r="AB515" s="27"/>
      <c r="AC515" s="27"/>
      <c r="AD515" s="27"/>
      <c r="AE515" s="27"/>
      <c r="AF515" s="27"/>
      <c r="AG515" s="27"/>
      <c r="AH515" s="27"/>
      <c r="AI515" s="27"/>
      <c r="AJ515" s="27"/>
      <c r="AK515" s="27"/>
      <c r="AL515" s="27"/>
      <c r="AM515" s="27"/>
      <c r="AN515" s="27"/>
      <c r="AO515" s="145"/>
      <c r="AP515" s="145"/>
      <c r="AQ515" s="51"/>
      <c r="AR515" s="162"/>
      <c r="AS515" s="40"/>
      <c r="AT515" s="41"/>
      <c r="AU515" s="153"/>
      <c r="AV515" s="174"/>
      <c r="AW515" s="222"/>
      <c r="AX515" s="42"/>
      <c r="AY515" s="42"/>
      <c r="AZ515" s="42"/>
      <c r="BA515" s="42"/>
      <c r="BB515" s="491"/>
    </row>
    <row r="516" spans="1:54" s="48" customFormat="1" ht="28.2" customHeight="1">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c r="AA516" s="27"/>
      <c r="AB516" s="27"/>
      <c r="AC516" s="27"/>
      <c r="AD516" s="27"/>
      <c r="AE516" s="27"/>
      <c r="AF516" s="27"/>
      <c r="AG516" s="27"/>
      <c r="AH516" s="27"/>
      <c r="AI516" s="27"/>
      <c r="AJ516" s="27"/>
      <c r="AK516" s="27"/>
      <c r="AL516" s="27"/>
      <c r="AM516" s="27"/>
      <c r="AN516" s="27"/>
      <c r="AO516" s="145"/>
      <c r="AP516" s="145"/>
      <c r="AQ516" s="51"/>
      <c r="AR516" s="162"/>
      <c r="AS516" s="40"/>
      <c r="AT516" s="41"/>
      <c r="AU516" s="153"/>
      <c r="AV516" s="174"/>
      <c r="AW516" s="222"/>
      <c r="AX516" s="42"/>
      <c r="AY516" s="42"/>
      <c r="AZ516" s="42"/>
      <c r="BA516" s="42"/>
      <c r="BB516" s="492"/>
    </row>
    <row r="517" spans="1:54" s="63" customFormat="1" ht="28.2" hidden="1" customHeight="1">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c r="AA517" s="27"/>
      <c r="AB517" s="27"/>
      <c r="AC517" s="27"/>
      <c r="AD517" s="27"/>
      <c r="AE517" s="27"/>
      <c r="AF517" s="27"/>
      <c r="AG517" s="27"/>
      <c r="AH517" s="27"/>
      <c r="AI517" s="27"/>
      <c r="AJ517" s="27"/>
      <c r="AK517" s="27"/>
      <c r="AL517" s="27"/>
      <c r="AM517" s="27"/>
      <c r="AN517" s="27"/>
      <c r="AO517" s="145"/>
      <c r="AP517" s="145"/>
      <c r="AQ517" s="51"/>
      <c r="AR517" s="162"/>
      <c r="AS517" s="40"/>
      <c r="AT517" s="41"/>
      <c r="AU517" s="153"/>
      <c r="AV517" s="174"/>
      <c r="AW517" s="222"/>
      <c r="AX517" s="42"/>
      <c r="AY517" s="42"/>
      <c r="AZ517" s="42"/>
      <c r="BA517" s="42"/>
      <c r="BB517" s="491"/>
    </row>
    <row r="518" spans="1:54" s="48" customFormat="1" ht="28.2" hidden="1" customHeight="1">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c r="AA518" s="27"/>
      <c r="AB518" s="27"/>
      <c r="AC518" s="27"/>
      <c r="AD518" s="27"/>
      <c r="AE518" s="27"/>
      <c r="AF518" s="27"/>
      <c r="AG518" s="27"/>
      <c r="AH518" s="27"/>
      <c r="AI518" s="27"/>
      <c r="AJ518" s="27"/>
      <c r="AK518" s="27"/>
      <c r="AL518" s="27"/>
      <c r="AM518" s="27"/>
      <c r="AN518" s="27"/>
      <c r="AO518" s="145"/>
      <c r="AP518" s="145"/>
      <c r="AQ518" s="51"/>
      <c r="AR518" s="162"/>
      <c r="AS518" s="40"/>
      <c r="AT518" s="41"/>
      <c r="AU518" s="153"/>
      <c r="AV518" s="174"/>
      <c r="AW518" s="222"/>
      <c r="AX518" s="42"/>
      <c r="AY518" s="42"/>
      <c r="AZ518" s="42"/>
      <c r="BA518" s="42"/>
      <c r="BB518" s="492"/>
    </row>
    <row r="519" spans="1:54" s="48" customFormat="1" ht="28.2" customHeight="1">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c r="AA519" s="27"/>
      <c r="AB519" s="27"/>
      <c r="AC519" s="27"/>
      <c r="AD519" s="27"/>
      <c r="AE519" s="27"/>
      <c r="AF519" s="27"/>
      <c r="AG519" s="27"/>
      <c r="AH519" s="27"/>
      <c r="AI519" s="27"/>
      <c r="AJ519" s="27"/>
      <c r="AK519" s="27"/>
      <c r="AL519" s="27"/>
      <c r="AM519" s="27"/>
      <c r="AN519" s="27"/>
      <c r="AO519" s="145"/>
      <c r="AP519" s="145"/>
      <c r="AQ519" s="51"/>
      <c r="AR519" s="162"/>
      <c r="AS519" s="40"/>
      <c r="AT519" s="41"/>
      <c r="AU519" s="153"/>
      <c r="AV519" s="174"/>
      <c r="AW519" s="222"/>
      <c r="AX519" s="42"/>
      <c r="AY519" s="42"/>
      <c r="AZ519" s="42"/>
      <c r="BA519" s="42"/>
      <c r="BB519" s="492"/>
    </row>
    <row r="520" spans="1:54" s="75" customFormat="1" ht="28.2" customHeight="1">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c r="AA520" s="27"/>
      <c r="AB520" s="27"/>
      <c r="AC520" s="27"/>
      <c r="AD520" s="27"/>
      <c r="AE520" s="27"/>
      <c r="AF520" s="27"/>
      <c r="AG520" s="27"/>
      <c r="AH520" s="27"/>
      <c r="AI520" s="27"/>
      <c r="AJ520" s="27"/>
      <c r="AK520" s="27"/>
      <c r="AL520" s="27"/>
      <c r="AM520" s="27"/>
      <c r="AN520" s="27"/>
      <c r="AO520" s="145"/>
      <c r="AP520" s="145"/>
      <c r="AQ520" s="187"/>
      <c r="AR520" s="187"/>
      <c r="AT520" s="177" t="s">
        <v>1095</v>
      </c>
      <c r="AU520" s="51"/>
      <c r="AV520" s="178"/>
      <c r="AW520" s="223"/>
      <c r="BB520" s="491"/>
    </row>
    <row r="521" spans="1:54" s="141" customFormat="1" ht="28.2" customHeight="1">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c r="AA521" s="27"/>
      <c r="AB521" s="27"/>
      <c r="AC521" s="27"/>
      <c r="AD521" s="27"/>
      <c r="AE521" s="27"/>
      <c r="AF521" s="27"/>
      <c r="AG521" s="27"/>
      <c r="AH521" s="27"/>
      <c r="AI521" s="27"/>
      <c r="AJ521" s="27"/>
      <c r="AK521" s="27"/>
      <c r="AL521" s="27"/>
      <c r="AM521" s="27"/>
      <c r="AN521" s="27"/>
      <c r="AO521" s="145"/>
      <c r="AP521" s="145"/>
      <c r="AQ521" s="194"/>
      <c r="AR521" s="401"/>
      <c r="AT521" s="142">
        <v>1</v>
      </c>
      <c r="AU521" s="179" t="str">
        <f>IFERROR(VLOOKUP(AT521,$AU$234:$AX$364,4,0),"")</f>
        <v/>
      </c>
      <c r="AV521" s="180"/>
      <c r="AW521" s="224"/>
      <c r="AZ521" s="75"/>
      <c r="BA521" s="75"/>
      <c r="BB521" s="494"/>
    </row>
    <row r="522" spans="1:54" s="141" customFormat="1" ht="28.2" customHeight="1">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c r="AA522" s="27"/>
      <c r="AB522" s="27"/>
      <c r="AC522" s="27"/>
      <c r="AD522" s="27"/>
      <c r="AE522" s="27"/>
      <c r="AF522" s="27"/>
      <c r="AG522" s="27"/>
      <c r="AH522" s="27"/>
      <c r="AI522" s="27"/>
      <c r="AJ522" s="27"/>
      <c r="AK522" s="27"/>
      <c r="AL522" s="27"/>
      <c r="AM522" s="27"/>
      <c r="AN522" s="27"/>
      <c r="AO522" s="145"/>
      <c r="AP522" s="145"/>
      <c r="AQ522" s="170"/>
      <c r="AR522" s="198"/>
      <c r="AT522" s="142">
        <v>2</v>
      </c>
      <c r="AU522" s="179" t="str">
        <f t="shared" ref="AU522:AU572" si="20">IFERROR(VLOOKUP(AT522,$AU$234:$AX$364,4,0),"")</f>
        <v/>
      </c>
      <c r="AV522" s="180"/>
      <c r="AW522" s="224"/>
      <c r="AZ522" s="75"/>
      <c r="BA522" s="75"/>
      <c r="BB522" s="494"/>
    </row>
    <row r="523" spans="1:54" s="141" customFormat="1" ht="28.2" customHeight="1">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c r="AA523" s="27"/>
      <c r="AB523" s="27"/>
      <c r="AC523" s="27"/>
      <c r="AD523" s="27"/>
      <c r="AE523" s="27"/>
      <c r="AF523" s="27"/>
      <c r="AG523" s="27"/>
      <c r="AH523" s="27"/>
      <c r="AI523" s="27"/>
      <c r="AJ523" s="27"/>
      <c r="AK523" s="27"/>
      <c r="AL523" s="27"/>
      <c r="AM523" s="27"/>
      <c r="AN523" s="27"/>
      <c r="AO523" s="145"/>
      <c r="AP523" s="145"/>
      <c r="AQ523" s="170"/>
      <c r="AR523" s="198"/>
      <c r="AT523" s="142">
        <v>3</v>
      </c>
      <c r="AU523" s="179" t="str">
        <f t="shared" si="20"/>
        <v/>
      </c>
      <c r="AV523" s="180"/>
      <c r="AW523" s="224"/>
      <c r="AZ523" s="75"/>
      <c r="BA523" s="75"/>
      <c r="BB523" s="494"/>
    </row>
    <row r="524" spans="1:54" s="141" customFormat="1" ht="28.2" customHeight="1">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c r="AA524" s="27"/>
      <c r="AB524" s="27"/>
      <c r="AC524" s="27"/>
      <c r="AD524" s="27"/>
      <c r="AE524" s="27"/>
      <c r="AF524" s="27"/>
      <c r="AG524" s="27"/>
      <c r="AH524" s="27"/>
      <c r="AI524" s="27"/>
      <c r="AJ524" s="27"/>
      <c r="AK524" s="27"/>
      <c r="AL524" s="27"/>
      <c r="AM524" s="27"/>
      <c r="AN524" s="27"/>
      <c r="AO524" s="145"/>
      <c r="AP524" s="145"/>
      <c r="AQ524" s="170"/>
      <c r="AR524" s="198"/>
      <c r="AT524" s="142">
        <v>4</v>
      </c>
      <c r="AU524" s="179" t="str">
        <f t="shared" si="20"/>
        <v/>
      </c>
      <c r="AV524" s="180"/>
      <c r="AW524" s="224"/>
      <c r="AZ524" s="75"/>
      <c r="BA524" s="75"/>
      <c r="BB524" s="494"/>
    </row>
    <row r="525" spans="1:54" s="141" customFormat="1" ht="28.2" customHeight="1">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c r="AA525" s="27"/>
      <c r="AB525" s="27"/>
      <c r="AC525" s="27"/>
      <c r="AD525" s="27"/>
      <c r="AE525" s="27"/>
      <c r="AF525" s="27"/>
      <c r="AG525" s="27"/>
      <c r="AH525" s="27"/>
      <c r="AI525" s="27"/>
      <c r="AJ525" s="27"/>
      <c r="AK525" s="27"/>
      <c r="AL525" s="27"/>
      <c r="AM525" s="27"/>
      <c r="AN525" s="27"/>
      <c r="AO525" s="145"/>
      <c r="AP525" s="145"/>
      <c r="AQ525" s="170"/>
      <c r="AR525" s="198"/>
      <c r="AT525" s="142">
        <v>5</v>
      </c>
      <c r="AU525" s="179" t="str">
        <f t="shared" si="20"/>
        <v/>
      </c>
      <c r="AV525" s="180"/>
      <c r="AW525" s="224"/>
      <c r="AZ525" s="75"/>
      <c r="BA525" s="75"/>
      <c r="BB525" s="494"/>
    </row>
    <row r="526" spans="1:54" s="141" customFormat="1" ht="28.2" customHeight="1">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c r="AA526" s="27"/>
      <c r="AB526" s="27"/>
      <c r="AC526" s="27"/>
      <c r="AD526" s="27"/>
      <c r="AE526" s="27"/>
      <c r="AF526" s="27"/>
      <c r="AG526" s="27"/>
      <c r="AH526" s="27"/>
      <c r="AI526" s="27"/>
      <c r="AJ526" s="27"/>
      <c r="AK526" s="27"/>
      <c r="AL526" s="27"/>
      <c r="AM526" s="27"/>
      <c r="AN526" s="27"/>
      <c r="AO526" s="145"/>
      <c r="AP526" s="145"/>
      <c r="AQ526" s="170"/>
      <c r="AR526" s="198"/>
      <c r="AT526" s="142">
        <v>6</v>
      </c>
      <c r="AU526" s="179" t="str">
        <f t="shared" si="20"/>
        <v/>
      </c>
      <c r="AV526" s="180"/>
      <c r="AW526" s="224"/>
      <c r="AZ526" s="75"/>
      <c r="BA526" s="75"/>
      <c r="BB526" s="494"/>
    </row>
    <row r="527" spans="1:54" s="141" customFormat="1" ht="28.2" customHeight="1">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c r="AA527" s="27"/>
      <c r="AB527" s="27"/>
      <c r="AC527" s="27"/>
      <c r="AD527" s="27"/>
      <c r="AE527" s="27"/>
      <c r="AF527" s="27"/>
      <c r="AG527" s="27"/>
      <c r="AH527" s="27"/>
      <c r="AI527" s="27"/>
      <c r="AJ527" s="27"/>
      <c r="AK527" s="27"/>
      <c r="AL527" s="27"/>
      <c r="AM527" s="27"/>
      <c r="AN527" s="27"/>
      <c r="AO527" s="145"/>
      <c r="AP527" s="145"/>
      <c r="AQ527" s="170"/>
      <c r="AR527" s="198"/>
      <c r="AT527" s="142">
        <v>7</v>
      </c>
      <c r="AU527" s="179" t="str">
        <f t="shared" si="20"/>
        <v/>
      </c>
      <c r="AV527" s="180"/>
      <c r="AW527" s="224"/>
      <c r="AZ527" s="75"/>
      <c r="BA527" s="75"/>
      <c r="BB527" s="494"/>
    </row>
    <row r="528" spans="1:54" s="141" customFormat="1" ht="28.2" customHeight="1">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c r="AA528" s="27"/>
      <c r="AB528" s="27"/>
      <c r="AC528" s="27"/>
      <c r="AD528" s="27"/>
      <c r="AE528" s="27"/>
      <c r="AF528" s="27"/>
      <c r="AG528" s="27"/>
      <c r="AH528" s="27"/>
      <c r="AI528" s="27"/>
      <c r="AJ528" s="27"/>
      <c r="AK528" s="27"/>
      <c r="AL528" s="27"/>
      <c r="AM528" s="27"/>
      <c r="AN528" s="27"/>
      <c r="AO528" s="145"/>
      <c r="AP528" s="145"/>
      <c r="AQ528" s="170"/>
      <c r="AR528" s="198"/>
      <c r="AT528" s="142">
        <v>8</v>
      </c>
      <c r="AU528" s="179" t="str">
        <f t="shared" si="20"/>
        <v/>
      </c>
      <c r="AV528" s="180"/>
      <c r="AW528" s="224"/>
      <c r="AZ528" s="75"/>
      <c r="BA528" s="75"/>
      <c r="BB528" s="494"/>
    </row>
    <row r="529" spans="1:54" s="141" customFormat="1" ht="28.2" customHeight="1">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c r="AA529" s="27"/>
      <c r="AB529" s="27"/>
      <c r="AC529" s="27"/>
      <c r="AD529" s="27"/>
      <c r="AE529" s="27"/>
      <c r="AF529" s="27"/>
      <c r="AG529" s="27"/>
      <c r="AH529" s="27"/>
      <c r="AI529" s="27"/>
      <c r="AJ529" s="27"/>
      <c r="AK529" s="27"/>
      <c r="AL529" s="27"/>
      <c r="AM529" s="27"/>
      <c r="AN529" s="27"/>
      <c r="AO529" s="145"/>
      <c r="AP529" s="145"/>
      <c r="AQ529" s="170"/>
      <c r="AR529" s="198"/>
      <c r="AT529" s="142">
        <v>9</v>
      </c>
      <c r="AU529" s="179" t="str">
        <f t="shared" si="20"/>
        <v/>
      </c>
      <c r="AV529" s="180"/>
      <c r="AW529" s="224"/>
      <c r="AZ529" s="75"/>
      <c r="BA529" s="75"/>
      <c r="BB529" s="494"/>
    </row>
    <row r="530" spans="1:54" s="141" customFormat="1" ht="28.2" customHeight="1">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c r="AA530" s="27"/>
      <c r="AB530" s="27"/>
      <c r="AC530" s="27"/>
      <c r="AD530" s="27"/>
      <c r="AE530" s="27"/>
      <c r="AF530" s="27"/>
      <c r="AG530" s="27"/>
      <c r="AH530" s="27"/>
      <c r="AI530" s="27"/>
      <c r="AJ530" s="27"/>
      <c r="AK530" s="27"/>
      <c r="AL530" s="27"/>
      <c r="AM530" s="27"/>
      <c r="AN530" s="27"/>
      <c r="AO530" s="145"/>
      <c r="AP530" s="145"/>
      <c r="AQ530" s="170"/>
      <c r="AR530" s="198"/>
      <c r="AT530" s="142">
        <v>10</v>
      </c>
      <c r="AU530" s="179" t="str">
        <f t="shared" si="20"/>
        <v/>
      </c>
      <c r="AV530" s="180"/>
      <c r="AW530" s="224"/>
      <c r="AZ530" s="75"/>
      <c r="BA530" s="75"/>
      <c r="BB530" s="494"/>
    </row>
    <row r="531" spans="1:54" s="141" customFormat="1" ht="28.2" customHeight="1">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c r="AA531" s="27"/>
      <c r="AB531" s="27"/>
      <c r="AC531" s="27"/>
      <c r="AD531" s="27"/>
      <c r="AE531" s="27"/>
      <c r="AF531" s="27"/>
      <c r="AG531" s="27"/>
      <c r="AH531" s="27"/>
      <c r="AI531" s="27"/>
      <c r="AJ531" s="27"/>
      <c r="AK531" s="27"/>
      <c r="AL531" s="27"/>
      <c r="AM531" s="27"/>
      <c r="AN531" s="27"/>
      <c r="AO531" s="145"/>
      <c r="AP531" s="145"/>
      <c r="AQ531" s="170"/>
      <c r="AR531" s="198"/>
      <c r="AT531" s="142">
        <v>11</v>
      </c>
      <c r="AU531" s="179" t="str">
        <f t="shared" si="20"/>
        <v/>
      </c>
      <c r="AV531" s="183" t="str">
        <f t="shared" ref="AV531:AV554" si="21">IF(AU531="","",AU531&amp;VLOOKUP(AU531,$AX$234:$AY$364,2,0)&amp;"　")</f>
        <v/>
      </c>
      <c r="AW531" s="224"/>
      <c r="AZ531" s="75"/>
      <c r="BA531" s="75"/>
      <c r="BB531" s="494"/>
    </row>
    <row r="532" spans="1:54" s="141" customFormat="1" ht="28.2" customHeight="1">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c r="AA532" s="27"/>
      <c r="AB532" s="27"/>
      <c r="AC532" s="27"/>
      <c r="AD532" s="27"/>
      <c r="AE532" s="27"/>
      <c r="AF532" s="27"/>
      <c r="AG532" s="27"/>
      <c r="AH532" s="27"/>
      <c r="AI532" s="27"/>
      <c r="AJ532" s="27"/>
      <c r="AK532" s="27"/>
      <c r="AL532" s="27"/>
      <c r="AM532" s="27"/>
      <c r="AN532" s="27"/>
      <c r="AO532" s="145"/>
      <c r="AP532" s="145"/>
      <c r="AQ532" s="170"/>
      <c r="AR532" s="198"/>
      <c r="AT532" s="142">
        <v>12</v>
      </c>
      <c r="AU532" s="179" t="str">
        <f t="shared" si="20"/>
        <v/>
      </c>
      <c r="AV532" s="183" t="str">
        <f t="shared" si="21"/>
        <v/>
      </c>
      <c r="AW532" s="224"/>
      <c r="AZ532" s="75"/>
      <c r="BA532" s="75"/>
      <c r="BB532" s="494"/>
    </row>
    <row r="533" spans="1:54" s="141" customFormat="1" ht="28.2" customHeight="1">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c r="AA533" s="27"/>
      <c r="AB533" s="27"/>
      <c r="AC533" s="27"/>
      <c r="AD533" s="27"/>
      <c r="AE533" s="27"/>
      <c r="AF533" s="27"/>
      <c r="AG533" s="27"/>
      <c r="AH533" s="27"/>
      <c r="AI533" s="27"/>
      <c r="AJ533" s="27"/>
      <c r="AK533" s="27"/>
      <c r="AL533" s="27"/>
      <c r="AM533" s="27"/>
      <c r="AN533" s="27"/>
      <c r="AO533" s="145"/>
      <c r="AP533" s="145"/>
      <c r="AQ533" s="170"/>
      <c r="AR533" s="198"/>
      <c r="AT533" s="142">
        <v>13</v>
      </c>
      <c r="AU533" s="179" t="str">
        <f t="shared" si="20"/>
        <v/>
      </c>
      <c r="AV533" s="183" t="str">
        <f t="shared" si="21"/>
        <v/>
      </c>
      <c r="AW533" s="224"/>
      <c r="AZ533" s="75"/>
      <c r="BA533" s="75"/>
      <c r="BB533" s="494"/>
    </row>
    <row r="534" spans="1:54" s="141" customFormat="1" ht="28.2" customHeight="1">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c r="AA534" s="27"/>
      <c r="AB534" s="27"/>
      <c r="AC534" s="27"/>
      <c r="AD534" s="27"/>
      <c r="AE534" s="27"/>
      <c r="AF534" s="27"/>
      <c r="AG534" s="27"/>
      <c r="AH534" s="27"/>
      <c r="AI534" s="27"/>
      <c r="AJ534" s="27"/>
      <c r="AK534" s="27"/>
      <c r="AL534" s="27"/>
      <c r="AM534" s="27"/>
      <c r="AN534" s="27"/>
      <c r="AO534" s="145"/>
      <c r="AP534" s="145"/>
      <c r="AQ534" s="170"/>
      <c r="AR534" s="198"/>
      <c r="AT534" s="142">
        <v>14</v>
      </c>
      <c r="AU534" s="179" t="str">
        <f t="shared" si="20"/>
        <v/>
      </c>
      <c r="AV534" s="183" t="str">
        <f t="shared" si="21"/>
        <v/>
      </c>
      <c r="AW534" s="224"/>
      <c r="AZ534" s="75"/>
      <c r="BA534" s="75"/>
      <c r="BB534" s="494"/>
    </row>
    <row r="535" spans="1:54" s="141" customFormat="1" ht="28.2" customHeight="1">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c r="AA535" s="27"/>
      <c r="AB535" s="27"/>
      <c r="AC535" s="27"/>
      <c r="AD535" s="27"/>
      <c r="AE535" s="27"/>
      <c r="AF535" s="27"/>
      <c r="AG535" s="27"/>
      <c r="AH535" s="27"/>
      <c r="AI535" s="27"/>
      <c r="AJ535" s="27"/>
      <c r="AK535" s="27"/>
      <c r="AL535" s="27"/>
      <c r="AM535" s="27"/>
      <c r="AN535" s="27"/>
      <c r="AO535" s="145"/>
      <c r="AP535" s="145"/>
      <c r="AQ535" s="170"/>
      <c r="AR535" s="198"/>
      <c r="AT535" s="142">
        <v>15</v>
      </c>
      <c r="AU535" s="179" t="str">
        <f t="shared" si="20"/>
        <v/>
      </c>
      <c r="AV535" s="183" t="str">
        <f t="shared" si="21"/>
        <v/>
      </c>
      <c r="AW535" s="224"/>
      <c r="AZ535" s="75"/>
      <c r="BA535" s="75"/>
      <c r="BB535" s="494"/>
    </row>
    <row r="536" spans="1:54" s="141" customFormat="1" ht="28.2" customHeight="1">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c r="AA536" s="27"/>
      <c r="AB536" s="27"/>
      <c r="AC536" s="27"/>
      <c r="AD536" s="27"/>
      <c r="AE536" s="27"/>
      <c r="AF536" s="27"/>
      <c r="AG536" s="27"/>
      <c r="AH536" s="27"/>
      <c r="AI536" s="27"/>
      <c r="AJ536" s="27"/>
      <c r="AK536" s="27"/>
      <c r="AL536" s="27"/>
      <c r="AM536" s="27"/>
      <c r="AN536" s="27"/>
      <c r="AO536" s="145"/>
      <c r="AP536" s="145"/>
      <c r="AQ536" s="170"/>
      <c r="AR536" s="198"/>
      <c r="AT536" s="142">
        <v>16</v>
      </c>
      <c r="AU536" s="179" t="str">
        <f t="shared" si="20"/>
        <v/>
      </c>
      <c r="AV536" s="183" t="str">
        <f t="shared" si="21"/>
        <v/>
      </c>
      <c r="AW536" s="224"/>
      <c r="AZ536" s="75"/>
      <c r="BA536" s="75"/>
      <c r="BB536" s="494"/>
    </row>
    <row r="537" spans="1:54" s="141" customFormat="1" ht="28.2" customHeight="1">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c r="AA537" s="27"/>
      <c r="AB537" s="27"/>
      <c r="AC537" s="27"/>
      <c r="AD537" s="27"/>
      <c r="AE537" s="27"/>
      <c r="AF537" s="27"/>
      <c r="AG537" s="27"/>
      <c r="AH537" s="27"/>
      <c r="AI537" s="27"/>
      <c r="AJ537" s="27"/>
      <c r="AK537" s="27"/>
      <c r="AL537" s="27"/>
      <c r="AM537" s="27"/>
      <c r="AN537" s="27"/>
      <c r="AO537" s="145"/>
      <c r="AP537" s="145"/>
      <c r="AQ537" s="170"/>
      <c r="AR537" s="198"/>
      <c r="AT537" s="142">
        <v>17</v>
      </c>
      <c r="AU537" s="179" t="str">
        <f t="shared" si="20"/>
        <v/>
      </c>
      <c r="AV537" s="183" t="str">
        <f t="shared" si="21"/>
        <v/>
      </c>
      <c r="AW537" s="224"/>
      <c r="AZ537" s="75"/>
      <c r="BA537" s="75"/>
      <c r="BB537" s="494"/>
    </row>
    <row r="538" spans="1:54" s="141" customFormat="1" ht="28.2" customHeight="1">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c r="AA538" s="27"/>
      <c r="AB538" s="27"/>
      <c r="AC538" s="27"/>
      <c r="AD538" s="27"/>
      <c r="AE538" s="27"/>
      <c r="AF538" s="27"/>
      <c r="AG538" s="27"/>
      <c r="AH538" s="27"/>
      <c r="AI538" s="27"/>
      <c r="AJ538" s="27"/>
      <c r="AK538" s="27"/>
      <c r="AL538" s="27"/>
      <c r="AM538" s="27"/>
      <c r="AN538" s="27"/>
      <c r="AO538" s="145"/>
      <c r="AP538" s="145"/>
      <c r="AQ538" s="170"/>
      <c r="AR538" s="198"/>
      <c r="AT538" s="142">
        <v>18</v>
      </c>
      <c r="AU538" s="179" t="str">
        <f t="shared" si="20"/>
        <v/>
      </c>
      <c r="AV538" s="183" t="str">
        <f t="shared" si="21"/>
        <v/>
      </c>
      <c r="AW538" s="224"/>
      <c r="AZ538" s="75"/>
      <c r="BA538" s="75"/>
      <c r="BB538" s="494"/>
    </row>
    <row r="539" spans="1:54" s="141" customFormat="1" ht="28.2" customHeight="1">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c r="AA539" s="27"/>
      <c r="AB539" s="27"/>
      <c r="AC539" s="27"/>
      <c r="AD539" s="27"/>
      <c r="AE539" s="27"/>
      <c r="AF539" s="27"/>
      <c r="AG539" s="27"/>
      <c r="AH539" s="27"/>
      <c r="AI539" s="27"/>
      <c r="AJ539" s="27"/>
      <c r="AK539" s="27"/>
      <c r="AL539" s="27"/>
      <c r="AM539" s="27"/>
      <c r="AN539" s="27"/>
      <c r="AO539" s="145"/>
      <c r="AP539" s="145"/>
      <c r="AQ539" s="170"/>
      <c r="AR539" s="198"/>
      <c r="AT539" s="142">
        <v>19</v>
      </c>
      <c r="AU539" s="179" t="str">
        <f t="shared" si="20"/>
        <v/>
      </c>
      <c r="AV539" s="183" t="str">
        <f t="shared" si="21"/>
        <v/>
      </c>
      <c r="AW539" s="224"/>
      <c r="AZ539" s="75"/>
      <c r="BA539" s="75"/>
      <c r="BB539" s="494"/>
    </row>
    <row r="540" spans="1:54" s="141" customFormat="1" ht="28.2" customHeight="1">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c r="AA540" s="27"/>
      <c r="AB540" s="27"/>
      <c r="AC540" s="27"/>
      <c r="AD540" s="27"/>
      <c r="AE540" s="27"/>
      <c r="AF540" s="27"/>
      <c r="AG540" s="27"/>
      <c r="AH540" s="27"/>
      <c r="AI540" s="27"/>
      <c r="AJ540" s="27"/>
      <c r="AK540" s="27"/>
      <c r="AL540" s="27"/>
      <c r="AM540" s="27"/>
      <c r="AN540" s="27"/>
      <c r="AO540" s="145"/>
      <c r="AP540" s="145"/>
      <c r="AQ540" s="170"/>
      <c r="AR540" s="198"/>
      <c r="AT540" s="142">
        <v>20</v>
      </c>
      <c r="AU540" s="179" t="str">
        <f t="shared" si="20"/>
        <v/>
      </c>
      <c r="AV540" s="183" t="str">
        <f t="shared" si="21"/>
        <v/>
      </c>
      <c r="AW540" s="224"/>
      <c r="AZ540" s="75"/>
      <c r="BA540" s="75"/>
      <c r="BB540" s="494"/>
    </row>
    <row r="541" spans="1:54" s="141" customFormat="1" ht="28.2" customHeight="1">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c r="AA541" s="27"/>
      <c r="AB541" s="27"/>
      <c r="AC541" s="27"/>
      <c r="AD541" s="27"/>
      <c r="AE541" s="27"/>
      <c r="AF541" s="27"/>
      <c r="AG541" s="27"/>
      <c r="AH541" s="27"/>
      <c r="AI541" s="27"/>
      <c r="AJ541" s="27"/>
      <c r="AK541" s="27"/>
      <c r="AL541" s="27"/>
      <c r="AM541" s="27"/>
      <c r="AN541" s="27"/>
      <c r="AO541" s="145"/>
      <c r="AP541" s="145"/>
      <c r="AQ541" s="170"/>
      <c r="AR541" s="198"/>
      <c r="AT541" s="142">
        <v>21</v>
      </c>
      <c r="AU541" s="179" t="str">
        <f t="shared" si="20"/>
        <v/>
      </c>
      <c r="AV541" s="183" t="str">
        <f t="shared" si="21"/>
        <v/>
      </c>
      <c r="AW541" s="224"/>
      <c r="AZ541" s="75"/>
      <c r="BA541" s="75"/>
      <c r="BB541" s="494"/>
    </row>
    <row r="542" spans="1:54" s="141" customFormat="1" ht="28.2" customHeight="1">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c r="AA542" s="27"/>
      <c r="AB542" s="27"/>
      <c r="AC542" s="27"/>
      <c r="AD542" s="27"/>
      <c r="AE542" s="27"/>
      <c r="AF542" s="27"/>
      <c r="AG542" s="27"/>
      <c r="AH542" s="27"/>
      <c r="AI542" s="27"/>
      <c r="AJ542" s="27"/>
      <c r="AK542" s="27"/>
      <c r="AL542" s="27"/>
      <c r="AM542" s="27"/>
      <c r="AN542" s="27"/>
      <c r="AO542" s="145"/>
      <c r="AP542" s="145"/>
      <c r="AQ542" s="170"/>
      <c r="AR542" s="198"/>
      <c r="AT542" s="142">
        <v>22</v>
      </c>
      <c r="AU542" s="179" t="str">
        <f t="shared" si="20"/>
        <v/>
      </c>
      <c r="AV542" s="183" t="str">
        <f t="shared" si="21"/>
        <v/>
      </c>
      <c r="AW542" s="224"/>
      <c r="AZ542" s="75"/>
      <c r="BA542" s="75"/>
      <c r="BB542" s="494"/>
    </row>
    <row r="543" spans="1:54" s="141" customFormat="1" ht="28.2" customHeight="1">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c r="AA543" s="27"/>
      <c r="AB543" s="27"/>
      <c r="AC543" s="27"/>
      <c r="AD543" s="27"/>
      <c r="AE543" s="27"/>
      <c r="AF543" s="27"/>
      <c r="AG543" s="27"/>
      <c r="AH543" s="27"/>
      <c r="AI543" s="27"/>
      <c r="AJ543" s="27"/>
      <c r="AK543" s="27"/>
      <c r="AL543" s="27"/>
      <c r="AM543" s="27"/>
      <c r="AN543" s="27"/>
      <c r="AO543" s="145"/>
      <c r="AP543" s="145"/>
      <c r="AQ543" s="170"/>
      <c r="AR543" s="198"/>
      <c r="AT543" s="142">
        <v>23</v>
      </c>
      <c r="AU543" s="179" t="str">
        <f t="shared" si="20"/>
        <v/>
      </c>
      <c r="AV543" s="183" t="str">
        <f t="shared" si="21"/>
        <v/>
      </c>
      <c r="AW543" s="224"/>
      <c r="AZ543" s="75"/>
      <c r="BA543" s="75"/>
      <c r="BB543" s="494"/>
    </row>
    <row r="544" spans="1:54" s="141" customFormat="1" ht="28.2" customHeight="1">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c r="AA544" s="27"/>
      <c r="AB544" s="27"/>
      <c r="AC544" s="27"/>
      <c r="AD544" s="27"/>
      <c r="AE544" s="27"/>
      <c r="AF544" s="27"/>
      <c r="AG544" s="27"/>
      <c r="AH544" s="27"/>
      <c r="AI544" s="27"/>
      <c r="AJ544" s="27"/>
      <c r="AK544" s="27"/>
      <c r="AL544" s="27"/>
      <c r="AM544" s="27"/>
      <c r="AN544" s="27"/>
      <c r="AO544" s="145"/>
      <c r="AP544" s="145"/>
      <c r="AQ544" s="170"/>
      <c r="AR544" s="198"/>
      <c r="AT544" s="142">
        <v>24</v>
      </c>
      <c r="AU544" s="179" t="str">
        <f t="shared" si="20"/>
        <v/>
      </c>
      <c r="AV544" s="183" t="str">
        <f t="shared" si="21"/>
        <v/>
      </c>
      <c r="AW544" s="224"/>
      <c r="AZ544" s="75"/>
      <c r="BA544" s="75"/>
      <c r="BB544" s="494"/>
    </row>
    <row r="545" spans="1:54" s="141" customFormat="1" ht="28.2" customHeight="1">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c r="AA545" s="27"/>
      <c r="AB545" s="27"/>
      <c r="AC545" s="27"/>
      <c r="AD545" s="27"/>
      <c r="AE545" s="27"/>
      <c r="AF545" s="27"/>
      <c r="AG545" s="27"/>
      <c r="AH545" s="27"/>
      <c r="AI545" s="27"/>
      <c r="AJ545" s="27"/>
      <c r="AK545" s="27"/>
      <c r="AL545" s="27"/>
      <c r="AM545" s="27"/>
      <c r="AN545" s="27"/>
      <c r="AO545" s="145"/>
      <c r="AP545" s="145"/>
      <c r="AQ545" s="170"/>
      <c r="AR545" s="198"/>
      <c r="AT545" s="142">
        <v>25</v>
      </c>
      <c r="AU545" s="179" t="str">
        <f t="shared" si="20"/>
        <v/>
      </c>
      <c r="AV545" s="183" t="str">
        <f t="shared" si="21"/>
        <v/>
      </c>
      <c r="AW545" s="224"/>
      <c r="AZ545" s="75"/>
      <c r="BA545" s="75"/>
      <c r="BB545" s="494"/>
    </row>
    <row r="546" spans="1:54" s="141" customFormat="1" ht="28.2" customHeight="1">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c r="AA546" s="27"/>
      <c r="AB546" s="27"/>
      <c r="AC546" s="27"/>
      <c r="AD546" s="27"/>
      <c r="AE546" s="27"/>
      <c r="AF546" s="27"/>
      <c r="AG546" s="27"/>
      <c r="AH546" s="27"/>
      <c r="AI546" s="27"/>
      <c r="AJ546" s="27"/>
      <c r="AK546" s="27"/>
      <c r="AL546" s="27"/>
      <c r="AM546" s="27"/>
      <c r="AN546" s="27"/>
      <c r="AO546" s="145"/>
      <c r="AP546" s="145"/>
      <c r="AQ546" s="170"/>
      <c r="AR546" s="198"/>
      <c r="AT546" s="142">
        <v>26</v>
      </c>
      <c r="AU546" s="179" t="str">
        <f t="shared" si="20"/>
        <v/>
      </c>
      <c r="AV546" s="183" t="str">
        <f t="shared" si="21"/>
        <v/>
      </c>
      <c r="AW546" s="224"/>
      <c r="AZ546" s="75"/>
      <c r="BA546" s="75"/>
      <c r="BB546" s="494"/>
    </row>
    <row r="547" spans="1:54" s="141" customFormat="1" ht="28.2" customHeight="1">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c r="AA547" s="27"/>
      <c r="AB547" s="27"/>
      <c r="AC547" s="27"/>
      <c r="AD547" s="27"/>
      <c r="AE547" s="27"/>
      <c r="AF547" s="27"/>
      <c r="AG547" s="27"/>
      <c r="AH547" s="27"/>
      <c r="AI547" s="27"/>
      <c r="AJ547" s="27"/>
      <c r="AK547" s="27"/>
      <c r="AL547" s="27"/>
      <c r="AM547" s="27"/>
      <c r="AN547" s="27"/>
      <c r="AO547" s="145"/>
      <c r="AP547" s="145"/>
      <c r="AQ547" s="170"/>
      <c r="AR547" s="198"/>
      <c r="AT547" s="142">
        <v>27</v>
      </c>
      <c r="AU547" s="179" t="str">
        <f t="shared" si="20"/>
        <v/>
      </c>
      <c r="AV547" s="183" t="str">
        <f t="shared" si="21"/>
        <v/>
      </c>
      <c r="AW547" s="224"/>
      <c r="AZ547" s="75"/>
      <c r="BA547" s="75"/>
      <c r="BB547" s="494"/>
    </row>
    <row r="548" spans="1:54" s="141" customFormat="1" ht="28.2" customHeight="1">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c r="AA548" s="27"/>
      <c r="AB548" s="27"/>
      <c r="AC548" s="27"/>
      <c r="AD548" s="27"/>
      <c r="AE548" s="27"/>
      <c r="AF548" s="27"/>
      <c r="AG548" s="27"/>
      <c r="AH548" s="27"/>
      <c r="AI548" s="27"/>
      <c r="AJ548" s="27"/>
      <c r="AK548" s="27"/>
      <c r="AL548" s="27"/>
      <c r="AM548" s="27"/>
      <c r="AN548" s="27"/>
      <c r="AO548" s="145"/>
      <c r="AP548" s="145"/>
      <c r="AQ548" s="170"/>
      <c r="AR548" s="198"/>
      <c r="AT548" s="142">
        <v>28</v>
      </c>
      <c r="AU548" s="179" t="str">
        <f t="shared" si="20"/>
        <v/>
      </c>
      <c r="AV548" s="183" t="str">
        <f t="shared" si="21"/>
        <v/>
      </c>
      <c r="AW548" s="224"/>
      <c r="AZ548" s="75"/>
      <c r="BA548" s="75"/>
      <c r="BB548" s="494"/>
    </row>
    <row r="549" spans="1:54" s="141" customFormat="1" ht="28.2" customHeight="1">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c r="AA549" s="27"/>
      <c r="AB549" s="27"/>
      <c r="AC549" s="27"/>
      <c r="AD549" s="27"/>
      <c r="AE549" s="27"/>
      <c r="AF549" s="27"/>
      <c r="AG549" s="27"/>
      <c r="AH549" s="27"/>
      <c r="AI549" s="27"/>
      <c r="AJ549" s="27"/>
      <c r="AK549" s="27"/>
      <c r="AL549" s="27"/>
      <c r="AM549" s="27"/>
      <c r="AN549" s="27"/>
      <c r="AO549" s="145"/>
      <c r="AP549" s="145"/>
      <c r="AQ549" s="170"/>
      <c r="AR549" s="198"/>
      <c r="AT549" s="142">
        <v>29</v>
      </c>
      <c r="AU549" s="179" t="str">
        <f t="shared" si="20"/>
        <v/>
      </c>
      <c r="AV549" s="183" t="str">
        <f t="shared" si="21"/>
        <v/>
      </c>
      <c r="AW549" s="224"/>
      <c r="AZ549" s="75"/>
      <c r="BA549" s="75"/>
      <c r="BB549" s="494"/>
    </row>
    <row r="550" spans="1:54" s="141" customFormat="1" ht="28.2" customHeight="1">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c r="AA550" s="27"/>
      <c r="AB550" s="27"/>
      <c r="AC550" s="27"/>
      <c r="AD550" s="27"/>
      <c r="AE550" s="27"/>
      <c r="AF550" s="27"/>
      <c r="AG550" s="27"/>
      <c r="AH550" s="27"/>
      <c r="AI550" s="27"/>
      <c r="AJ550" s="27"/>
      <c r="AK550" s="27"/>
      <c r="AL550" s="27"/>
      <c r="AM550" s="27"/>
      <c r="AN550" s="27"/>
      <c r="AO550" s="145"/>
      <c r="AP550" s="145"/>
      <c r="AQ550" s="170"/>
      <c r="AR550" s="198"/>
      <c r="AT550" s="142">
        <v>30</v>
      </c>
      <c r="AU550" s="179" t="str">
        <f t="shared" si="20"/>
        <v/>
      </c>
      <c r="AV550" s="183" t="str">
        <f t="shared" si="21"/>
        <v/>
      </c>
      <c r="AW550" s="224"/>
      <c r="AZ550" s="75"/>
      <c r="BA550" s="75"/>
      <c r="BB550" s="494"/>
    </row>
    <row r="551" spans="1:54" s="141" customFormat="1" ht="28.2" customHeight="1">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c r="AA551" s="27"/>
      <c r="AB551" s="27"/>
      <c r="AC551" s="27"/>
      <c r="AD551" s="27"/>
      <c r="AE551" s="27"/>
      <c r="AF551" s="27"/>
      <c r="AG551" s="27"/>
      <c r="AH551" s="27"/>
      <c r="AI551" s="27"/>
      <c r="AJ551" s="27"/>
      <c r="AK551" s="27"/>
      <c r="AL551" s="27"/>
      <c r="AM551" s="27"/>
      <c r="AN551" s="27"/>
      <c r="AO551" s="145"/>
      <c r="AP551" s="145"/>
      <c r="AQ551" s="170"/>
      <c r="AR551" s="198"/>
      <c r="AT551" s="142">
        <v>31</v>
      </c>
      <c r="AU551" s="179" t="str">
        <f t="shared" si="20"/>
        <v/>
      </c>
      <c r="AV551" s="183" t="str">
        <f t="shared" si="21"/>
        <v/>
      </c>
      <c r="AW551" s="224"/>
      <c r="AZ551" s="75"/>
      <c r="BA551" s="75"/>
      <c r="BB551" s="494"/>
    </row>
    <row r="552" spans="1:54" s="141" customFormat="1" ht="28.2" customHeight="1">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c r="AA552" s="27"/>
      <c r="AB552" s="27"/>
      <c r="AC552" s="27"/>
      <c r="AD552" s="27"/>
      <c r="AE552" s="27"/>
      <c r="AF552" s="27"/>
      <c r="AG552" s="27"/>
      <c r="AH552" s="27"/>
      <c r="AI552" s="27"/>
      <c r="AJ552" s="27"/>
      <c r="AK552" s="27"/>
      <c r="AL552" s="27"/>
      <c r="AM552" s="27"/>
      <c r="AN552" s="27"/>
      <c r="AO552" s="145"/>
      <c r="AP552" s="145"/>
      <c r="AQ552" s="170"/>
      <c r="AR552" s="198"/>
      <c r="AT552" s="142">
        <v>32</v>
      </c>
      <c r="AU552" s="179" t="str">
        <f t="shared" si="20"/>
        <v/>
      </c>
      <c r="AV552" s="183" t="str">
        <f t="shared" si="21"/>
        <v/>
      </c>
      <c r="AW552" s="224"/>
      <c r="AZ552" s="75"/>
      <c r="BA552" s="75"/>
      <c r="BB552" s="494"/>
    </row>
    <row r="553" spans="1:54" s="141" customFormat="1" ht="28.2" customHeight="1">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c r="AA553" s="27"/>
      <c r="AB553" s="27"/>
      <c r="AC553" s="27"/>
      <c r="AD553" s="27"/>
      <c r="AE553" s="27"/>
      <c r="AF553" s="27"/>
      <c r="AG553" s="27"/>
      <c r="AH553" s="27"/>
      <c r="AI553" s="27"/>
      <c r="AJ553" s="27"/>
      <c r="AK553" s="27"/>
      <c r="AL553" s="27"/>
      <c r="AM553" s="27"/>
      <c r="AN553" s="27"/>
      <c r="AO553" s="145"/>
      <c r="AP553" s="145"/>
      <c r="AQ553" s="202"/>
      <c r="AR553" s="201"/>
      <c r="AT553" s="142">
        <v>33</v>
      </c>
      <c r="AU553" s="179" t="str">
        <f t="shared" si="20"/>
        <v/>
      </c>
      <c r="AV553" s="183" t="str">
        <f t="shared" si="21"/>
        <v/>
      </c>
      <c r="AW553" s="224"/>
      <c r="AZ553" s="75"/>
      <c r="BA553" s="75"/>
      <c r="BB553" s="494"/>
    </row>
    <row r="554" spans="1:54" s="141" customFormat="1" ht="28.2" customHeight="1">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c r="AA554" s="27"/>
      <c r="AB554" s="27"/>
      <c r="AC554" s="27"/>
      <c r="AD554" s="27"/>
      <c r="AE554" s="27"/>
      <c r="AF554" s="27"/>
      <c r="AG554" s="27"/>
      <c r="AH554" s="27"/>
      <c r="AI554" s="27"/>
      <c r="AJ554" s="27"/>
      <c r="AK554" s="27"/>
      <c r="AL554" s="27"/>
      <c r="AM554" s="27"/>
      <c r="AN554" s="27"/>
      <c r="AO554" s="145"/>
      <c r="AP554" s="145"/>
      <c r="AQ554" s="187"/>
      <c r="AR554" s="187"/>
      <c r="AT554" s="142">
        <v>34</v>
      </c>
      <c r="AU554" s="179" t="str">
        <f t="shared" si="20"/>
        <v/>
      </c>
      <c r="AV554" s="183" t="str">
        <f t="shared" si="21"/>
        <v/>
      </c>
      <c r="AW554" s="224"/>
      <c r="AZ554" s="75"/>
      <c r="BA554" s="75"/>
      <c r="BB554" s="494"/>
    </row>
    <row r="555" spans="1:54" s="141" customFormat="1" ht="28.2" customHeight="1">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c r="AA555" s="27"/>
      <c r="AB555" s="27"/>
      <c r="AC555" s="27"/>
      <c r="AD555" s="27"/>
      <c r="AE555" s="27"/>
      <c r="AF555" s="27"/>
      <c r="AG555" s="27"/>
      <c r="AH555" s="27"/>
      <c r="AI555" s="27"/>
      <c r="AJ555" s="27"/>
      <c r="AK555" s="27"/>
      <c r="AL555" s="27"/>
      <c r="AM555" s="27"/>
      <c r="AN555" s="27"/>
      <c r="AO555" s="145"/>
      <c r="AP555" s="145"/>
      <c r="AQ555" s="187"/>
      <c r="AR555" s="187"/>
      <c r="AT555" s="181">
        <v>35</v>
      </c>
      <c r="AU555" s="182" t="str">
        <f t="shared" si="20"/>
        <v/>
      </c>
      <c r="AV555" s="183" t="str">
        <f>IF(AU555="","",AU555&amp;VLOOKUP(AU555,$AX$234:$AY$364,2,0)&amp;"　")</f>
        <v/>
      </c>
      <c r="AW555" s="224"/>
      <c r="AZ555" s="75"/>
      <c r="BA555" s="75"/>
      <c r="BB555" s="494"/>
    </row>
    <row r="556" spans="1:54" s="141" customFormat="1" ht="28.2" customHeight="1">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c r="AA556" s="27"/>
      <c r="AB556" s="27"/>
      <c r="AC556" s="27"/>
      <c r="AD556" s="27"/>
      <c r="AE556" s="27"/>
      <c r="AF556" s="27"/>
      <c r="AG556" s="27"/>
      <c r="AH556" s="27"/>
      <c r="AI556" s="27"/>
      <c r="AJ556" s="27"/>
      <c r="AK556" s="27"/>
      <c r="AL556" s="27"/>
      <c r="AM556" s="27"/>
      <c r="AN556" s="27"/>
      <c r="AO556" s="145"/>
      <c r="AP556" s="145"/>
      <c r="AQ556" s="187"/>
      <c r="AR556" s="187"/>
      <c r="AT556" s="181">
        <v>36</v>
      </c>
      <c r="AU556" s="182" t="str">
        <f t="shared" si="20"/>
        <v/>
      </c>
      <c r="AV556" s="183" t="str">
        <f t="shared" ref="AV556:AV572" si="22">IF(AU556="","",AU556&amp;VLOOKUP(AU556,$AX$234:$AY$364,2,0)&amp;"　")</f>
        <v/>
      </c>
      <c r="AW556" s="224"/>
      <c r="AZ556" s="75"/>
      <c r="BA556" s="75"/>
      <c r="BB556" s="494"/>
    </row>
    <row r="557" spans="1:54" s="141" customFormat="1" ht="28.2" customHeight="1">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c r="AA557" s="27"/>
      <c r="AB557" s="27"/>
      <c r="AC557" s="27"/>
      <c r="AD557" s="27"/>
      <c r="AE557" s="27"/>
      <c r="AF557" s="27"/>
      <c r="AG557" s="27"/>
      <c r="AH557" s="27"/>
      <c r="AI557" s="27"/>
      <c r="AJ557" s="27"/>
      <c r="AK557" s="27"/>
      <c r="AL557" s="27"/>
      <c r="AM557" s="27"/>
      <c r="AN557" s="27"/>
      <c r="AO557" s="145"/>
      <c r="AP557" s="145"/>
      <c r="AQ557" s="187"/>
      <c r="AR557" s="187"/>
      <c r="AT557" s="181">
        <v>37</v>
      </c>
      <c r="AU557" s="182" t="str">
        <f t="shared" si="20"/>
        <v/>
      </c>
      <c r="AV557" s="183" t="str">
        <f t="shared" si="22"/>
        <v/>
      </c>
      <c r="AW557" s="224"/>
      <c r="AZ557" s="75"/>
      <c r="BA557" s="75"/>
      <c r="BB557" s="494"/>
    </row>
    <row r="558" spans="1:54" s="141" customFormat="1" ht="28.2" customHeight="1">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c r="AA558" s="27"/>
      <c r="AB558" s="27"/>
      <c r="AC558" s="27"/>
      <c r="AD558" s="27"/>
      <c r="AE558" s="27"/>
      <c r="AF558" s="27"/>
      <c r="AG558" s="27"/>
      <c r="AH558" s="27"/>
      <c r="AI558" s="27"/>
      <c r="AJ558" s="27"/>
      <c r="AK558" s="27"/>
      <c r="AL558" s="27"/>
      <c r="AM558" s="27"/>
      <c r="AN558" s="27"/>
      <c r="AO558" s="145"/>
      <c r="AP558" s="145"/>
      <c r="AQ558" s="187"/>
      <c r="AR558" s="187"/>
      <c r="AT558" s="181">
        <v>38</v>
      </c>
      <c r="AU558" s="182" t="str">
        <f t="shared" si="20"/>
        <v/>
      </c>
      <c r="AV558" s="183" t="str">
        <f t="shared" si="22"/>
        <v/>
      </c>
      <c r="AW558" s="224"/>
      <c r="AZ558" s="75"/>
      <c r="BA558" s="75"/>
      <c r="BB558" s="494"/>
    </row>
    <row r="559" spans="1:54" s="141" customFormat="1" ht="28.2" customHeight="1">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c r="AA559" s="27"/>
      <c r="AB559" s="27"/>
      <c r="AC559" s="27"/>
      <c r="AD559" s="27"/>
      <c r="AE559" s="27"/>
      <c r="AF559" s="27"/>
      <c r="AG559" s="27"/>
      <c r="AH559" s="27"/>
      <c r="AI559" s="27"/>
      <c r="AJ559" s="27"/>
      <c r="AK559" s="27"/>
      <c r="AL559" s="27"/>
      <c r="AM559" s="27"/>
      <c r="AN559" s="27"/>
      <c r="AO559" s="145"/>
      <c r="AP559" s="145"/>
      <c r="AQ559" s="187"/>
      <c r="AR559" s="187"/>
      <c r="AT559" s="181">
        <v>39</v>
      </c>
      <c r="AU559" s="182" t="str">
        <f t="shared" si="20"/>
        <v/>
      </c>
      <c r="AV559" s="183" t="str">
        <f t="shared" si="22"/>
        <v/>
      </c>
      <c r="AW559" s="224"/>
      <c r="AZ559" s="75"/>
      <c r="BA559" s="75"/>
      <c r="BB559" s="494"/>
    </row>
    <row r="560" spans="1:54" s="141" customFormat="1" ht="28.2" customHeight="1">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c r="AA560" s="27"/>
      <c r="AB560" s="27"/>
      <c r="AC560" s="27"/>
      <c r="AD560" s="27"/>
      <c r="AE560" s="27"/>
      <c r="AF560" s="27"/>
      <c r="AG560" s="27"/>
      <c r="AH560" s="27"/>
      <c r="AI560" s="27"/>
      <c r="AJ560" s="27"/>
      <c r="AK560" s="27"/>
      <c r="AL560" s="27"/>
      <c r="AM560" s="27"/>
      <c r="AN560" s="27"/>
      <c r="AO560" s="145"/>
      <c r="AP560" s="145"/>
      <c r="AQ560" s="187"/>
      <c r="AR560" s="187"/>
      <c r="AT560" s="181">
        <v>40</v>
      </c>
      <c r="AU560" s="182" t="str">
        <f t="shared" si="20"/>
        <v/>
      </c>
      <c r="AV560" s="183" t="str">
        <f t="shared" si="22"/>
        <v/>
      </c>
      <c r="AW560" s="224"/>
      <c r="AZ560" s="75"/>
      <c r="BA560" s="75"/>
      <c r="BB560" s="494"/>
    </row>
    <row r="561" spans="1:54" s="141" customFormat="1" ht="28.2" customHeight="1">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c r="AA561" s="27"/>
      <c r="AB561" s="27"/>
      <c r="AC561" s="27"/>
      <c r="AD561" s="27"/>
      <c r="AE561" s="27"/>
      <c r="AF561" s="27"/>
      <c r="AG561" s="27"/>
      <c r="AH561" s="27"/>
      <c r="AI561" s="27"/>
      <c r="AJ561" s="27"/>
      <c r="AK561" s="27"/>
      <c r="AL561" s="27"/>
      <c r="AM561" s="27"/>
      <c r="AN561" s="27"/>
      <c r="AO561" s="145"/>
      <c r="AP561" s="145"/>
      <c r="AQ561" s="187"/>
      <c r="AR561" s="187"/>
      <c r="AT561" s="181">
        <v>41</v>
      </c>
      <c r="AU561" s="182" t="str">
        <f t="shared" si="20"/>
        <v/>
      </c>
      <c r="AV561" s="183" t="str">
        <f t="shared" si="22"/>
        <v/>
      </c>
      <c r="AW561" s="224"/>
      <c r="AZ561" s="75"/>
      <c r="BA561" s="75"/>
      <c r="BB561" s="494"/>
    </row>
    <row r="562" spans="1:54" s="141" customFormat="1" ht="28.2" customHeight="1">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c r="AA562" s="27"/>
      <c r="AB562" s="27"/>
      <c r="AC562" s="27"/>
      <c r="AD562" s="27"/>
      <c r="AE562" s="27"/>
      <c r="AF562" s="27"/>
      <c r="AG562" s="27"/>
      <c r="AH562" s="27"/>
      <c r="AI562" s="27"/>
      <c r="AJ562" s="27"/>
      <c r="AK562" s="27"/>
      <c r="AL562" s="27"/>
      <c r="AM562" s="27"/>
      <c r="AN562" s="27"/>
      <c r="AO562" s="145"/>
      <c r="AP562" s="145"/>
      <c r="AQ562" s="187"/>
      <c r="AR562" s="187"/>
      <c r="AT562" s="181">
        <v>42</v>
      </c>
      <c r="AU562" s="182" t="str">
        <f t="shared" si="20"/>
        <v/>
      </c>
      <c r="AV562" s="183" t="str">
        <f t="shared" si="22"/>
        <v/>
      </c>
      <c r="AW562" s="224"/>
      <c r="AZ562" s="75"/>
      <c r="BA562" s="75"/>
      <c r="BB562" s="494"/>
    </row>
    <row r="563" spans="1:54" s="141" customFormat="1" ht="28.2" customHeight="1">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c r="AA563" s="27"/>
      <c r="AB563" s="27"/>
      <c r="AC563" s="27"/>
      <c r="AD563" s="27"/>
      <c r="AE563" s="27"/>
      <c r="AF563" s="27"/>
      <c r="AG563" s="27"/>
      <c r="AH563" s="27"/>
      <c r="AI563" s="27"/>
      <c r="AJ563" s="27"/>
      <c r="AK563" s="27"/>
      <c r="AL563" s="27"/>
      <c r="AM563" s="27"/>
      <c r="AN563" s="27"/>
      <c r="AO563" s="145"/>
      <c r="AP563" s="145"/>
      <c r="AQ563" s="187"/>
      <c r="AR563" s="187"/>
      <c r="AT563" s="181">
        <v>43</v>
      </c>
      <c r="AU563" s="182" t="str">
        <f t="shared" si="20"/>
        <v/>
      </c>
      <c r="AV563" s="183" t="str">
        <f t="shared" si="22"/>
        <v/>
      </c>
      <c r="AW563" s="224"/>
      <c r="AZ563" s="75"/>
      <c r="BA563" s="75"/>
      <c r="BB563" s="494"/>
    </row>
    <row r="564" spans="1:54" s="141" customFormat="1" ht="28.2" customHeight="1">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c r="AA564" s="27"/>
      <c r="AB564" s="27"/>
      <c r="AC564" s="27"/>
      <c r="AD564" s="27"/>
      <c r="AE564" s="27"/>
      <c r="AF564" s="27"/>
      <c r="AG564" s="27"/>
      <c r="AH564" s="27"/>
      <c r="AI564" s="27"/>
      <c r="AJ564" s="27"/>
      <c r="AK564" s="27"/>
      <c r="AL564" s="27"/>
      <c r="AM564" s="27"/>
      <c r="AN564" s="27"/>
      <c r="AO564" s="145"/>
      <c r="AP564" s="145"/>
      <c r="AQ564" s="187"/>
      <c r="AR564" s="187"/>
      <c r="AT564" s="181">
        <v>44</v>
      </c>
      <c r="AU564" s="182" t="str">
        <f t="shared" si="20"/>
        <v/>
      </c>
      <c r="AV564" s="183" t="str">
        <f t="shared" si="22"/>
        <v/>
      </c>
      <c r="AW564" s="224"/>
      <c r="AZ564" s="75"/>
      <c r="BA564" s="75"/>
      <c r="BB564" s="494"/>
    </row>
    <row r="565" spans="1:54" s="141" customFormat="1" ht="28.2" customHeight="1">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c r="AA565" s="27"/>
      <c r="AB565" s="27"/>
      <c r="AC565" s="27"/>
      <c r="AD565" s="27"/>
      <c r="AE565" s="27"/>
      <c r="AF565" s="27"/>
      <c r="AG565" s="27"/>
      <c r="AH565" s="27"/>
      <c r="AI565" s="27"/>
      <c r="AJ565" s="27"/>
      <c r="AK565" s="27"/>
      <c r="AL565" s="27"/>
      <c r="AM565" s="27"/>
      <c r="AN565" s="27"/>
      <c r="AO565" s="145"/>
      <c r="AP565" s="145"/>
      <c r="AQ565" s="187"/>
      <c r="AR565" s="187"/>
      <c r="AT565" s="181">
        <v>45</v>
      </c>
      <c r="AU565" s="182" t="str">
        <f t="shared" si="20"/>
        <v/>
      </c>
      <c r="AV565" s="183" t="str">
        <f t="shared" si="22"/>
        <v/>
      </c>
      <c r="AW565" s="224"/>
      <c r="AZ565" s="75"/>
      <c r="BA565" s="75"/>
      <c r="BB565" s="494"/>
    </row>
    <row r="566" spans="1:54" s="141" customFormat="1" ht="28.2" customHeight="1">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c r="AA566" s="27"/>
      <c r="AB566" s="27"/>
      <c r="AC566" s="27"/>
      <c r="AD566" s="27"/>
      <c r="AE566" s="27"/>
      <c r="AF566" s="27"/>
      <c r="AG566" s="27"/>
      <c r="AH566" s="27"/>
      <c r="AI566" s="27"/>
      <c r="AJ566" s="27"/>
      <c r="AK566" s="27"/>
      <c r="AL566" s="27"/>
      <c r="AM566" s="27"/>
      <c r="AN566" s="27"/>
      <c r="AO566" s="145"/>
      <c r="AP566" s="145"/>
      <c r="AQ566" s="187"/>
      <c r="AR566" s="187"/>
      <c r="AT566" s="181">
        <v>46</v>
      </c>
      <c r="AU566" s="182" t="str">
        <f t="shared" si="20"/>
        <v/>
      </c>
      <c r="AV566" s="183" t="str">
        <f t="shared" si="22"/>
        <v/>
      </c>
      <c r="AW566" s="224"/>
      <c r="AZ566" s="75"/>
      <c r="BA566" s="75"/>
      <c r="BB566" s="494"/>
    </row>
    <row r="567" spans="1:54" s="141" customFormat="1" ht="28.2" customHeight="1">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c r="AA567" s="27"/>
      <c r="AB567" s="27"/>
      <c r="AC567" s="27"/>
      <c r="AD567" s="27"/>
      <c r="AE567" s="27"/>
      <c r="AF567" s="27"/>
      <c r="AG567" s="27"/>
      <c r="AH567" s="27"/>
      <c r="AI567" s="27"/>
      <c r="AJ567" s="27"/>
      <c r="AK567" s="27"/>
      <c r="AL567" s="27"/>
      <c r="AM567" s="27"/>
      <c r="AN567" s="27"/>
      <c r="AO567" s="145"/>
      <c r="AP567" s="145"/>
      <c r="AQ567" s="187"/>
      <c r="AR567" s="187"/>
      <c r="AT567" s="181">
        <v>47</v>
      </c>
      <c r="AU567" s="182" t="str">
        <f t="shared" si="20"/>
        <v/>
      </c>
      <c r="AV567" s="183" t="str">
        <f t="shared" si="22"/>
        <v/>
      </c>
      <c r="AW567" s="224"/>
      <c r="AZ567" s="75"/>
      <c r="BA567" s="75"/>
      <c r="BB567" s="494"/>
    </row>
    <row r="568" spans="1:54" s="143" customFormat="1" ht="28.2" customHeight="1">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c r="AA568" s="27"/>
      <c r="AB568" s="27"/>
      <c r="AC568" s="27"/>
      <c r="AD568" s="27"/>
      <c r="AE568" s="27"/>
      <c r="AF568" s="27"/>
      <c r="AG568" s="27"/>
      <c r="AH568" s="27"/>
      <c r="AI568" s="27"/>
      <c r="AJ568" s="27"/>
      <c r="AK568" s="27"/>
      <c r="AL568" s="27"/>
      <c r="AM568" s="27"/>
      <c r="AN568" s="27"/>
      <c r="AO568" s="145"/>
      <c r="AP568" s="145"/>
      <c r="AQ568" s="187"/>
      <c r="AR568" s="187"/>
      <c r="AS568" s="144"/>
      <c r="AT568" s="181">
        <v>48</v>
      </c>
      <c r="AU568" s="182" t="str">
        <f t="shared" si="20"/>
        <v/>
      </c>
      <c r="AV568" s="183" t="str">
        <f t="shared" si="22"/>
        <v/>
      </c>
      <c r="AW568" s="225"/>
      <c r="AX568" s="144"/>
      <c r="AY568" s="144"/>
      <c r="AZ568" s="75"/>
      <c r="BA568" s="75"/>
      <c r="BB568" s="488"/>
    </row>
    <row r="569" spans="1:54" s="143" customFormat="1" ht="28.2" customHeight="1">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c r="AA569" s="27"/>
      <c r="AB569" s="27"/>
      <c r="AC569" s="27"/>
      <c r="AD569" s="27"/>
      <c r="AE569" s="27"/>
      <c r="AF569" s="27"/>
      <c r="AG569" s="27"/>
      <c r="AH569" s="27"/>
      <c r="AI569" s="27"/>
      <c r="AJ569" s="27"/>
      <c r="AK569" s="27"/>
      <c r="AL569" s="27"/>
      <c r="AM569" s="27"/>
      <c r="AN569" s="27"/>
      <c r="AO569" s="145"/>
      <c r="AP569" s="145"/>
      <c r="AQ569" s="187"/>
      <c r="AR569" s="187"/>
      <c r="AS569" s="144"/>
      <c r="AT569" s="181">
        <v>49</v>
      </c>
      <c r="AU569" s="182" t="str">
        <f t="shared" si="20"/>
        <v/>
      </c>
      <c r="AV569" s="183" t="str">
        <f t="shared" si="22"/>
        <v/>
      </c>
      <c r="AW569" s="225"/>
      <c r="AX569" s="144"/>
      <c r="AY569" s="144"/>
      <c r="AZ569" s="75"/>
      <c r="BA569" s="75"/>
      <c r="BB569" s="488"/>
    </row>
    <row r="570" spans="1:54" s="143" customFormat="1" ht="28.2" customHeight="1">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c r="AA570" s="27"/>
      <c r="AB570" s="27"/>
      <c r="AC570" s="27"/>
      <c r="AD570" s="27"/>
      <c r="AE570" s="27"/>
      <c r="AF570" s="27"/>
      <c r="AG570" s="27"/>
      <c r="AH570" s="27"/>
      <c r="AI570" s="27"/>
      <c r="AJ570" s="27"/>
      <c r="AK570" s="27"/>
      <c r="AL570" s="27"/>
      <c r="AM570" s="27"/>
      <c r="AN570" s="27"/>
      <c r="AO570" s="145"/>
      <c r="AP570" s="145"/>
      <c r="AQ570" s="187"/>
      <c r="AR570" s="187"/>
      <c r="AS570" s="144"/>
      <c r="AT570" s="181">
        <v>50</v>
      </c>
      <c r="AU570" s="182" t="str">
        <f t="shared" si="20"/>
        <v/>
      </c>
      <c r="AV570" s="183" t="str">
        <f t="shared" si="22"/>
        <v/>
      </c>
      <c r="AW570" s="225"/>
      <c r="AX570" s="144"/>
      <c r="AY570" s="144"/>
      <c r="AZ570" s="75"/>
      <c r="BA570" s="75"/>
      <c r="BB570" s="488"/>
    </row>
    <row r="571" spans="1:54" s="143" customFormat="1" ht="28.2" customHeight="1">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c r="AA571" s="27"/>
      <c r="AB571" s="27"/>
      <c r="AC571" s="27"/>
      <c r="AD571" s="27"/>
      <c r="AE571" s="27"/>
      <c r="AF571" s="27"/>
      <c r="AG571" s="27"/>
      <c r="AH571" s="27"/>
      <c r="AI571" s="27"/>
      <c r="AJ571" s="27"/>
      <c r="AK571" s="27"/>
      <c r="AL571" s="27"/>
      <c r="AM571" s="27"/>
      <c r="AN571" s="27"/>
      <c r="AO571" s="145"/>
      <c r="AP571" s="145"/>
      <c r="AQ571" s="187"/>
      <c r="AR571" s="187"/>
      <c r="AS571" s="144"/>
      <c r="AT571" s="181">
        <v>51</v>
      </c>
      <c r="AU571" s="182" t="str">
        <f t="shared" si="20"/>
        <v/>
      </c>
      <c r="AV571" s="183" t="str">
        <f t="shared" si="22"/>
        <v/>
      </c>
      <c r="AW571" s="225"/>
      <c r="AX571" s="144"/>
      <c r="AY571" s="144"/>
      <c r="AZ571" s="75"/>
      <c r="BA571" s="75"/>
      <c r="BB571" s="488"/>
    </row>
    <row r="572" spans="1:54" s="143" customFormat="1" ht="28.2" customHeight="1">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c r="AA572" s="27"/>
      <c r="AB572" s="27"/>
      <c r="AC572" s="27"/>
      <c r="AD572" s="27"/>
      <c r="AE572" s="27"/>
      <c r="AF572" s="27"/>
      <c r="AG572" s="27"/>
      <c r="AH572" s="27"/>
      <c r="AI572" s="27"/>
      <c r="AJ572" s="27"/>
      <c r="AK572" s="27"/>
      <c r="AL572" s="27"/>
      <c r="AM572" s="27"/>
      <c r="AN572" s="27"/>
      <c r="AO572" s="145"/>
      <c r="AP572" s="145"/>
      <c r="AQ572" s="187"/>
      <c r="AR572" s="187"/>
      <c r="AS572" s="144"/>
      <c r="AT572" s="181">
        <v>52</v>
      </c>
      <c r="AU572" s="182" t="str">
        <f t="shared" si="20"/>
        <v/>
      </c>
      <c r="AV572" s="183" t="str">
        <f t="shared" si="22"/>
        <v/>
      </c>
      <c r="AW572" s="225"/>
      <c r="AX572" s="144"/>
      <c r="AY572" s="144"/>
      <c r="AZ572" s="75"/>
      <c r="BA572" s="75"/>
      <c r="BB572" s="488"/>
    </row>
    <row r="573" spans="1:54" s="143" customFormat="1" ht="28.2" customHeight="1">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c r="AA573" s="27"/>
      <c r="AB573" s="27"/>
      <c r="AC573" s="27"/>
      <c r="AD573" s="27"/>
      <c r="AE573" s="27"/>
      <c r="AF573" s="27"/>
      <c r="AG573" s="27"/>
      <c r="AH573" s="27"/>
      <c r="AI573" s="27"/>
      <c r="AJ573" s="27"/>
      <c r="AK573" s="27"/>
      <c r="AL573" s="27"/>
      <c r="AM573" s="27"/>
      <c r="AN573" s="27"/>
      <c r="AO573" s="145"/>
      <c r="AP573" s="145"/>
      <c r="AQ573" s="187"/>
      <c r="AR573" s="187"/>
      <c r="AS573" s="144"/>
      <c r="AT573" s="184" t="s">
        <v>1286</v>
      </c>
      <c r="AU573" s="185" t="str">
        <f>CONCATENATE(AV531,AV532,AV533,AV534,AV535,AV536,AV537,AV538,AV539,AV540,AV541,AV542,AV543,AV544,AV545,AV546,AV547,AV548,AV549,AV550,AV551,AV552,AV553,AV554,AV555,AV556,AV557,AV558,AV559,AV560,AV561,AV562,AV563,AV564,AV565,AV566,AV567,AV568,AV569,AV570,AV571,AV572)</f>
        <v/>
      </c>
      <c r="AV573" s="186"/>
      <c r="AW573" s="225"/>
      <c r="AX573" s="144"/>
      <c r="AY573" s="144"/>
      <c r="AZ573" s="75"/>
      <c r="BA573" s="75"/>
      <c r="BB573" s="488"/>
    </row>
  </sheetData>
  <sheetProtection algorithmName="SHA-512" hashValue="5kz+U0uw9Mirbp6+/Ba34wHoqJ/YrEjTZA1JkDYZNxg63UmDgUyzmqyE0A5xrGfQDwWKsujjO6UGy00/9m2HMw==" saltValue="nLqtp5aKq9vZgpkvP/JaFQ==" spinCount="100000" sheet="1" selectLockedCells="1"/>
  <autoFilter ref="AX233:BA364"/>
  <dataConsolidate/>
  <mergeCells count="743">
    <mergeCell ref="L397:AL400"/>
    <mergeCell ref="B397:K400"/>
    <mergeCell ref="AB341:AM341"/>
    <mergeCell ref="B178:K179"/>
    <mergeCell ref="C363:AL363"/>
    <mergeCell ref="G347:M347"/>
    <mergeCell ref="N347:AA347"/>
    <mergeCell ref="AB347:AM347"/>
    <mergeCell ref="R80:AC80"/>
    <mergeCell ref="N346:AA346"/>
    <mergeCell ref="G345:M345"/>
    <mergeCell ref="AB345:AM345"/>
    <mergeCell ref="G342:M342"/>
    <mergeCell ref="AB342:AM342"/>
    <mergeCell ref="G343:M343"/>
    <mergeCell ref="AB343:AM343"/>
    <mergeCell ref="N339:AA339"/>
    <mergeCell ref="AB337:AM337"/>
    <mergeCell ref="N337:AA337"/>
    <mergeCell ref="N340:AA340"/>
    <mergeCell ref="N341:AA341"/>
    <mergeCell ref="N342:AA342"/>
    <mergeCell ref="N343:AA343"/>
    <mergeCell ref="G340:M340"/>
    <mergeCell ref="E383:Q383"/>
    <mergeCell ref="E384:Q384"/>
    <mergeCell ref="B375:K379"/>
    <mergeCell ref="S382:AL383"/>
    <mergeCell ref="AB340:AM340"/>
    <mergeCell ref="B347:D348"/>
    <mergeCell ref="G359:M359"/>
    <mergeCell ref="N359:AA359"/>
    <mergeCell ref="G353:M353"/>
    <mergeCell ref="N358:AA358"/>
    <mergeCell ref="AB358:AM358"/>
    <mergeCell ref="B350:D351"/>
    <mergeCell ref="C366:AL366"/>
    <mergeCell ref="N353:AA353"/>
    <mergeCell ref="AB353:AM353"/>
    <mergeCell ref="W372:X372"/>
    <mergeCell ref="N362:AO362"/>
    <mergeCell ref="B151:AL151"/>
    <mergeCell ref="G330:M330"/>
    <mergeCell ref="AB330:AM330"/>
    <mergeCell ref="G331:M331"/>
    <mergeCell ref="AB331:AM331"/>
    <mergeCell ref="G333:M333"/>
    <mergeCell ref="F319:F320"/>
    <mergeCell ref="E386:Q386"/>
    <mergeCell ref="N312:AA312"/>
    <mergeCell ref="N322:AA323"/>
    <mergeCell ref="G319:M320"/>
    <mergeCell ref="AB336:AM336"/>
    <mergeCell ref="N333:AA333"/>
    <mergeCell ref="N334:AA334"/>
    <mergeCell ref="N335:AA335"/>
    <mergeCell ref="AB333:AM333"/>
    <mergeCell ref="B365:M365"/>
    <mergeCell ref="G336:M336"/>
    <mergeCell ref="G346:M346"/>
    <mergeCell ref="B185:K186"/>
    <mergeCell ref="AB346:AM346"/>
    <mergeCell ref="L198:U198"/>
    <mergeCell ref="N330:AA330"/>
    <mergeCell ref="G354:M354"/>
    <mergeCell ref="C418:I418"/>
    <mergeCell ref="J418:AO418"/>
    <mergeCell ref="G237:M237"/>
    <mergeCell ref="AF225:AM225"/>
    <mergeCell ref="AB228:AM229"/>
    <mergeCell ref="N230:AA231"/>
    <mergeCell ref="B230:D231"/>
    <mergeCell ref="B232:D239"/>
    <mergeCell ref="AB235:AM235"/>
    <mergeCell ref="G239:M239"/>
    <mergeCell ref="AB232:AM232"/>
    <mergeCell ref="N238:AA238"/>
    <mergeCell ref="N235:AA235"/>
    <mergeCell ref="N228:AA229"/>
    <mergeCell ref="AB252:AM252"/>
    <mergeCell ref="G253:M253"/>
    <mergeCell ref="AB254:AM254"/>
    <mergeCell ref="N236:AA236"/>
    <mergeCell ref="AB237:AM237"/>
    <mergeCell ref="N239:AA239"/>
    <mergeCell ref="AB239:AM239"/>
    <mergeCell ref="S384:AL391"/>
    <mergeCell ref="E404:Q404"/>
    <mergeCell ref="E405:Q405"/>
    <mergeCell ref="B173:K173"/>
    <mergeCell ref="B228:D228"/>
    <mergeCell ref="A418:B418"/>
    <mergeCell ref="L192:U192"/>
    <mergeCell ref="L183:U183"/>
    <mergeCell ref="B181:K183"/>
    <mergeCell ref="G241:M241"/>
    <mergeCell ref="N241:AA241"/>
    <mergeCell ref="L206:AL206"/>
    <mergeCell ref="B206:K207"/>
    <mergeCell ref="B209:K210"/>
    <mergeCell ref="B200:K204"/>
    <mergeCell ref="L207:N207"/>
    <mergeCell ref="L204:U204"/>
    <mergeCell ref="L210:AL210"/>
    <mergeCell ref="G238:M238"/>
    <mergeCell ref="G286:M286"/>
    <mergeCell ref="N311:AA311"/>
    <mergeCell ref="G268:M268"/>
    <mergeCell ref="G256:M256"/>
    <mergeCell ref="G252:M252"/>
    <mergeCell ref="N254:AA254"/>
    <mergeCell ref="G255:M255"/>
    <mergeCell ref="V225:AC225"/>
    <mergeCell ref="J440:Z440"/>
    <mergeCell ref="J436:Z436"/>
    <mergeCell ref="J437:Z437"/>
    <mergeCell ref="J438:Z438"/>
    <mergeCell ref="L178:AL178"/>
    <mergeCell ref="L179:U179"/>
    <mergeCell ref="L176:N176"/>
    <mergeCell ref="L185:AL185"/>
    <mergeCell ref="L175:AL175"/>
    <mergeCell ref="L181:AL182"/>
    <mergeCell ref="B177:N177"/>
    <mergeCell ref="B191:K192"/>
    <mergeCell ref="A212:B212"/>
    <mergeCell ref="C212:I212"/>
    <mergeCell ref="L200:AL203"/>
    <mergeCell ref="L209:AL209"/>
    <mergeCell ref="V223:AC223"/>
    <mergeCell ref="G232:M232"/>
    <mergeCell ref="N232:AA232"/>
    <mergeCell ref="L226:S226"/>
    <mergeCell ref="V226:AC226"/>
    <mergeCell ref="L225:S225"/>
    <mergeCell ref="B225:I225"/>
    <mergeCell ref="N329:AA329"/>
    <mergeCell ref="J441:Z441"/>
    <mergeCell ref="B131:K131"/>
    <mergeCell ref="A47:B47"/>
    <mergeCell ref="C47:I47"/>
    <mergeCell ref="B226:I226"/>
    <mergeCell ref="F230:F231"/>
    <mergeCell ref="F229:M229"/>
    <mergeCell ref="R139:X139"/>
    <mergeCell ref="B146:U146"/>
    <mergeCell ref="B147:K150"/>
    <mergeCell ref="T150:U150"/>
    <mergeCell ref="B152:K152"/>
    <mergeCell ref="B194:K198"/>
    <mergeCell ref="L188:AL188"/>
    <mergeCell ref="L186:U186"/>
    <mergeCell ref="L189:U189"/>
    <mergeCell ref="B188:K189"/>
    <mergeCell ref="L194:AL197"/>
    <mergeCell ref="B175:K175"/>
    <mergeCell ref="J433:Z433"/>
    <mergeCell ref="J434:Z434"/>
    <mergeCell ref="J435:Z435"/>
    <mergeCell ref="A422:AO429"/>
    <mergeCell ref="J439:Z439"/>
    <mergeCell ref="B3:AN3"/>
    <mergeCell ref="B4:AO4"/>
    <mergeCell ref="J162:AO162"/>
    <mergeCell ref="L63:P63"/>
    <mergeCell ref="B60:K63"/>
    <mergeCell ref="M60:AL60"/>
    <mergeCell ref="M61:AL61"/>
    <mergeCell ref="M62:AL62"/>
    <mergeCell ref="Q128:U128"/>
    <mergeCell ref="A141:B141"/>
    <mergeCell ref="L137:N137"/>
    <mergeCell ref="L139:N139"/>
    <mergeCell ref="B143:K143"/>
    <mergeCell ref="O143:P143"/>
    <mergeCell ref="J141:AO141"/>
    <mergeCell ref="B125:K125"/>
    <mergeCell ref="L125:O125"/>
    <mergeCell ref="Q125:U125"/>
    <mergeCell ref="W125:AA125"/>
    <mergeCell ref="C162:I162"/>
    <mergeCell ref="B155:K155"/>
    <mergeCell ref="B153:K153"/>
    <mergeCell ref="W156:AA156"/>
    <mergeCell ref="A162:B162"/>
    <mergeCell ref="M173:O173"/>
    <mergeCell ref="AC150:AD150"/>
    <mergeCell ref="B158:K160"/>
    <mergeCell ref="L158:AL158"/>
    <mergeCell ref="B128:K128"/>
    <mergeCell ref="L131:AL131"/>
    <mergeCell ref="B229:D229"/>
    <mergeCell ref="AB236:AM236"/>
    <mergeCell ref="T167:U167"/>
    <mergeCell ref="AB234:AM234"/>
    <mergeCell ref="F228:M228"/>
    <mergeCell ref="Y139:Z139"/>
    <mergeCell ref="AF226:AM226"/>
    <mergeCell ref="J212:AO212"/>
    <mergeCell ref="B176:K176"/>
    <mergeCell ref="B216:K217"/>
    <mergeCell ref="AB233:AM233"/>
    <mergeCell ref="G234:M234"/>
    <mergeCell ref="G235:M235"/>
    <mergeCell ref="Z167:AN167"/>
    <mergeCell ref="B169:K171"/>
    <mergeCell ref="Q173:R173"/>
    <mergeCell ref="A214:AO214"/>
    <mergeCell ref="L191:AL191"/>
    <mergeCell ref="AB246:AM246"/>
    <mergeCell ref="G246:M246"/>
    <mergeCell ref="AB247:AM247"/>
    <mergeCell ref="AB250:AM250"/>
    <mergeCell ref="G251:M251"/>
    <mergeCell ref="N251:AA251"/>
    <mergeCell ref="AB251:AM251"/>
    <mergeCell ref="AB253:AM253"/>
    <mergeCell ref="B49:K49"/>
    <mergeCell ref="L124:AL124"/>
    <mergeCell ref="AC122:AD122"/>
    <mergeCell ref="L122:S122"/>
    <mergeCell ref="B167:K167"/>
    <mergeCell ref="L169:AL170"/>
    <mergeCell ref="T173:U173"/>
    <mergeCell ref="L134:AL135"/>
    <mergeCell ref="L159:AL160"/>
    <mergeCell ref="O145:AO145"/>
    <mergeCell ref="AB153:AO153"/>
    <mergeCell ref="AB156:AO156"/>
    <mergeCell ref="A164:AO165"/>
    <mergeCell ref="W173:X173"/>
    <mergeCell ref="W167:X167"/>
    <mergeCell ref="AM159:AO159"/>
    <mergeCell ref="L152:AL152"/>
    <mergeCell ref="C141:I141"/>
    <mergeCell ref="AM134:AO134"/>
    <mergeCell ref="Q167:R167"/>
    <mergeCell ref="T148:U148"/>
    <mergeCell ref="T149:U149"/>
    <mergeCell ref="L127:AL127"/>
    <mergeCell ref="L147:S149"/>
    <mergeCell ref="AB43:AO43"/>
    <mergeCell ref="L43:O43"/>
    <mergeCell ref="Q43:U43"/>
    <mergeCell ref="W43:AA43"/>
    <mergeCell ref="L78:AL78"/>
    <mergeCell ref="B51:K51"/>
    <mergeCell ref="L51:AL51"/>
    <mergeCell ref="C53:K53"/>
    <mergeCell ref="C55:K56"/>
    <mergeCell ref="L55:AL56"/>
    <mergeCell ref="C57:AL57"/>
    <mergeCell ref="L53:P53"/>
    <mergeCell ref="Q74:AL74"/>
    <mergeCell ref="B65:K65"/>
    <mergeCell ref="L65:AL65"/>
    <mergeCell ref="L67:P67"/>
    <mergeCell ref="B28:K28"/>
    <mergeCell ref="B31:K31"/>
    <mergeCell ref="L31:AL31"/>
    <mergeCell ref="AB32:AO32"/>
    <mergeCell ref="B43:K43"/>
    <mergeCell ref="Q29:U29"/>
    <mergeCell ref="W29:AA29"/>
    <mergeCell ref="J47:AO47"/>
    <mergeCell ref="AB29:AO29"/>
    <mergeCell ref="L32:O32"/>
    <mergeCell ref="B42:K42"/>
    <mergeCell ref="L42:AL42"/>
    <mergeCell ref="B40:K40"/>
    <mergeCell ref="L40:O40"/>
    <mergeCell ref="Q40:U40"/>
    <mergeCell ref="W40:AA40"/>
    <mergeCell ref="B45:K45"/>
    <mergeCell ref="L45:AL45"/>
    <mergeCell ref="C73:P73"/>
    <mergeCell ref="Q73:AL73"/>
    <mergeCell ref="C71:AL71"/>
    <mergeCell ref="C72:AL72"/>
    <mergeCell ref="B74:K74"/>
    <mergeCell ref="L74:P74"/>
    <mergeCell ref="L29:O29"/>
    <mergeCell ref="B34:K34"/>
    <mergeCell ref="L34:AL34"/>
    <mergeCell ref="Q59:AL59"/>
    <mergeCell ref="C59:P59"/>
    <mergeCell ref="C58:AL58"/>
    <mergeCell ref="C67:K67"/>
    <mergeCell ref="C69:K70"/>
    <mergeCell ref="L69:AL70"/>
    <mergeCell ref="B5:AO6"/>
    <mergeCell ref="B17:K17"/>
    <mergeCell ref="L17:AL17"/>
    <mergeCell ref="C20:I20"/>
    <mergeCell ref="J20:AO20"/>
    <mergeCell ref="A15:B15"/>
    <mergeCell ref="C15:AO15"/>
    <mergeCell ref="A20:B20"/>
    <mergeCell ref="B18:K18"/>
    <mergeCell ref="L18:AL18"/>
    <mergeCell ref="L90:AL90"/>
    <mergeCell ref="L99:AL99"/>
    <mergeCell ref="B110:K110"/>
    <mergeCell ref="B22:K22"/>
    <mergeCell ref="L22:AL22"/>
    <mergeCell ref="B23:K23"/>
    <mergeCell ref="L23:AL23"/>
    <mergeCell ref="L37:AL37"/>
    <mergeCell ref="Q32:U32"/>
    <mergeCell ref="W32:AA32"/>
    <mergeCell ref="B39:K39"/>
    <mergeCell ref="L39:AL39"/>
    <mergeCell ref="L25:AL25"/>
    <mergeCell ref="B26:K26"/>
    <mergeCell ref="L26:AL26"/>
    <mergeCell ref="B36:K36"/>
    <mergeCell ref="L36:AL36"/>
    <mergeCell ref="B37:K37"/>
    <mergeCell ref="AB40:AO40"/>
    <mergeCell ref="L28:AL28"/>
    <mergeCell ref="B29:K29"/>
    <mergeCell ref="L92:P92"/>
    <mergeCell ref="C92:K92"/>
    <mergeCell ref="B75:K75"/>
    <mergeCell ref="B113:K113"/>
    <mergeCell ref="T121:U121"/>
    <mergeCell ref="B119:K122"/>
    <mergeCell ref="B102:K102"/>
    <mergeCell ref="B100:K100"/>
    <mergeCell ref="L100:AL100"/>
    <mergeCell ref="L112:AL112"/>
    <mergeCell ref="B99:K99"/>
    <mergeCell ref="C94:K95"/>
    <mergeCell ref="L94:AL95"/>
    <mergeCell ref="C96:AL96"/>
    <mergeCell ref="V120:AL120"/>
    <mergeCell ref="B117:K117"/>
    <mergeCell ref="L113:AL113"/>
    <mergeCell ref="L117:N117"/>
    <mergeCell ref="L106:AL106"/>
    <mergeCell ref="L110:N110"/>
    <mergeCell ref="B101:AL101"/>
    <mergeCell ref="AE122:AL122"/>
    <mergeCell ref="Q115:U115"/>
    <mergeCell ref="C98:P98"/>
    <mergeCell ref="Q98:AL98"/>
    <mergeCell ref="B112:K112"/>
    <mergeCell ref="J108:AO108"/>
    <mergeCell ref="L75:AL75"/>
    <mergeCell ref="N336:AA336"/>
    <mergeCell ref="B127:K127"/>
    <mergeCell ref="L130:AL130"/>
    <mergeCell ref="AB128:AO128"/>
    <mergeCell ref="L171:Q171"/>
    <mergeCell ref="L143:N143"/>
    <mergeCell ref="Q143:U143"/>
    <mergeCell ref="V147:AL147"/>
    <mergeCell ref="V148:AL148"/>
    <mergeCell ref="L145:N145"/>
    <mergeCell ref="V150:AB150"/>
    <mergeCell ref="AB230:AM231"/>
    <mergeCell ref="G230:M231"/>
    <mergeCell ref="G233:M233"/>
    <mergeCell ref="N233:AA233"/>
    <mergeCell ref="N234:AA234"/>
    <mergeCell ref="L133:AL133"/>
    <mergeCell ref="B133:K135"/>
    <mergeCell ref="V121:AL121"/>
    <mergeCell ref="V122:AB122"/>
    <mergeCell ref="L102:AL102"/>
    <mergeCell ref="C97:AL97"/>
    <mergeCell ref="A85:B85"/>
    <mergeCell ref="L77:AL77"/>
    <mergeCell ref="L105:AL105"/>
    <mergeCell ref="B78:K78"/>
    <mergeCell ref="AF224:AM224"/>
    <mergeCell ref="B223:I223"/>
    <mergeCell ref="L223:S223"/>
    <mergeCell ref="B224:I224"/>
    <mergeCell ref="L224:S224"/>
    <mergeCell ref="AF223:AM223"/>
    <mergeCell ref="L216:AL217"/>
    <mergeCell ref="B222:AD222"/>
    <mergeCell ref="C218:K218"/>
    <mergeCell ref="C219:K220"/>
    <mergeCell ref="L219:AL220"/>
    <mergeCell ref="L218:AL218"/>
    <mergeCell ref="V224:AC224"/>
    <mergeCell ref="T122:U122"/>
    <mergeCell ref="L103:AL103"/>
    <mergeCell ref="B105:K105"/>
    <mergeCell ref="B106:K106"/>
    <mergeCell ref="B90:K90"/>
    <mergeCell ref="P137:Q137"/>
    <mergeCell ref="P139:Q139"/>
    <mergeCell ref="AE150:AL150"/>
    <mergeCell ref="G236:M236"/>
    <mergeCell ref="G355:M356"/>
    <mergeCell ref="F355:F356"/>
    <mergeCell ref="G352:M352"/>
    <mergeCell ref="C408:D408"/>
    <mergeCell ref="C384:D384"/>
    <mergeCell ref="C383:D383"/>
    <mergeCell ref="B317:D327"/>
    <mergeCell ref="B303:D303"/>
    <mergeCell ref="B299:D299"/>
    <mergeCell ref="G292:M292"/>
    <mergeCell ref="C395:AA395"/>
    <mergeCell ref="S407:T407"/>
    <mergeCell ref="S408:T408"/>
    <mergeCell ref="S403:T403"/>
    <mergeCell ref="E406:Q406"/>
    <mergeCell ref="G357:M357"/>
    <mergeCell ref="N357:AA357"/>
    <mergeCell ref="G335:M335"/>
    <mergeCell ref="N331:AA331"/>
    <mergeCell ref="N345:AA345"/>
    <mergeCell ref="C369:AL369"/>
    <mergeCell ref="B371:K372"/>
    <mergeCell ref="Y372:Z372"/>
    <mergeCell ref="S404:T404"/>
    <mergeCell ref="S405:T405"/>
    <mergeCell ref="C405:D405"/>
    <mergeCell ref="C403:D403"/>
    <mergeCell ref="E403:K403"/>
    <mergeCell ref="C404:D404"/>
    <mergeCell ref="E385:Q385"/>
    <mergeCell ref="AB259:AM259"/>
    <mergeCell ref="N258:AA258"/>
    <mergeCell ref="N299:AA299"/>
    <mergeCell ref="N313:AA313"/>
    <mergeCell ref="N321:AA321"/>
    <mergeCell ref="AB306:AM306"/>
    <mergeCell ref="N303:AA303"/>
    <mergeCell ref="G326:M326"/>
    <mergeCell ref="AB322:AM323"/>
    <mergeCell ref="G325:M325"/>
    <mergeCell ref="F322:F323"/>
    <mergeCell ref="N301:AA301"/>
    <mergeCell ref="N302:AA302"/>
    <mergeCell ref="AB299:AM299"/>
    <mergeCell ref="N306:AA306"/>
    <mergeCell ref="AB311:AM311"/>
    <mergeCell ref="AB315:AM316"/>
    <mergeCell ref="L417:AP417"/>
    <mergeCell ref="S406:T406"/>
    <mergeCell ref="C409:AN410"/>
    <mergeCell ref="E408:Q408"/>
    <mergeCell ref="C406:D406"/>
    <mergeCell ref="B414:K416"/>
    <mergeCell ref="C411:AL411"/>
    <mergeCell ref="AC412:AF412"/>
    <mergeCell ref="E407:Q407"/>
    <mergeCell ref="C407:D407"/>
    <mergeCell ref="L414:AL414"/>
    <mergeCell ref="L415:AL416"/>
    <mergeCell ref="C412:AA412"/>
    <mergeCell ref="AH412:AJ412"/>
    <mergeCell ref="C394:AL394"/>
    <mergeCell ref="C385:D385"/>
    <mergeCell ref="C386:D386"/>
    <mergeCell ref="B352:D360"/>
    <mergeCell ref="L375:AL379"/>
    <mergeCell ref="C381:D381"/>
    <mergeCell ref="E381:K381"/>
    <mergeCell ref="AM363:AO363"/>
    <mergeCell ref="AB355:AM356"/>
    <mergeCell ref="N355:AA356"/>
    <mergeCell ref="C382:D382"/>
    <mergeCell ref="L371:AL371"/>
    <mergeCell ref="E382:Q382"/>
    <mergeCell ref="O372:U372"/>
    <mergeCell ref="L372:N372"/>
    <mergeCell ref="C364:AP364"/>
    <mergeCell ref="AB357:AM357"/>
    <mergeCell ref="N354:AA354"/>
    <mergeCell ref="N352:AA352"/>
    <mergeCell ref="AB359:AM359"/>
    <mergeCell ref="G360:M360"/>
    <mergeCell ref="C392:AN393"/>
    <mergeCell ref="N360:AA360"/>
    <mergeCell ref="AB360:AM360"/>
    <mergeCell ref="AB335:AM335"/>
    <mergeCell ref="AB325:AM325"/>
    <mergeCell ref="G324:M324"/>
    <mergeCell ref="AB339:AM339"/>
    <mergeCell ref="G334:M334"/>
    <mergeCell ref="AB334:AM334"/>
    <mergeCell ref="F350:F351"/>
    <mergeCell ref="G358:M358"/>
    <mergeCell ref="N348:AA348"/>
    <mergeCell ref="AB354:AM354"/>
    <mergeCell ref="N350:AA351"/>
    <mergeCell ref="G350:M351"/>
    <mergeCell ref="G341:M341"/>
    <mergeCell ref="G337:M337"/>
    <mergeCell ref="AB350:AM351"/>
    <mergeCell ref="G348:M348"/>
    <mergeCell ref="AB348:AM348"/>
    <mergeCell ref="AB303:AM303"/>
    <mergeCell ref="AB329:AM329"/>
    <mergeCell ref="AB312:AM312"/>
    <mergeCell ref="AB298:AM298"/>
    <mergeCell ref="G305:M305"/>
    <mergeCell ref="G301:M301"/>
    <mergeCell ref="G302:M302"/>
    <mergeCell ref="G303:M303"/>
    <mergeCell ref="B362:M362"/>
    <mergeCell ref="AB352:AM352"/>
    <mergeCell ref="G310:M310"/>
    <mergeCell ref="AB310:AM310"/>
    <mergeCell ref="AB317:AM318"/>
    <mergeCell ref="N324:AA324"/>
    <mergeCell ref="G313:M313"/>
    <mergeCell ref="G306:M306"/>
    <mergeCell ref="G329:M329"/>
    <mergeCell ref="G311:M311"/>
    <mergeCell ref="AB327:AM327"/>
    <mergeCell ref="N327:AA327"/>
    <mergeCell ref="N319:AA320"/>
    <mergeCell ref="G327:M327"/>
    <mergeCell ref="G317:M318"/>
    <mergeCell ref="N317:AA318"/>
    <mergeCell ref="AB313:AM313"/>
    <mergeCell ref="L155:AL155"/>
    <mergeCell ref="B156:K156"/>
    <mergeCell ref="L156:O156"/>
    <mergeCell ref="Q156:U156"/>
    <mergeCell ref="B315:D316"/>
    <mergeCell ref="B301:D302"/>
    <mergeCell ref="B305:D306"/>
    <mergeCell ref="B307:D313"/>
    <mergeCell ref="B243:D243"/>
    <mergeCell ref="B245:D246"/>
    <mergeCell ref="N245:AA245"/>
    <mergeCell ref="AB238:AM238"/>
    <mergeCell ref="N237:AA237"/>
    <mergeCell ref="AB241:AM241"/>
    <mergeCell ref="AB245:AM245"/>
    <mergeCell ref="F242:F243"/>
    <mergeCell ref="G245:M245"/>
    <mergeCell ref="G242:M243"/>
    <mergeCell ref="N242:AA243"/>
    <mergeCell ref="AB242:AM243"/>
    <mergeCell ref="B241:D242"/>
    <mergeCell ref="AB305:AM305"/>
    <mergeCell ref="AB307:AM309"/>
    <mergeCell ref="B297:D298"/>
    <mergeCell ref="L128:O128"/>
    <mergeCell ref="V149:AL149"/>
    <mergeCell ref="B145:K145"/>
    <mergeCell ref="T147:U147"/>
    <mergeCell ref="L150:S150"/>
    <mergeCell ref="L153:O153"/>
    <mergeCell ref="Q153:U153"/>
    <mergeCell ref="A1:AO2"/>
    <mergeCell ref="A87:AO87"/>
    <mergeCell ref="A88:AO88"/>
    <mergeCell ref="L49:N49"/>
    <mergeCell ref="O49:P49"/>
    <mergeCell ref="R49:S49"/>
    <mergeCell ref="U49:V49"/>
    <mergeCell ref="B7:AM13"/>
    <mergeCell ref="L80:N80"/>
    <mergeCell ref="P80:Q80"/>
    <mergeCell ref="AD80:AE80"/>
    <mergeCell ref="L82:N82"/>
    <mergeCell ref="P83:Q83"/>
    <mergeCell ref="R83:X83"/>
    <mergeCell ref="B32:K32"/>
    <mergeCell ref="B25:K25"/>
    <mergeCell ref="B77:K77"/>
    <mergeCell ref="Y83:Z83"/>
    <mergeCell ref="Y49:AO50"/>
    <mergeCell ref="P82:Q82"/>
    <mergeCell ref="W153:AA153"/>
    <mergeCell ref="R137:X137"/>
    <mergeCell ref="Y137:Z137"/>
    <mergeCell ref="W128:AA128"/>
    <mergeCell ref="B130:K130"/>
    <mergeCell ref="AB125:AO125"/>
    <mergeCell ref="B124:K124"/>
    <mergeCell ref="C85:AO85"/>
    <mergeCell ref="T120:U120"/>
    <mergeCell ref="L119:S121"/>
    <mergeCell ref="T119:U119"/>
    <mergeCell ref="O117:AO117"/>
    <mergeCell ref="A108:B108"/>
    <mergeCell ref="C108:I108"/>
    <mergeCell ref="B103:K103"/>
    <mergeCell ref="V119:AL119"/>
    <mergeCell ref="X114:AL114"/>
    <mergeCell ref="B115:K115"/>
    <mergeCell ref="L115:N115"/>
    <mergeCell ref="O115:P115"/>
    <mergeCell ref="AB248:AM248"/>
    <mergeCell ref="AB255:AM255"/>
    <mergeCell ref="N255:AA255"/>
    <mergeCell ref="AB257:AM257"/>
    <mergeCell ref="AB291:AM291"/>
    <mergeCell ref="G280:M280"/>
    <mergeCell ref="G270:M270"/>
    <mergeCell ref="N270:AA270"/>
    <mergeCell ref="AB286:AM287"/>
    <mergeCell ref="AB271:AM271"/>
    <mergeCell ref="N274:AA275"/>
    <mergeCell ref="G290:M290"/>
    <mergeCell ref="G289:M289"/>
    <mergeCell ref="AB295:AM295"/>
    <mergeCell ref="N281:AA284"/>
    <mergeCell ref="AB288:AM289"/>
    <mergeCell ref="N288:AA288"/>
    <mergeCell ref="G288:M288"/>
    <mergeCell ref="N287:AA287"/>
    <mergeCell ref="G260:M260"/>
    <mergeCell ref="B339:D340"/>
    <mergeCell ref="B345:D346"/>
    <mergeCell ref="B341:D343"/>
    <mergeCell ref="B335:D337"/>
    <mergeCell ref="B331:D331"/>
    <mergeCell ref="N289:AA289"/>
    <mergeCell ref="B288:D295"/>
    <mergeCell ref="N292:AA292"/>
    <mergeCell ref="N295:AA295"/>
    <mergeCell ref="G339:M339"/>
    <mergeCell ref="N326:AA326"/>
    <mergeCell ref="N325:AA325"/>
    <mergeCell ref="N297:AA297"/>
    <mergeCell ref="G295:M295"/>
    <mergeCell ref="F317:F318"/>
    <mergeCell ref="F307:F309"/>
    <mergeCell ref="G307:M309"/>
    <mergeCell ref="G315:M316"/>
    <mergeCell ref="N315:AA316"/>
    <mergeCell ref="G291:M291"/>
    <mergeCell ref="G321:M321"/>
    <mergeCell ref="B333:D334"/>
    <mergeCell ref="AB256:AM256"/>
    <mergeCell ref="AB324:AM324"/>
    <mergeCell ref="AB321:AM321"/>
    <mergeCell ref="N310:AA310"/>
    <mergeCell ref="G322:M323"/>
    <mergeCell ref="G312:M312"/>
    <mergeCell ref="N305:AA305"/>
    <mergeCell ref="N259:AA259"/>
    <mergeCell ref="AB280:AM280"/>
    <mergeCell ref="N264:AA264"/>
    <mergeCell ref="AB278:AM278"/>
    <mergeCell ref="AB276:AM277"/>
    <mergeCell ref="AB260:AM260"/>
    <mergeCell ref="AB258:AM258"/>
    <mergeCell ref="N272:AA272"/>
    <mergeCell ref="B329:D330"/>
    <mergeCell ref="AB274:AM275"/>
    <mergeCell ref="AB270:AM270"/>
    <mergeCell ref="AB272:AM272"/>
    <mergeCell ref="B286:D287"/>
    <mergeCell ref="N278:AA278"/>
    <mergeCell ref="F276:F277"/>
    <mergeCell ref="AB261:AM261"/>
    <mergeCell ref="AB263:AM263"/>
    <mergeCell ref="AB268:AM268"/>
    <mergeCell ref="AB269:AM269"/>
    <mergeCell ref="N271:AA271"/>
    <mergeCell ref="N276:AA277"/>
    <mergeCell ref="AB279:AM279"/>
    <mergeCell ref="AB262:AM262"/>
    <mergeCell ref="G263:M263"/>
    <mergeCell ref="G278:M278"/>
    <mergeCell ref="G274:M275"/>
    <mergeCell ref="AB264:AM264"/>
    <mergeCell ref="G267:M267"/>
    <mergeCell ref="AB267:AM267"/>
    <mergeCell ref="G287:M287"/>
    <mergeCell ref="B274:D275"/>
    <mergeCell ref="B276:D284"/>
    <mergeCell ref="G299:M299"/>
    <mergeCell ref="N307:AA309"/>
    <mergeCell ref="N293:AA294"/>
    <mergeCell ref="G261:M261"/>
    <mergeCell ref="F293:F294"/>
    <mergeCell ref="G293:M294"/>
    <mergeCell ref="N268:AA268"/>
    <mergeCell ref="N286:AA286"/>
    <mergeCell ref="G281:M284"/>
    <mergeCell ref="N267:AA267"/>
    <mergeCell ref="N280:AA280"/>
    <mergeCell ref="G269:M269"/>
    <mergeCell ref="N279:AA279"/>
    <mergeCell ref="F274:F275"/>
    <mergeCell ref="N269:AA269"/>
    <mergeCell ref="G276:M277"/>
    <mergeCell ref="G272:M272"/>
    <mergeCell ref="F281:F284"/>
    <mergeCell ref="G298:M298"/>
    <mergeCell ref="J447:K447"/>
    <mergeCell ref="M167:O167"/>
    <mergeCell ref="N290:AA290"/>
    <mergeCell ref="N291:AA291"/>
    <mergeCell ref="AB292:AM292"/>
    <mergeCell ref="AB290:AM290"/>
    <mergeCell ref="AB293:AM294"/>
    <mergeCell ref="G297:M297"/>
    <mergeCell ref="N298:AA298"/>
    <mergeCell ref="AB297:AM297"/>
    <mergeCell ref="B420:AO420"/>
    <mergeCell ref="AB301:AM301"/>
    <mergeCell ref="AB302:AM302"/>
    <mergeCell ref="AB326:AM326"/>
    <mergeCell ref="AB319:AM320"/>
    <mergeCell ref="G264:M264"/>
    <mergeCell ref="G265:M265"/>
    <mergeCell ref="AB265:AM265"/>
    <mergeCell ref="G271:M271"/>
    <mergeCell ref="AB281:AM284"/>
    <mergeCell ref="F315:F316"/>
    <mergeCell ref="B267:D268"/>
    <mergeCell ref="B269:D272"/>
    <mergeCell ref="G279:M279"/>
    <mergeCell ref="B247:D248"/>
    <mergeCell ref="N246:AA246"/>
    <mergeCell ref="N263:AA263"/>
    <mergeCell ref="N252:AA252"/>
    <mergeCell ref="N253:AA253"/>
    <mergeCell ref="G258:M258"/>
    <mergeCell ref="G259:M259"/>
    <mergeCell ref="N262:AA262"/>
    <mergeCell ref="N260:AA260"/>
    <mergeCell ref="G262:M262"/>
    <mergeCell ref="B250:D251"/>
    <mergeCell ref="G247:M247"/>
    <mergeCell ref="N247:AA247"/>
    <mergeCell ref="G250:M250"/>
    <mergeCell ref="G254:M254"/>
    <mergeCell ref="G257:M257"/>
    <mergeCell ref="N256:AA256"/>
    <mergeCell ref="N257:AA257"/>
    <mergeCell ref="N250:AA250"/>
    <mergeCell ref="B252:D265"/>
    <mergeCell ref="N265:AA265"/>
    <mergeCell ref="G248:M248"/>
    <mergeCell ref="N248:AA248"/>
    <mergeCell ref="N261:AA261"/>
  </mergeCells>
  <phoneticPr fontId="20"/>
  <conditionalFormatting sqref="L26">
    <cfRule type="expression" priority="97">
      <formula>IF(L26="",#REF!)</formula>
    </cfRule>
  </conditionalFormatting>
  <conditionalFormatting sqref="A86:AO107 A141:AO152 AM155:AO155 A157:AO161 A85:C85 A155:L155 A154:AO154 A153:O153 W153:AO153 A156:O156 W156:AO156">
    <cfRule type="expression" dxfId="60" priority="93">
      <formula>$P$82="☑"</formula>
    </cfRule>
  </conditionalFormatting>
  <conditionalFormatting sqref="F230:AM239">
    <cfRule type="expression" dxfId="59" priority="89">
      <formula>$B$230&lt;&gt;"〇"</formula>
    </cfRule>
  </conditionalFormatting>
  <conditionalFormatting sqref="F267:AM272">
    <cfRule type="expression" dxfId="58" priority="88">
      <formula>$B$267&lt;&gt;"〇"</formula>
    </cfRule>
  </conditionalFormatting>
  <conditionalFormatting sqref="F241:AM243">
    <cfRule type="expression" dxfId="57" priority="87">
      <formula>$B$241&lt;&gt;"〇"</formula>
    </cfRule>
  </conditionalFormatting>
  <conditionalFormatting sqref="F245:AM248">
    <cfRule type="expression" dxfId="56" priority="86">
      <formula>$B$245&lt;&gt;"〇"</formula>
    </cfRule>
  </conditionalFormatting>
  <conditionalFormatting sqref="F250:AM265">
    <cfRule type="expression" dxfId="55" priority="85">
      <formula>$B$250&lt;&gt;"〇"</formula>
    </cfRule>
  </conditionalFormatting>
  <conditionalFormatting sqref="F274:AM274 F276:G276 F278:AM278 N276:AM276 F280:AM284 F279:N279 AB279:AM279">
    <cfRule type="expression" dxfId="54" priority="84">
      <formula>$B$274&lt;&gt;"〇"</formula>
    </cfRule>
  </conditionalFormatting>
  <conditionalFormatting sqref="F286:AM286 F288:AM288 F287:AA287 F290:AM295 F289:AA289">
    <cfRule type="expression" dxfId="53" priority="83">
      <formula>$B$286&lt;&gt;"〇"</formula>
    </cfRule>
  </conditionalFormatting>
  <conditionalFormatting sqref="F297:AM299">
    <cfRule type="expression" dxfId="52" priority="82">
      <formula>$B$297&lt;&gt;"〇"</formula>
    </cfRule>
  </conditionalFormatting>
  <conditionalFormatting sqref="F301:AM303">
    <cfRule type="expression" dxfId="51" priority="81">
      <formula>$B$301&lt;&gt;"〇"</formula>
    </cfRule>
  </conditionalFormatting>
  <conditionalFormatting sqref="F305:AM313">
    <cfRule type="expression" dxfId="50" priority="80">
      <formula>$B$305&lt;&gt;"〇"</formula>
    </cfRule>
  </conditionalFormatting>
  <conditionalFormatting sqref="F315:AM327">
    <cfRule type="expression" dxfId="49" priority="79">
      <formula>$B$315&lt;&gt;"〇"</formula>
    </cfRule>
  </conditionalFormatting>
  <conditionalFormatting sqref="F329:AM331">
    <cfRule type="expression" dxfId="48" priority="78">
      <formula>$B$329&lt;&gt;"〇"</formula>
    </cfRule>
  </conditionalFormatting>
  <conditionalFormatting sqref="F333:AM337">
    <cfRule type="expression" dxfId="47" priority="77">
      <formula>$B$333&lt;&gt;"〇"</formula>
    </cfRule>
  </conditionalFormatting>
  <conditionalFormatting sqref="F339:AM343">
    <cfRule type="expression" dxfId="46" priority="76">
      <formula>$B$339&lt;&gt;"〇"</formula>
    </cfRule>
  </conditionalFormatting>
  <conditionalFormatting sqref="F345:AM348">
    <cfRule type="expression" dxfId="45" priority="75">
      <formula>$B$345&lt;&gt;"〇"</formula>
    </cfRule>
  </conditionalFormatting>
  <conditionalFormatting sqref="F357:AM360 F350:AM355">
    <cfRule type="expression" dxfId="44" priority="74">
      <formula>$B$350&lt;&gt;"〇"</formula>
    </cfRule>
  </conditionalFormatting>
  <conditionalFormatting sqref="A368:AO369">
    <cfRule type="expression" dxfId="43" priority="71">
      <formula>$AT$364&lt;&gt;1</formula>
    </cfRule>
  </conditionalFormatting>
  <conditionalFormatting sqref="AB230:AM231">
    <cfRule type="expression" dxfId="42" priority="70">
      <formula>$AT$234=1</formula>
    </cfRule>
  </conditionalFormatting>
  <conditionalFormatting sqref="AB241:AM241">
    <cfRule type="expression" dxfId="41" priority="69">
      <formula>$AT$245=1</formula>
    </cfRule>
  </conditionalFormatting>
  <conditionalFormatting sqref="AB242:AM243">
    <cfRule type="expression" dxfId="40" priority="68">
      <formula>$AT$246=1</formula>
    </cfRule>
  </conditionalFormatting>
  <conditionalFormatting sqref="AB247:AM247">
    <cfRule type="expression" dxfId="39" priority="67">
      <formula>$AT$251=1</formula>
    </cfRule>
  </conditionalFormatting>
  <conditionalFormatting sqref="AB248:AM248">
    <cfRule type="expression" dxfId="38" priority="66">
      <formula>$AT$252=1</formula>
    </cfRule>
  </conditionalFormatting>
  <conditionalFormatting sqref="AB264:AM264">
    <cfRule type="expression" dxfId="37" priority="65">
      <formula>$AT$268=1</formula>
    </cfRule>
  </conditionalFormatting>
  <conditionalFormatting sqref="AB274:AM275">
    <cfRule type="expression" dxfId="36" priority="64">
      <formula>$AT$278=1</formula>
    </cfRule>
  </conditionalFormatting>
  <conditionalFormatting sqref="AB276:AM277">
    <cfRule type="expression" dxfId="35" priority="63">
      <formula>$AT$280=1</formula>
    </cfRule>
  </conditionalFormatting>
  <conditionalFormatting sqref="AB278:AM278">
    <cfRule type="expression" dxfId="34" priority="62">
      <formula>$AT282=1</formula>
    </cfRule>
  </conditionalFormatting>
  <conditionalFormatting sqref="AB279:AM279">
    <cfRule type="expression" dxfId="33" priority="61">
      <formula>$AT283=1</formula>
    </cfRule>
  </conditionalFormatting>
  <conditionalFormatting sqref="AB281:AM284">
    <cfRule type="expression" dxfId="32" priority="60">
      <formula>$AT$285=1</formula>
    </cfRule>
  </conditionalFormatting>
  <conditionalFormatting sqref="AB293:AM294">
    <cfRule type="expression" dxfId="31" priority="58">
      <formula>$AT297=1</formula>
    </cfRule>
  </conditionalFormatting>
  <conditionalFormatting sqref="AB288:AM288 AB286:AM286">
    <cfRule type="expression" dxfId="30" priority="57">
      <formula>OR($AT290=1,$AT291=1)</formula>
    </cfRule>
  </conditionalFormatting>
  <conditionalFormatting sqref="AB291:AM291">
    <cfRule type="expression" dxfId="29" priority="56">
      <formula>$AT295=1</formula>
    </cfRule>
  </conditionalFormatting>
  <conditionalFormatting sqref="AB292:AM292">
    <cfRule type="expression" dxfId="28" priority="55">
      <formula>$AT296=1</formula>
    </cfRule>
  </conditionalFormatting>
  <conditionalFormatting sqref="AB352:AM352">
    <cfRule type="expression" dxfId="27" priority="54">
      <formula>$AT356=1</formula>
    </cfRule>
  </conditionalFormatting>
  <conditionalFormatting sqref="AB355:AM355">
    <cfRule type="expression" dxfId="26" priority="53">
      <formula>$AT359=1</formula>
    </cfRule>
  </conditionalFormatting>
  <conditionalFormatting sqref="A112:AP113">
    <cfRule type="expression" dxfId="25" priority="34">
      <formula>$AT$114=2</formula>
    </cfRule>
  </conditionalFormatting>
  <conditionalFormatting sqref="A147:AO150">
    <cfRule type="expression" dxfId="24" priority="32">
      <formula>AND($L$92&lt;&gt;"",$C$97&lt;&gt;"",$L$145&lt;&gt;"1")</formula>
    </cfRule>
  </conditionalFormatting>
  <conditionalFormatting sqref="I433:I440">
    <cfRule type="expression" dxfId="23" priority="31">
      <formula>J433="提出不要"</formula>
    </cfRule>
  </conditionalFormatting>
  <conditionalFormatting sqref="A394:AO394 A395:B395 AB395:AO395">
    <cfRule type="expression" dxfId="22" priority="30">
      <formula>COUNTIF($C$382:$D$391,"9999")=0</formula>
    </cfRule>
  </conditionalFormatting>
  <conditionalFormatting sqref="A411:AO411 A412:B412 AB412:AO412">
    <cfRule type="expression" dxfId="21" priority="29">
      <formula>COUNTIF($C$404:$D$408,"99")=0</formula>
    </cfRule>
  </conditionalFormatting>
  <conditionalFormatting sqref="AM363:AO363">
    <cfRule type="expression" dxfId="20" priority="27">
      <formula>$P$82="☑"</formula>
    </cfRule>
  </conditionalFormatting>
  <conditionalFormatting sqref="A65:AO72">
    <cfRule type="expression" dxfId="19" priority="25">
      <formula>$L$63="１．同じ"</formula>
    </cfRule>
  </conditionalFormatting>
  <conditionalFormatting sqref="A119:AO122">
    <cfRule type="expression" dxfId="18" priority="109">
      <formula>AND($L$53&lt;&gt;"",$C$58&lt;&gt;"",$L$117&lt;&gt;"1")</formula>
    </cfRule>
  </conditionalFormatting>
  <conditionalFormatting sqref="C395:AA395">
    <cfRule type="expression" dxfId="17" priority="20">
      <formula>COUNTIF($C$382:$D$391,"9999")=0</formula>
    </cfRule>
  </conditionalFormatting>
  <conditionalFormatting sqref="C412:AA412">
    <cfRule type="expression" dxfId="16" priority="19">
      <formula>COUNTIF($C$404:$D$408,"99")=0</formula>
    </cfRule>
  </conditionalFormatting>
  <conditionalFormatting sqref="J433:Z436">
    <cfRule type="containsText" dxfId="15" priority="10" operator="containsText" text="必須">
      <formula>NOT(ISERROR(SEARCH("必須",J433)))</formula>
    </cfRule>
  </conditionalFormatting>
  <conditionalFormatting sqref="J437:Z439">
    <cfRule type="containsText" dxfId="14" priority="9" operator="containsText" text="必須">
      <formula>NOT(ISERROR(SEARCH("必須",J437)))</formula>
    </cfRule>
  </conditionalFormatting>
  <conditionalFormatting sqref="J440:Z440">
    <cfRule type="containsText" dxfId="13" priority="8" operator="containsText" text="必須">
      <formula>NOT(ISERROR(SEARCH("必須",J440)))</formula>
    </cfRule>
  </conditionalFormatting>
  <conditionalFormatting sqref="P125:V125">
    <cfRule type="expression" dxfId="12" priority="7">
      <formula>$P$83="☑"</formula>
    </cfRule>
  </conditionalFormatting>
  <conditionalFormatting sqref="P128:V128">
    <cfRule type="expression" dxfId="11" priority="6">
      <formula>$P$83="☑"</formula>
    </cfRule>
  </conditionalFormatting>
  <conditionalFormatting sqref="P40:V40">
    <cfRule type="expression" dxfId="10" priority="5">
      <formula>$P$83="☑"</formula>
    </cfRule>
  </conditionalFormatting>
  <conditionalFormatting sqref="P43:V43">
    <cfRule type="expression" dxfId="9" priority="4">
      <formula>$P$83="☑"</formula>
    </cfRule>
  </conditionalFormatting>
  <conditionalFormatting sqref="P29:V29">
    <cfRule type="expression" dxfId="8" priority="3">
      <formula>$P$83="☑"</formula>
    </cfRule>
  </conditionalFormatting>
  <conditionalFormatting sqref="P153:V153">
    <cfRule type="expression" dxfId="7" priority="2">
      <formula>$P$83="☑"</formula>
    </cfRule>
  </conditionalFormatting>
  <conditionalFormatting sqref="P156:V156">
    <cfRule type="expression" dxfId="6" priority="1">
      <formula>$P$83="☑"</formula>
    </cfRule>
  </conditionalFormatting>
  <dataValidations xWindow="107" yWindow="512" count="34">
    <dataValidation type="custom" errorStyle="warning" imeMode="halfKatakana" allowBlank="1" showInputMessage="1" showErrorMessage="1" errorTitle="要確認" error="ｶﾌﾞｼｷｶﾞｲｼﾔ等、入力不要の文字が入っていませんか？" sqref="L131:AL131">
      <formula1>(COUNTIF(L131,"*ｶﾞｲｼﾔ*")+COUNTIF(L131,"*ｶｲｼﾔ*")+COUNTIF(L131,"*ｶﾞｲｼｬ*")+COUNTIF(L131,"*ｶｲｼｬ*")+COUNTIF(L131,"*ﾎｳｼﾞﾝ*")+COUNTIF(L131,"*ｸﾐｱｲ*")+COUNTIF(L131,"*ｶﾞｲｼﾔ*"))=0</formula1>
    </dataValidation>
    <dataValidation type="list" allowBlank="1" showInputMessage="1" showErrorMessage="1" sqref="H442:H445">
      <formula1>#REF!</formula1>
    </dataValidation>
    <dataValidation type="list" allowBlank="1" showInputMessage="1" showErrorMessage="1" sqref="L67:P67 L92:P92 L53">
      <formula1>$B$442:$B$488</formula1>
    </dataValidation>
    <dataValidation type="custom" allowBlank="1" showInputMessage="1" showErrorMessage="1" error="先に、都道府県名を選択してください。" prompt="都道府県名を_x000a_選択した後に_x000a_入力してください。" sqref="C97:AG97">
      <formula1>L92&lt;&gt;""</formula1>
    </dataValidation>
    <dataValidation imeMode="halfAlpha" allowBlank="1" showInputMessage="1" showErrorMessage="1" sqref="L29:O29 L43:O43 W29:AA29 Q32:U32 L32:O32 L34:AA34 W43:AA43 L40:O40 Q128:U128 W40:AA40 Q156:U156 Q40:U40 L125:O125 L45:AA45 W125:AA125 T173:U173 W173:X173 W32 W156:AA156 L153:O153 Q29:U29 W153:AA153 L128:O128 Q125:U125 W128:AA128 Q167:R167 T167:U167 W167:X167 L171:Q171 Q173:R173 L156:O156 Q153:U153 Q43:U43"/>
    <dataValidation type="list" allowBlank="1" showInputMessage="1" showErrorMessage="1" prompt="ドロップダウンリストから選択してください。" sqref="M173:O173">
      <formula1>$I$442:$I$446</formula1>
    </dataValidation>
    <dataValidation type="list" allowBlank="1" showInputMessage="1" showErrorMessage="1" prompt="希望する業務について、「〇」を入力（プルダウンから選択）してください。_x000a_必ず大項目（左側の項目）と小項目（右側の項目）の両方に「〇」を入力してください。_x000a_（片方にのみ「〇」があっても、申請業務として反映されません。）" sqref="B230:D231 B274:D275 F276 F274 F345:F348 F339:F343 F333:F337 F329:F331 F315:F327 F305:F313 F301:F303 F297:F299 F286:F295 B241:D242 F267:F272 F250:F265 F245:F248 F241:F243 F230:F239 B350:D351 B345:D346 B339:D340 B333:D334 B329:D330 B315:D316 B305:D306 B301:D302 B297:D298 B286:D286 F278:F284 B267:D268 B250:D251 B245:D246 F357:F360 F350:F355">
      <formula1>$L$442:$L$443</formula1>
    </dataValidation>
    <dataValidation type="list" allowBlank="1" showInputMessage="1" showErrorMessage="1" prompt="ドロップダウンリストから選択してください。" sqref="O372:U372">
      <formula1>$Z$443:$Z$447</formula1>
    </dataValidation>
    <dataValidation type="whole" imeMode="halfAlpha" allowBlank="1" showInputMessage="1" showErrorMessage="1" error="1～9999の範囲内の数字を入力してください。_x000a_9999人を超える場合は、9999を入力してください。" sqref="S404:T408">
      <formula1>1</formula1>
      <formula2>9999</formula2>
    </dataValidation>
    <dataValidation type="list" imeMode="halfAlpha" allowBlank="1" showInputMessage="1" showErrorMessage="1" error="コードに誤りがあります。_x000a_手引を確認の上再入力するか、プルダウンリストから選択してください。" prompt="手引を確認の上、技術者コードをプルダウンリストから選択してください。_x000a_直接入力も可能です。" sqref="C404:D408">
      <formula1>$AK$443:$AK$474</formula1>
    </dataValidation>
    <dataValidation type="custom" allowBlank="1" showInputMessage="1" showErrorMessage="1" error="先に、都道府県名を選択してください。" prompt="都道府県名を_x000a_選択した後に_x000a_入力してください。" sqref="AH97">
      <formula1>AT96&lt;&gt;""</formula1>
    </dataValidation>
    <dataValidation type="custom" allowBlank="1" showInputMessage="1" showErrorMessage="1" error="先に、都道府県名を選択してください。" prompt="都道府県名を_x000a_選択した後に_x000a_入力してください。" sqref="AI97 AK97:AL97">
      <formula1>AW96&lt;&gt;""</formula1>
    </dataValidation>
    <dataValidation type="custom" allowBlank="1" showInputMessage="1" showErrorMessage="1" error="先に、都道府県名を選択してください。" prompt="都道府県名を_x000a_選択した後に_x000a_入力してください。" sqref="AJ97">
      <formula1>#REF!&lt;&gt;""</formula1>
    </dataValidation>
    <dataValidation type="custom" imeMode="halfAlpha" showInputMessage="1" showErrorMessage="1" error="①「法人・個人の別」で「１．法人」を選択した場合のみ入力可能となります。_x000a_" sqref="L113:AL113">
      <formula1>AT114=1</formula1>
    </dataValidation>
    <dataValidation type="custom" imeMode="hiragana" showInputMessage="1" showErrorMessage="1" error="先に、都道府県名を選択してください。" prompt="都道府県名を_x000a_選択した後に_x000a_入力してください。" sqref="C58">
      <formula1>L53&lt;&gt;""</formula1>
    </dataValidation>
    <dataValidation type="list" imeMode="halfAlpha" allowBlank="1" showInputMessage="1" showErrorMessage="1" error="ドロップダウンリストから選択してください。" prompt="ドロップダウンリストから_x000a_「１．法人」_x000a_「２．個人」_x000a_のいずれかを選択してください。" sqref="L110:N110">
      <formula1>$E$448:$E$449</formula1>
    </dataValidation>
    <dataValidation type="list" allowBlank="1" showInputMessage="1" showErrorMessage="1" prompt="プルダウンリストから選択してください。" sqref="L63:P63">
      <formula1>$E$452:$E$453</formula1>
    </dataValidation>
    <dataValidation type="textLength" imeMode="halfAlpha" allowBlank="1" showInputMessage="1" showErrorMessage="1" error="数字3桁で入力してください。" sqref="L115:N115 L143:N143">
      <formula1>3</formula1>
      <formula2>3</formula2>
    </dataValidation>
    <dataValidation type="textLength" imeMode="halfAlpha" allowBlank="1" showInputMessage="1" showErrorMessage="1" error="数字4桁で入力してください。" sqref="Q115:U115 Q143:U143">
      <formula1>4</formula1>
      <formula2>4</formula2>
    </dataValidation>
    <dataValidation type="list" showInputMessage="1" showErrorMessage="1" prompt="事業所等の形態の中から現況に最も近いものを１つ選択し、チェックをいれてください。_x000a_チェックは、プルダウンメニューから選択してください。" sqref="T147:U149">
      <formula1>$E$456:$E$457</formula1>
    </dataValidation>
    <dataValidation type="list" showInputMessage="1" showErrorMessage="1" prompt="右の３つの事業所等の形態の中から現況に最も近いものを１つ選択し、チェックをいれてください。_x000a_チェックは、プルダウンメニューから選択してください。" sqref="T119:U121">
      <formula1>$E$456:$E$457</formula1>
    </dataValidation>
    <dataValidation type="list" showInputMessage="1" showErrorMessage="1" prompt="看板・表札等の有無について、あてはまる方にチェックを入れてください。_x000a_チェックは、プルダウンメニューから選択してください。" sqref="T122:U122 AC122:AD122 T150:U150 AC150:AD150">
      <formula1>$E$456:$E$457</formula1>
    </dataValidation>
    <dataValidation type="list" showInputMessage="1" showErrorMessage="1" prompt="代理人を置かない場合は、チェックを入れてください。_x000a_チェックは、プルダウンメニューから選択してください。_x000a_（チェックを入れることにより、入力不要箇所がグレーで塗りつぶされます。）" sqref="P82:Q82">
      <formula1>$E$456:$E$457</formula1>
    </dataValidation>
    <dataValidation type="custom" errorStyle="warning" allowBlank="1" showInputMessage="1" showErrorMessage="1" error="同一人物への委任は認められません。営業所で申請をする場合は、代表者とは別に代理人を設置してください。" sqref="L106:AL106">
      <formula1>L106&lt;&gt;L78</formula1>
    </dataValidation>
    <dataValidation type="whole" imeMode="halfAlpha" operator="greaterThanOrEqual" allowBlank="1" showInputMessage="1" showErrorMessage="1" error="整数を入力してください。_x000a_千円未満の端数は、切り捨ててください。" sqref="L192:U192 L189:U189 L186:U186 L179:U179">
      <formula1>0</formula1>
    </dataValidation>
    <dataValidation type="custom" errorStyle="warning" allowBlank="1" showInputMessage="1" showErrorMessage="1" error="「略称」を入力していませんか。履歴事項全部証明書どおりに入力してください。" sqref="L18:AL18">
      <formula1>COUNTIF(L18,"*（株）*")+COUNTIF(L18,"*（有）*")+COUNTIF(L18,"*(株)*")+COUNTIF(L18,"*(有)*")+COUNTIF(L18,"*㈱*")+COUNTIF(L18,"*㈲*")=0</formula1>
    </dataValidation>
    <dataValidation type="whole" imeMode="halfAlpha" operator="greaterThanOrEqual" allowBlank="1" showInputMessage="1" showErrorMessage="1" error="整数を入力してください。" sqref="L176:N176">
      <formula1>0</formula1>
    </dataValidation>
    <dataValidation type="whole" imeMode="halfAlpha" operator="greaterThanOrEqual" allowBlank="1" showInputMessage="1" showErrorMessage="1" error="整数を入力してください。_x000a_千円未満の端数は、切り捨ててください。" sqref="L183:U183">
      <formula1>-999999999999999</formula1>
    </dataValidation>
    <dataValidation type="custom" errorStyle="warning" allowBlank="1" showInputMessage="1" showErrorMessage="1" error="カンマ（，）は使用できない文字であるため、読点（、）に置き換えられます。" sqref="C395:AA395 C412:AA412 L415:AL416">
      <formula1>(COUNTIF(C395,"*，*")+COUNTIF(C395,"*,*"))=0</formula1>
    </dataValidation>
    <dataValidation type="list" imeMode="halfAlpha" allowBlank="1" showInputMessage="1" showErrorMessage="1" sqref="R49:S49">
      <formula1>$J$448:$J$452</formula1>
    </dataValidation>
    <dataValidation type="list" allowBlank="1" showInputMessage="1" showErrorMessage="1" error="告示日から今日までの日付を入力してください。" sqref="U49:V49">
      <formula1>$K$448:$K$478</formula1>
    </dataValidation>
    <dataValidation type="whole" imeMode="halfAlpha" allowBlank="1" showInputMessage="1" showErrorMessage="1" error="０から１００までの整数を入力してください。" sqref="L207:N207">
      <formula1>0</formula1>
      <formula2>100</formula2>
    </dataValidation>
    <dataValidation type="list" imeMode="halfAlpha" allowBlank="1" showInputMessage="1" showErrorMessage="1" error="コードに誤りがあります。_x000a_手引を確認の上再入力するか、プルダウンリストから選択してください。" prompt="手引を確認の上、許可コードをプルダウンリストから選択してください。_x000a_直接入力も可能です。" sqref="C382:D386">
      <formula1>$AE$443:$AE$490</formula1>
    </dataValidation>
    <dataValidation type="whole" imeMode="halfAlpha" allowBlank="1" showInputMessage="1" showErrorMessage="1" sqref="O49:P49">
      <formula1>6</formula1>
      <formula2>7</formula2>
    </dataValidation>
  </dataValidations>
  <pageMargins left="0.7" right="0.7" top="0.75" bottom="0.75" header="0.3" footer="0.3"/>
  <pageSetup paperSize="9" scale="54" fitToHeight="0" orientation="portrait" r:id="rId1"/>
  <headerFooter>
    <oddHeader>&amp;L&amp;"-,太字 斜体"&amp;60&amp;KFF0000この用紙は提出用ではありません</oddHeader>
    <oddFooter>&amp;L&amp;"-,太字 斜体"&amp;50&amp;KFF0000各シートから必要な様式を印刷してください</oddFooter>
  </headerFooter>
  <rowBreaks count="10" manualBreakCount="10">
    <brk id="46" max="56" man="1"/>
    <brk id="84" max="56" man="1"/>
    <brk id="107" max="56" man="1"/>
    <brk id="140" max="56" man="1"/>
    <brk id="161" max="56" man="1"/>
    <brk id="211" max="56" man="1"/>
    <brk id="266" max="56" man="1"/>
    <brk id="314" max="56" man="1"/>
    <brk id="361" max="56" man="1"/>
    <brk id="417" max="56" man="1"/>
  </rowBreaks>
  <ignoredErrors>
    <ignoredError sqref="C392 C40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Group Box 1">
              <controlPr defaultSize="0" autoFill="0" autoPict="0">
                <anchor moveWithCells="1">
                  <from>
                    <xdr:col>10</xdr:col>
                    <xdr:colOff>60960</xdr:colOff>
                    <xdr:row>441</xdr:row>
                    <xdr:rowOff>0</xdr:rowOff>
                  </from>
                  <to>
                    <xdr:col>34</xdr:col>
                    <xdr:colOff>137160</xdr:colOff>
                    <xdr:row>492</xdr:row>
                    <xdr:rowOff>137160</xdr:rowOff>
                  </to>
                </anchor>
              </controlPr>
            </control>
          </mc:Choice>
        </mc:AlternateContent>
        <mc:AlternateContent xmlns:mc="http://schemas.openxmlformats.org/markup-compatibility/2006">
          <mc:Choice Requires="x14">
            <control shapeId="17410" r:id="rId5" name="Group Box 2">
              <controlPr defaultSize="0" autoFill="0" autoPict="0">
                <anchor moveWithCells="1">
                  <from>
                    <xdr:col>10</xdr:col>
                    <xdr:colOff>60960</xdr:colOff>
                    <xdr:row>210</xdr:row>
                    <xdr:rowOff>0</xdr:rowOff>
                  </from>
                  <to>
                    <xdr:col>34</xdr:col>
                    <xdr:colOff>137160</xdr:colOff>
                    <xdr:row>212</xdr:row>
                    <xdr:rowOff>152400</xdr:rowOff>
                  </to>
                </anchor>
              </controlPr>
            </control>
          </mc:Choice>
        </mc:AlternateContent>
        <mc:AlternateContent xmlns:mc="http://schemas.openxmlformats.org/markup-compatibility/2006">
          <mc:Choice Requires="x14">
            <control shapeId="17411" r:id="rId6" name="Group Box 3">
              <controlPr defaultSize="0" autoFill="0" autoPict="0">
                <anchor moveWithCells="1">
                  <from>
                    <xdr:col>10</xdr:col>
                    <xdr:colOff>60960</xdr:colOff>
                    <xdr:row>205</xdr:row>
                    <xdr:rowOff>0</xdr:rowOff>
                  </from>
                  <to>
                    <xdr:col>34</xdr:col>
                    <xdr:colOff>137160</xdr:colOff>
                    <xdr:row>207</xdr:row>
                    <xdr:rowOff>137160</xdr:rowOff>
                  </to>
                </anchor>
              </controlPr>
            </control>
          </mc:Choice>
        </mc:AlternateContent>
        <mc:AlternateContent xmlns:mc="http://schemas.openxmlformats.org/markup-compatibility/2006">
          <mc:Choice Requires="x14">
            <control shapeId="17412" r:id="rId7" name="Group Box 4">
              <controlPr defaultSize="0" autoFill="0" autoPict="0">
                <anchor moveWithCells="1">
                  <from>
                    <xdr:col>10</xdr:col>
                    <xdr:colOff>60960</xdr:colOff>
                    <xdr:row>192</xdr:row>
                    <xdr:rowOff>0</xdr:rowOff>
                  </from>
                  <to>
                    <xdr:col>34</xdr:col>
                    <xdr:colOff>137160</xdr:colOff>
                    <xdr:row>194</xdr:row>
                    <xdr:rowOff>137160</xdr:rowOff>
                  </to>
                </anchor>
              </controlPr>
            </control>
          </mc:Choice>
        </mc:AlternateContent>
        <mc:AlternateContent xmlns:mc="http://schemas.openxmlformats.org/markup-compatibility/2006">
          <mc:Choice Requires="x14">
            <control shapeId="17415" r:id="rId8" name="Group Box 7">
              <controlPr defaultSize="0" autoFill="0" autoPict="0">
                <anchor moveWithCells="1">
                  <from>
                    <xdr:col>10</xdr:col>
                    <xdr:colOff>60960</xdr:colOff>
                    <xdr:row>199</xdr:row>
                    <xdr:rowOff>0</xdr:rowOff>
                  </from>
                  <to>
                    <xdr:col>34</xdr:col>
                    <xdr:colOff>137160</xdr:colOff>
                    <xdr:row>201</xdr:row>
                    <xdr:rowOff>137160</xdr:rowOff>
                  </to>
                </anchor>
              </controlPr>
            </control>
          </mc:Choice>
        </mc:AlternateContent>
        <mc:AlternateContent xmlns:mc="http://schemas.openxmlformats.org/markup-compatibility/2006">
          <mc:Choice Requires="x14">
            <control shapeId="17416" r:id="rId9" name="Group Box 8">
              <controlPr defaultSize="0" autoFill="0" autoPict="0">
                <anchor moveWithCells="1">
                  <from>
                    <xdr:col>10</xdr:col>
                    <xdr:colOff>60960</xdr:colOff>
                    <xdr:row>199</xdr:row>
                    <xdr:rowOff>0</xdr:rowOff>
                  </from>
                  <to>
                    <xdr:col>34</xdr:col>
                    <xdr:colOff>137160</xdr:colOff>
                    <xdr:row>201</xdr:row>
                    <xdr:rowOff>137160</xdr:rowOff>
                  </to>
                </anchor>
              </controlPr>
            </control>
          </mc:Choice>
        </mc:AlternateContent>
        <mc:AlternateContent xmlns:mc="http://schemas.openxmlformats.org/markup-compatibility/2006">
          <mc:Choice Requires="x14">
            <control shapeId="17418" r:id="rId10" name="Group Box 10">
              <controlPr defaultSize="0" autoFill="0" autoPict="0">
                <anchor moveWithCells="1">
                  <from>
                    <xdr:col>10</xdr:col>
                    <xdr:colOff>60960</xdr:colOff>
                    <xdr:row>207</xdr:row>
                    <xdr:rowOff>0</xdr:rowOff>
                  </from>
                  <to>
                    <xdr:col>34</xdr:col>
                    <xdr:colOff>137160</xdr:colOff>
                    <xdr:row>209</xdr:row>
                    <xdr:rowOff>137160</xdr:rowOff>
                  </to>
                </anchor>
              </controlPr>
            </control>
          </mc:Choice>
        </mc:AlternateContent>
        <mc:AlternateContent xmlns:mc="http://schemas.openxmlformats.org/markup-compatibility/2006">
          <mc:Choice Requires="x14">
            <control shapeId="17419" r:id="rId11" name="Group Box 11">
              <controlPr defaultSize="0" autoFill="0" autoPict="0">
                <anchor moveWithCells="1">
                  <from>
                    <xdr:col>10</xdr:col>
                    <xdr:colOff>60960</xdr:colOff>
                    <xdr:row>369</xdr:row>
                    <xdr:rowOff>0</xdr:rowOff>
                  </from>
                  <to>
                    <xdr:col>34</xdr:col>
                    <xdr:colOff>137160</xdr:colOff>
                    <xdr:row>371</xdr:row>
                    <xdr:rowOff>137160</xdr:rowOff>
                  </to>
                </anchor>
              </controlPr>
            </control>
          </mc:Choice>
        </mc:AlternateContent>
        <mc:AlternateContent xmlns:mc="http://schemas.openxmlformats.org/markup-compatibility/2006">
          <mc:Choice Requires="x14">
            <control shapeId="17420" r:id="rId12" name="Group Box 12">
              <controlPr defaultSize="0" autoFill="0" autoPict="0">
                <anchor moveWithCells="1">
                  <from>
                    <xdr:col>10</xdr:col>
                    <xdr:colOff>60960</xdr:colOff>
                    <xdr:row>373</xdr:row>
                    <xdr:rowOff>0</xdr:rowOff>
                  </from>
                  <to>
                    <xdr:col>34</xdr:col>
                    <xdr:colOff>137160</xdr:colOff>
                    <xdr:row>375</xdr:row>
                    <xdr:rowOff>137160</xdr:rowOff>
                  </to>
                </anchor>
              </controlPr>
            </control>
          </mc:Choice>
        </mc:AlternateContent>
        <mc:AlternateContent xmlns:mc="http://schemas.openxmlformats.org/markup-compatibility/2006">
          <mc:Choice Requires="x14">
            <control shapeId="17421" r:id="rId13" name="Group Box 13">
              <controlPr defaultSize="0" autoFill="0" autoPict="0">
                <anchor moveWithCells="1">
                  <from>
                    <xdr:col>10</xdr:col>
                    <xdr:colOff>60960</xdr:colOff>
                    <xdr:row>373</xdr:row>
                    <xdr:rowOff>0</xdr:rowOff>
                  </from>
                  <to>
                    <xdr:col>34</xdr:col>
                    <xdr:colOff>137160</xdr:colOff>
                    <xdr:row>375</xdr:row>
                    <xdr:rowOff>137160</xdr:rowOff>
                  </to>
                </anchor>
              </controlPr>
            </control>
          </mc:Choice>
        </mc:AlternateContent>
        <mc:AlternateContent xmlns:mc="http://schemas.openxmlformats.org/markup-compatibility/2006">
          <mc:Choice Requires="x14">
            <control shapeId="17422" r:id="rId14" name="Group Box 14">
              <controlPr defaultSize="0" autoFill="0" autoPict="0">
                <anchor moveWithCells="1">
                  <from>
                    <xdr:col>10</xdr:col>
                    <xdr:colOff>60960</xdr:colOff>
                    <xdr:row>373</xdr:row>
                    <xdr:rowOff>0</xdr:rowOff>
                  </from>
                  <to>
                    <xdr:col>34</xdr:col>
                    <xdr:colOff>137160</xdr:colOff>
                    <xdr:row>375</xdr:row>
                    <xdr:rowOff>137160</xdr:rowOff>
                  </to>
                </anchor>
              </controlPr>
            </control>
          </mc:Choice>
        </mc:AlternateContent>
        <mc:AlternateContent xmlns:mc="http://schemas.openxmlformats.org/markup-compatibility/2006">
          <mc:Choice Requires="x14">
            <control shapeId="17423" r:id="rId15" name="Group Box 15">
              <controlPr defaultSize="0" autoFill="0" autoPict="0">
                <anchor moveWithCells="1">
                  <from>
                    <xdr:col>10</xdr:col>
                    <xdr:colOff>60960</xdr:colOff>
                    <xdr:row>373</xdr:row>
                    <xdr:rowOff>0</xdr:rowOff>
                  </from>
                  <to>
                    <xdr:col>34</xdr:col>
                    <xdr:colOff>137160</xdr:colOff>
                    <xdr:row>375</xdr:row>
                    <xdr:rowOff>137160</xdr:rowOff>
                  </to>
                </anchor>
              </controlPr>
            </control>
          </mc:Choice>
        </mc:AlternateContent>
        <mc:AlternateContent xmlns:mc="http://schemas.openxmlformats.org/markup-compatibility/2006">
          <mc:Choice Requires="x14">
            <control shapeId="17436" r:id="rId16" name="Group Box 28">
              <controlPr defaultSize="0" autoFill="0" autoPict="0">
                <anchor moveWithCells="1">
                  <from>
                    <xdr:col>10</xdr:col>
                    <xdr:colOff>60960</xdr:colOff>
                    <xdr:row>58</xdr:row>
                    <xdr:rowOff>0</xdr:rowOff>
                  </from>
                  <to>
                    <xdr:col>34</xdr:col>
                    <xdr:colOff>137160</xdr:colOff>
                    <xdr:row>60</xdr:row>
                    <xdr:rowOff>137160</xdr:rowOff>
                  </to>
                </anchor>
              </controlPr>
            </control>
          </mc:Choice>
        </mc:AlternateContent>
        <mc:AlternateContent xmlns:mc="http://schemas.openxmlformats.org/markup-compatibility/2006">
          <mc:Choice Requires="x14">
            <control shapeId="17438" r:id="rId17" name="Group Box 30">
              <controlPr defaultSize="0" autoFill="0" autoPict="0">
                <anchor moveWithCells="1">
                  <from>
                    <xdr:col>10</xdr:col>
                    <xdr:colOff>60960</xdr:colOff>
                    <xdr:row>421</xdr:row>
                    <xdr:rowOff>0</xdr:rowOff>
                  </from>
                  <to>
                    <xdr:col>34</xdr:col>
                    <xdr:colOff>137160</xdr:colOff>
                    <xdr:row>423</xdr:row>
                    <xdr:rowOff>137160</xdr:rowOff>
                  </to>
                </anchor>
              </controlPr>
            </control>
          </mc:Choice>
        </mc:AlternateContent>
        <mc:AlternateContent xmlns:mc="http://schemas.openxmlformats.org/markup-compatibility/2006">
          <mc:Choice Requires="x14">
            <control shapeId="17441" r:id="rId18" name="Group Box 33">
              <controlPr defaultSize="0" autoFill="0" autoPict="0">
                <anchor moveWithCells="1">
                  <from>
                    <xdr:col>10</xdr:col>
                    <xdr:colOff>60960</xdr:colOff>
                    <xdr:row>373</xdr:row>
                    <xdr:rowOff>0</xdr:rowOff>
                  </from>
                  <to>
                    <xdr:col>34</xdr:col>
                    <xdr:colOff>137160</xdr:colOff>
                    <xdr:row>375</xdr:row>
                    <xdr:rowOff>137160</xdr:rowOff>
                  </to>
                </anchor>
              </controlPr>
            </control>
          </mc:Choice>
        </mc:AlternateContent>
        <mc:AlternateContent xmlns:mc="http://schemas.openxmlformats.org/markup-compatibility/2006">
          <mc:Choice Requires="x14">
            <control shapeId="17442" r:id="rId19" name="Group Box 34">
              <controlPr defaultSize="0" autoFill="0" autoPict="0">
                <anchor moveWithCells="1">
                  <from>
                    <xdr:col>10</xdr:col>
                    <xdr:colOff>60960</xdr:colOff>
                    <xdr:row>373</xdr:row>
                    <xdr:rowOff>0</xdr:rowOff>
                  </from>
                  <to>
                    <xdr:col>34</xdr:col>
                    <xdr:colOff>137160</xdr:colOff>
                    <xdr:row>375</xdr:row>
                    <xdr:rowOff>137160</xdr:rowOff>
                  </to>
                </anchor>
              </controlPr>
            </control>
          </mc:Choice>
        </mc:AlternateContent>
        <mc:AlternateContent xmlns:mc="http://schemas.openxmlformats.org/markup-compatibility/2006">
          <mc:Choice Requires="x14">
            <control shapeId="17445" r:id="rId20" name="Group Box 37">
              <controlPr defaultSize="0" autoFill="0" autoPict="0">
                <anchor moveWithCells="1">
                  <from>
                    <xdr:col>10</xdr:col>
                    <xdr:colOff>60960</xdr:colOff>
                    <xdr:row>373</xdr:row>
                    <xdr:rowOff>0</xdr:rowOff>
                  </from>
                  <to>
                    <xdr:col>34</xdr:col>
                    <xdr:colOff>137160</xdr:colOff>
                    <xdr:row>375</xdr:row>
                    <xdr:rowOff>137160</xdr:rowOff>
                  </to>
                </anchor>
              </controlPr>
            </control>
          </mc:Choice>
        </mc:AlternateContent>
        <mc:AlternateContent xmlns:mc="http://schemas.openxmlformats.org/markup-compatibility/2006">
          <mc:Choice Requires="x14">
            <control shapeId="17446" r:id="rId21" name="Group Box 38">
              <controlPr defaultSize="0" autoFill="0" autoPict="0">
                <anchor moveWithCells="1">
                  <from>
                    <xdr:col>10</xdr:col>
                    <xdr:colOff>60960</xdr:colOff>
                    <xdr:row>373</xdr:row>
                    <xdr:rowOff>0</xdr:rowOff>
                  </from>
                  <to>
                    <xdr:col>34</xdr:col>
                    <xdr:colOff>137160</xdr:colOff>
                    <xdr:row>375</xdr:row>
                    <xdr:rowOff>137160</xdr:rowOff>
                  </to>
                </anchor>
              </controlPr>
            </control>
          </mc:Choice>
        </mc:AlternateContent>
        <mc:AlternateContent xmlns:mc="http://schemas.openxmlformats.org/markup-compatibility/2006">
          <mc:Choice Requires="x14">
            <control shapeId="17447" r:id="rId22" name="Group Box 39">
              <controlPr defaultSize="0" autoFill="0" autoPict="0">
                <anchor moveWithCells="1">
                  <from>
                    <xdr:col>10</xdr:col>
                    <xdr:colOff>60960</xdr:colOff>
                    <xdr:row>373</xdr:row>
                    <xdr:rowOff>0</xdr:rowOff>
                  </from>
                  <to>
                    <xdr:col>34</xdr:col>
                    <xdr:colOff>137160</xdr:colOff>
                    <xdr:row>375</xdr:row>
                    <xdr:rowOff>137160</xdr:rowOff>
                  </to>
                </anchor>
              </controlPr>
            </control>
          </mc:Choice>
        </mc:AlternateContent>
        <mc:AlternateContent xmlns:mc="http://schemas.openxmlformats.org/markup-compatibility/2006">
          <mc:Choice Requires="x14">
            <control shapeId="17448" r:id="rId23" name="Group Box 40">
              <controlPr defaultSize="0" autoFill="0" autoPict="0">
                <anchor moveWithCells="1">
                  <from>
                    <xdr:col>10</xdr:col>
                    <xdr:colOff>60960</xdr:colOff>
                    <xdr:row>373</xdr:row>
                    <xdr:rowOff>0</xdr:rowOff>
                  </from>
                  <to>
                    <xdr:col>34</xdr:col>
                    <xdr:colOff>137160</xdr:colOff>
                    <xdr:row>375</xdr:row>
                    <xdr:rowOff>137160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K46"/>
  <sheetViews>
    <sheetView showGridLines="0" zoomScaleNormal="100" zoomScaleSheetLayoutView="130" workbookViewId="0">
      <selection activeCell="A3" sqref="A3:K3"/>
    </sheetView>
  </sheetViews>
  <sheetFormatPr defaultColWidth="9" defaultRowHeight="13.2"/>
  <cols>
    <col min="1" max="11" width="8.109375" style="229" customWidth="1"/>
    <col min="12" max="15" width="9" style="229"/>
    <col min="16" max="16" width="0" style="229" hidden="1" customWidth="1"/>
    <col min="17" max="16384" width="9" style="229"/>
  </cols>
  <sheetData>
    <row r="1" spans="1:11">
      <c r="A1" s="226"/>
      <c r="B1" s="227"/>
      <c r="C1" s="227"/>
      <c r="D1" s="227"/>
      <c r="E1" s="227"/>
      <c r="F1" s="227"/>
      <c r="G1" s="227"/>
      <c r="H1" s="227"/>
      <c r="I1" s="227"/>
      <c r="J1" s="227"/>
      <c r="K1" s="228"/>
    </row>
    <row r="2" spans="1:11" ht="20.100000000000001" customHeight="1">
      <c r="A2" s="1243" t="s">
        <v>1304</v>
      </c>
      <c r="B2" s="1244"/>
      <c r="C2" s="1244"/>
      <c r="D2" s="1244"/>
      <c r="E2" s="1244"/>
      <c r="F2" s="1244"/>
      <c r="G2" s="1244"/>
      <c r="H2" s="1244"/>
      <c r="I2" s="1244"/>
      <c r="J2" s="1244"/>
      <c r="K2" s="1245"/>
    </row>
    <row r="3" spans="1:11" ht="20.100000000000001" customHeight="1">
      <c r="A3" s="1246" t="s">
        <v>1280</v>
      </c>
      <c r="B3" s="1247"/>
      <c r="C3" s="1247"/>
      <c r="D3" s="1247"/>
      <c r="E3" s="1247"/>
      <c r="F3" s="1247"/>
      <c r="G3" s="1247"/>
      <c r="H3" s="1247"/>
      <c r="I3" s="1247"/>
      <c r="J3" s="1247"/>
      <c r="K3" s="1248"/>
    </row>
    <row r="4" spans="1:11" ht="13.5" customHeight="1">
      <c r="A4" s="1236" t="s">
        <v>287</v>
      </c>
      <c r="B4" s="1237"/>
      <c r="C4" s="1237"/>
      <c r="D4" s="1237"/>
      <c r="E4" s="1237"/>
      <c r="F4" s="1237"/>
      <c r="G4" s="1237"/>
      <c r="H4" s="1237"/>
      <c r="I4" s="1237"/>
      <c r="J4" s="1237"/>
      <c r="K4" s="1238"/>
    </row>
    <row r="5" spans="1:11" ht="13.5" customHeight="1">
      <c r="A5" s="1236"/>
      <c r="B5" s="1237"/>
      <c r="C5" s="1237"/>
      <c r="D5" s="1237"/>
      <c r="E5" s="1237"/>
      <c r="F5" s="1237"/>
      <c r="G5" s="1237"/>
      <c r="H5" s="1237"/>
      <c r="I5" s="1237"/>
      <c r="J5" s="1237"/>
      <c r="K5" s="1238"/>
    </row>
    <row r="6" spans="1:11" ht="5.25" customHeight="1">
      <c r="A6" s="230"/>
      <c r="B6" s="231"/>
      <c r="C6" s="231"/>
      <c r="D6" s="231"/>
      <c r="E6" s="231"/>
      <c r="F6" s="231"/>
      <c r="G6" s="231"/>
      <c r="H6" s="231"/>
      <c r="I6" s="231"/>
      <c r="J6" s="231"/>
      <c r="K6" s="232"/>
    </row>
    <row r="7" spans="1:11" ht="20.100000000000001" customHeight="1">
      <c r="A7" s="230"/>
      <c r="B7" s="231"/>
      <c r="C7" s="1249" t="str">
        <f>入力シート!AT18</f>
        <v/>
      </c>
      <c r="D7" s="1250"/>
      <c r="E7" s="1250"/>
      <c r="F7" s="1250"/>
      <c r="G7" s="1250"/>
      <c r="H7" s="1250"/>
      <c r="I7" s="1250"/>
      <c r="J7" s="1250"/>
      <c r="K7" s="232"/>
    </row>
    <row r="8" spans="1:11" ht="20.100000000000001" customHeight="1">
      <c r="A8" s="1241" t="s">
        <v>286</v>
      </c>
      <c r="B8" s="1242"/>
      <c r="C8" s="1251"/>
      <c r="D8" s="1251"/>
      <c r="E8" s="1251"/>
      <c r="F8" s="1251"/>
      <c r="G8" s="1251"/>
      <c r="H8" s="1251"/>
      <c r="I8" s="1251"/>
      <c r="J8" s="1251"/>
      <c r="K8" s="232"/>
    </row>
    <row r="9" spans="1:11">
      <c r="A9" s="230"/>
      <c r="B9" s="231"/>
      <c r="C9" s="231"/>
      <c r="D9" s="231"/>
      <c r="E9" s="231"/>
      <c r="F9" s="231"/>
      <c r="G9" s="231"/>
      <c r="H9" s="231"/>
      <c r="I9" s="231"/>
      <c r="J9" s="231"/>
      <c r="K9" s="232"/>
    </row>
    <row r="10" spans="1:11">
      <c r="A10" s="230"/>
      <c r="B10" s="231"/>
      <c r="C10" s="231"/>
      <c r="D10" s="231"/>
      <c r="E10" s="231"/>
      <c r="F10" s="231"/>
      <c r="G10" s="231"/>
      <c r="H10" s="231"/>
      <c r="I10" s="231"/>
      <c r="J10" s="231"/>
      <c r="K10" s="232"/>
    </row>
    <row r="11" spans="1:11" ht="20.100000000000001" customHeight="1">
      <c r="A11" s="233" t="s">
        <v>290</v>
      </c>
      <c r="B11" s="231"/>
      <c r="C11" s="231"/>
      <c r="D11" s="231"/>
      <c r="E11" s="231"/>
      <c r="F11" s="231"/>
      <c r="G11" s="231"/>
      <c r="H11" s="231"/>
      <c r="I11" s="231"/>
      <c r="J11" s="231"/>
      <c r="K11" s="232"/>
    </row>
    <row r="12" spans="1:11" ht="20.100000000000001" customHeight="1">
      <c r="A12" s="234" t="s">
        <v>1162</v>
      </c>
      <c r="B12" s="231"/>
      <c r="C12" s="231"/>
      <c r="D12" s="231"/>
      <c r="E12" s="231"/>
      <c r="F12" s="231"/>
      <c r="G12" s="231"/>
      <c r="H12" s="231"/>
      <c r="I12" s="231"/>
      <c r="J12" s="231"/>
      <c r="K12" s="232"/>
    </row>
    <row r="13" spans="1:11" ht="20.100000000000001" customHeight="1">
      <c r="A13" s="234" t="s">
        <v>1199</v>
      </c>
      <c r="B13" s="231"/>
      <c r="C13" s="231"/>
      <c r="D13" s="231"/>
      <c r="E13" s="231"/>
      <c r="F13" s="231"/>
      <c r="G13" s="231"/>
      <c r="H13" s="231"/>
      <c r="I13" s="231"/>
      <c r="J13" s="231"/>
      <c r="K13" s="232"/>
    </row>
    <row r="14" spans="1:11" ht="20.100000000000001" customHeight="1">
      <c r="A14" s="454" t="s">
        <v>1291</v>
      </c>
      <c r="B14" s="231"/>
      <c r="C14" s="231"/>
      <c r="D14" s="231"/>
      <c r="E14" s="231"/>
      <c r="F14" s="231"/>
      <c r="G14" s="231"/>
      <c r="H14" s="231"/>
      <c r="I14" s="231"/>
      <c r="J14" s="231"/>
      <c r="K14" s="232"/>
    </row>
    <row r="15" spans="1:11" ht="20.100000000000001" customHeight="1">
      <c r="A15" s="234" t="s">
        <v>1303</v>
      </c>
      <c r="B15" s="231"/>
      <c r="C15" s="231"/>
      <c r="D15" s="231"/>
      <c r="E15" s="231"/>
      <c r="F15" s="231"/>
      <c r="G15" s="231"/>
      <c r="H15" s="231"/>
      <c r="I15" s="231"/>
      <c r="J15" s="231"/>
      <c r="K15" s="232"/>
    </row>
    <row r="16" spans="1:11">
      <c r="A16" s="230"/>
      <c r="B16" s="231"/>
      <c r="C16" s="231"/>
      <c r="D16" s="231"/>
      <c r="E16" s="231"/>
      <c r="F16" s="231"/>
      <c r="G16" s="231"/>
      <c r="H16" s="231"/>
      <c r="I16" s="231"/>
      <c r="J16" s="231"/>
      <c r="K16" s="232"/>
    </row>
    <row r="17" spans="1:11">
      <c r="A17" s="230"/>
      <c r="B17" s="231"/>
      <c r="C17" s="231"/>
      <c r="D17" s="231"/>
      <c r="E17" s="231"/>
      <c r="F17" s="231"/>
      <c r="G17" s="231"/>
      <c r="H17" s="231"/>
      <c r="I17" s="231"/>
      <c r="J17" s="231"/>
      <c r="K17" s="232"/>
    </row>
    <row r="18" spans="1:11" ht="20.100000000000001" customHeight="1">
      <c r="A18" s="233" t="s">
        <v>1194</v>
      </c>
      <c r="B18" s="231"/>
      <c r="C18" s="231"/>
      <c r="D18" s="231"/>
      <c r="E18" s="231"/>
      <c r="F18" s="231"/>
      <c r="G18" s="231"/>
      <c r="H18" s="231"/>
      <c r="I18" s="231"/>
      <c r="J18" s="231"/>
      <c r="K18" s="232"/>
    </row>
    <row r="19" spans="1:11" ht="20.100000000000001" customHeight="1">
      <c r="A19" s="234" t="s">
        <v>288</v>
      </c>
      <c r="B19" s="231"/>
      <c r="C19" s="231"/>
      <c r="D19" s="231"/>
      <c r="E19" s="231"/>
      <c r="F19" s="231"/>
      <c r="G19" s="231"/>
      <c r="H19" s="231"/>
      <c r="I19" s="231"/>
      <c r="J19" s="231"/>
      <c r="K19" s="232"/>
    </row>
    <row r="20" spans="1:11" ht="20.100000000000001" customHeight="1">
      <c r="A20" s="234" t="s">
        <v>289</v>
      </c>
      <c r="B20" s="231"/>
      <c r="C20" s="231"/>
      <c r="D20" s="231"/>
      <c r="E20" s="231"/>
      <c r="F20" s="231"/>
      <c r="G20" s="231"/>
      <c r="H20" s="231"/>
      <c r="I20" s="231"/>
      <c r="J20" s="231"/>
      <c r="K20" s="232"/>
    </row>
    <row r="21" spans="1:11" ht="20.100000000000001" customHeight="1">
      <c r="A21" s="230"/>
      <c r="B21" s="231"/>
      <c r="C21" s="231"/>
      <c r="D21" s="231"/>
      <c r="E21" s="231"/>
      <c r="F21" s="231"/>
      <c r="G21" s="231"/>
      <c r="H21" s="231"/>
      <c r="I21" s="231"/>
      <c r="J21" s="231"/>
      <c r="K21" s="232"/>
    </row>
    <row r="22" spans="1:11" ht="20.100000000000001" customHeight="1" thickBot="1">
      <c r="A22" s="235"/>
      <c r="B22" s="236"/>
      <c r="C22" s="236"/>
      <c r="D22" s="236"/>
      <c r="E22" s="236"/>
      <c r="F22" s="236"/>
      <c r="G22" s="236"/>
      <c r="H22" s="236"/>
      <c r="I22" s="236"/>
      <c r="J22" s="236"/>
      <c r="K22" s="237"/>
    </row>
    <row r="23" spans="1:11" ht="30" customHeight="1" thickBot="1">
      <c r="A23" s="238"/>
      <c r="B23" s="238"/>
      <c r="C23" s="238"/>
      <c r="D23" s="238"/>
      <c r="E23" s="238"/>
      <c r="F23" s="238"/>
      <c r="G23" s="238"/>
      <c r="H23" s="238"/>
      <c r="I23" s="238"/>
      <c r="J23" s="238"/>
      <c r="K23" s="238"/>
    </row>
    <row r="24" spans="1:11" ht="30" customHeight="1" thickBot="1">
      <c r="A24" s="231"/>
      <c r="B24" s="231"/>
      <c r="C24" s="231"/>
      <c r="D24" s="231"/>
      <c r="E24" s="231"/>
      <c r="F24" s="231"/>
      <c r="G24" s="231"/>
      <c r="H24" s="231"/>
      <c r="I24" s="231"/>
      <c r="J24" s="231"/>
      <c r="K24" s="239"/>
    </row>
    <row r="25" spans="1:11">
      <c r="A25" s="226"/>
      <c r="B25" s="227"/>
      <c r="C25" s="227"/>
      <c r="D25" s="227"/>
      <c r="E25" s="227"/>
      <c r="F25" s="227"/>
      <c r="G25" s="227"/>
      <c r="H25" s="227"/>
      <c r="I25" s="227"/>
      <c r="J25" s="227"/>
      <c r="K25" s="228"/>
    </row>
    <row r="26" spans="1:11" ht="20.100000000000001" customHeight="1">
      <c r="A26" s="1243" t="str">
        <f>A2</f>
        <v>令和６年度</v>
      </c>
      <c r="B26" s="1244"/>
      <c r="C26" s="1244"/>
      <c r="D26" s="1244"/>
      <c r="E26" s="1244"/>
      <c r="F26" s="1244"/>
      <c r="G26" s="1244"/>
      <c r="H26" s="1244"/>
      <c r="I26" s="1244"/>
      <c r="J26" s="1244"/>
      <c r="K26" s="1245"/>
    </row>
    <row r="27" spans="1:11" ht="20.100000000000001" customHeight="1">
      <c r="A27" s="1233" t="s">
        <v>1302</v>
      </c>
      <c r="B27" s="1234"/>
      <c r="C27" s="1234"/>
      <c r="D27" s="1234"/>
      <c r="E27" s="1234"/>
      <c r="F27" s="1234"/>
      <c r="G27" s="1234"/>
      <c r="H27" s="1234"/>
      <c r="I27" s="1234"/>
      <c r="J27" s="1234"/>
      <c r="K27" s="1235"/>
    </row>
    <row r="28" spans="1:11" ht="13.5" customHeight="1">
      <c r="A28" s="1236" t="s">
        <v>287</v>
      </c>
      <c r="B28" s="1237"/>
      <c r="C28" s="1237"/>
      <c r="D28" s="1237"/>
      <c r="E28" s="1237"/>
      <c r="F28" s="1237"/>
      <c r="G28" s="1237"/>
      <c r="H28" s="1237"/>
      <c r="I28" s="1237"/>
      <c r="J28" s="1237"/>
      <c r="K28" s="1238"/>
    </row>
    <row r="29" spans="1:11" ht="13.5" customHeight="1">
      <c r="A29" s="1236"/>
      <c r="B29" s="1237"/>
      <c r="C29" s="1237"/>
      <c r="D29" s="1237"/>
      <c r="E29" s="1237"/>
      <c r="F29" s="1237"/>
      <c r="G29" s="1237"/>
      <c r="H29" s="1237"/>
      <c r="I29" s="1237"/>
      <c r="J29" s="1237"/>
      <c r="K29" s="1238"/>
    </row>
    <row r="30" spans="1:11" ht="5.25" customHeight="1">
      <c r="A30" s="230"/>
      <c r="B30" s="231"/>
      <c r="C30" s="231"/>
      <c r="D30" s="231"/>
      <c r="E30" s="231"/>
      <c r="F30" s="231"/>
      <c r="G30" s="231"/>
      <c r="H30" s="231"/>
      <c r="I30" s="231"/>
      <c r="J30" s="231"/>
      <c r="K30" s="232"/>
    </row>
    <row r="31" spans="1:11" ht="20.100000000000001" customHeight="1">
      <c r="A31" s="230"/>
      <c r="B31" s="231"/>
      <c r="C31" s="1239" t="str">
        <f>IF(C7="","",C7)</f>
        <v/>
      </c>
      <c r="D31" s="1239"/>
      <c r="E31" s="1239"/>
      <c r="F31" s="1239"/>
      <c r="G31" s="1239"/>
      <c r="H31" s="1239"/>
      <c r="I31" s="1239"/>
      <c r="J31" s="1239"/>
      <c r="K31" s="232"/>
    </row>
    <row r="32" spans="1:11" ht="20.100000000000001" customHeight="1">
      <c r="A32" s="1241" t="s">
        <v>286</v>
      </c>
      <c r="B32" s="1242"/>
      <c r="C32" s="1240"/>
      <c r="D32" s="1240"/>
      <c r="E32" s="1240"/>
      <c r="F32" s="1240"/>
      <c r="G32" s="1240"/>
      <c r="H32" s="1240"/>
      <c r="I32" s="1240"/>
      <c r="J32" s="1240"/>
      <c r="K32" s="232"/>
    </row>
    <row r="33" spans="1:11">
      <c r="A33" s="230"/>
      <c r="B33" s="231"/>
      <c r="C33" s="231"/>
      <c r="D33" s="231"/>
      <c r="E33" s="231"/>
      <c r="F33" s="231"/>
      <c r="G33" s="231"/>
      <c r="H33" s="231"/>
      <c r="I33" s="231"/>
      <c r="J33" s="231"/>
      <c r="K33" s="232"/>
    </row>
    <row r="34" spans="1:11">
      <c r="A34" s="230"/>
      <c r="B34" s="231"/>
      <c r="C34" s="231"/>
      <c r="D34" s="231"/>
      <c r="E34" s="231"/>
      <c r="F34" s="231"/>
      <c r="G34" s="231"/>
      <c r="H34" s="231"/>
      <c r="I34" s="231"/>
      <c r="J34" s="231"/>
      <c r="K34" s="232"/>
    </row>
    <row r="35" spans="1:11" ht="20.100000000000001" customHeight="1">
      <c r="A35" s="233" t="str">
        <f>A11</f>
        <v>　　・この用紙は、審査が終了した通知ではありません。</v>
      </c>
      <c r="B35" s="231"/>
      <c r="C35" s="231"/>
      <c r="D35" s="231"/>
      <c r="E35" s="231"/>
      <c r="F35" s="231"/>
      <c r="G35" s="231"/>
      <c r="H35" s="231"/>
      <c r="I35" s="231"/>
      <c r="J35" s="231"/>
      <c r="K35" s="232"/>
    </row>
    <row r="36" spans="1:11" ht="20.100000000000001" customHeight="1">
      <c r="A36" s="233" t="str">
        <f t="shared" ref="A36:A39" si="0">A12</f>
        <v>　　・審査の進捗状況について、個別の問合せは受け付けておりません。</v>
      </c>
      <c r="B36" s="231"/>
      <c r="C36" s="231"/>
      <c r="D36" s="231"/>
      <c r="E36" s="231"/>
      <c r="F36" s="231"/>
      <c r="G36" s="231"/>
      <c r="H36" s="231"/>
      <c r="I36" s="231"/>
      <c r="J36" s="231"/>
      <c r="K36" s="232"/>
    </row>
    <row r="37" spans="1:11" ht="20.100000000000001" customHeight="1">
      <c r="A37" s="233" t="str">
        <f t="shared" si="0"/>
        <v>　　・不備等があった場合は、別途審査担当から連絡致します。</v>
      </c>
      <c r="B37" s="231"/>
      <c r="C37" s="231"/>
      <c r="D37" s="231"/>
      <c r="E37" s="231"/>
      <c r="F37" s="231"/>
      <c r="G37" s="231"/>
      <c r="H37" s="231"/>
      <c r="I37" s="231"/>
      <c r="J37" s="231"/>
      <c r="K37" s="232"/>
    </row>
    <row r="38" spans="1:11" ht="20.100000000000001" customHeight="1">
      <c r="A38" s="233" t="str">
        <f t="shared" si="0"/>
        <v>　　・審査結果通知書は、審査処理完了後の送付となりますので、</v>
      </c>
      <c r="B38" s="231"/>
      <c r="C38" s="231"/>
      <c r="D38" s="231"/>
      <c r="E38" s="231"/>
      <c r="F38" s="231"/>
      <c r="G38" s="231"/>
      <c r="H38" s="231"/>
      <c r="I38" s="231"/>
      <c r="J38" s="231"/>
      <c r="K38" s="232"/>
    </row>
    <row r="39" spans="1:11" ht="20.100000000000001" customHeight="1">
      <c r="A39" s="233" t="str">
        <f t="shared" si="0"/>
        <v>　　　通知書が届くまでこの用紙を保管してください。</v>
      </c>
      <c r="B39" s="231"/>
      <c r="C39" s="231"/>
      <c r="D39" s="231"/>
      <c r="E39" s="231"/>
      <c r="F39" s="231"/>
      <c r="G39" s="231"/>
      <c r="H39" s="231"/>
      <c r="I39" s="231"/>
      <c r="J39" s="231"/>
      <c r="K39" s="232"/>
    </row>
    <row r="40" spans="1:11">
      <c r="A40" s="230"/>
      <c r="B40" s="231"/>
      <c r="C40" s="231"/>
      <c r="D40" s="231"/>
      <c r="E40" s="231"/>
      <c r="F40" s="231"/>
      <c r="G40" s="231"/>
      <c r="H40" s="231"/>
      <c r="I40" s="231"/>
      <c r="J40" s="231"/>
      <c r="K40" s="232"/>
    </row>
    <row r="41" spans="1:11">
      <c r="A41" s="230"/>
      <c r="B41" s="231"/>
      <c r="C41" s="231"/>
      <c r="D41" s="231"/>
      <c r="E41" s="231"/>
      <c r="F41" s="231"/>
      <c r="G41" s="231"/>
      <c r="H41" s="231"/>
      <c r="I41" s="231"/>
      <c r="J41" s="231"/>
      <c r="K41" s="232"/>
    </row>
    <row r="42" spans="1:11" ht="20.100000000000001" customHeight="1">
      <c r="A42" s="233" t="s">
        <v>1194</v>
      </c>
      <c r="B42" s="231"/>
      <c r="C42" s="231"/>
      <c r="D42" s="231"/>
      <c r="E42" s="231"/>
      <c r="F42" s="231"/>
      <c r="G42" s="231"/>
      <c r="H42" s="231"/>
      <c r="I42" s="231"/>
      <c r="J42" s="231"/>
      <c r="K42" s="232"/>
    </row>
    <row r="43" spans="1:11" ht="20.100000000000001" customHeight="1">
      <c r="A43" s="234" t="s">
        <v>288</v>
      </c>
      <c r="B43" s="231"/>
      <c r="C43" s="231"/>
      <c r="D43" s="231"/>
      <c r="E43" s="231"/>
      <c r="F43" s="231"/>
      <c r="G43" s="231"/>
      <c r="H43" s="231"/>
      <c r="I43" s="231"/>
      <c r="J43" s="231"/>
      <c r="K43" s="232"/>
    </row>
    <row r="44" spans="1:11" ht="20.100000000000001" customHeight="1">
      <c r="A44" s="234" t="s">
        <v>289</v>
      </c>
      <c r="B44" s="231"/>
      <c r="C44" s="231"/>
      <c r="D44" s="231"/>
      <c r="E44" s="231"/>
      <c r="F44" s="231"/>
      <c r="G44" s="231"/>
      <c r="H44" s="231"/>
      <c r="I44" s="231"/>
      <c r="J44" s="231"/>
      <c r="K44" s="232"/>
    </row>
    <row r="45" spans="1:11" ht="20.100000000000001" customHeight="1">
      <c r="A45" s="230"/>
      <c r="B45" s="231"/>
      <c r="C45" s="231"/>
      <c r="D45" s="231"/>
      <c r="E45" s="231"/>
      <c r="F45" s="231"/>
      <c r="G45" s="231"/>
      <c r="H45" s="231"/>
      <c r="I45" s="231"/>
      <c r="J45" s="231"/>
      <c r="K45" s="232"/>
    </row>
    <row r="46" spans="1:11" ht="20.100000000000001" customHeight="1" thickBot="1">
      <c r="A46" s="235"/>
      <c r="B46" s="236"/>
      <c r="C46" s="236"/>
      <c r="D46" s="236"/>
      <c r="E46" s="236"/>
      <c r="F46" s="236"/>
      <c r="G46" s="236"/>
      <c r="H46" s="236"/>
      <c r="I46" s="236"/>
      <c r="J46" s="236"/>
      <c r="K46" s="237"/>
    </row>
  </sheetData>
  <sheetProtection algorithmName="SHA-512" hashValue="ND5XnRPeqIEaFs5KQZIf0S8HOB1YJIlUHV4borHE4sjhnPrbco2DKJR2MaC+LJSNkiQhGQ0oVhgPCYbQYAw/oA==" saltValue="LcA7lmvqs4Ta/YZIqIUGBA==" spinCount="100000" sheet="1" objects="1" scenarios="1" selectLockedCells="1" selectUnlockedCells="1"/>
  <mergeCells count="10">
    <mergeCell ref="A27:K27"/>
    <mergeCell ref="A28:K29"/>
    <mergeCell ref="C31:J32"/>
    <mergeCell ref="A32:B32"/>
    <mergeCell ref="A2:K2"/>
    <mergeCell ref="A3:K3"/>
    <mergeCell ref="A4:K5"/>
    <mergeCell ref="C7:J8"/>
    <mergeCell ref="A8:B8"/>
    <mergeCell ref="A26:K26"/>
  </mergeCells>
  <phoneticPr fontId="3"/>
  <pageMargins left="0.74803149606299213" right="0.55118110236220474" top="0.55118110236220474" bottom="0.55118110236220474"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K151"/>
  <sheetViews>
    <sheetView showGridLines="0" zoomScale="70" zoomScaleNormal="70" zoomScaleSheetLayoutView="80" zoomScalePageLayoutView="85" workbookViewId="0">
      <selection activeCell="C46" sqref="C46:E48"/>
    </sheetView>
  </sheetViews>
  <sheetFormatPr defaultColWidth="3.44140625" defaultRowHeight="14.1" customHeight="1"/>
  <cols>
    <col min="1" max="1" width="7.6640625" style="240" customWidth="1"/>
    <col min="2" max="2" width="3.44140625" style="240" customWidth="1"/>
    <col min="3" max="61" width="2.44140625" style="240" customWidth="1"/>
    <col min="62" max="62" width="3.44140625" style="240"/>
    <col min="63" max="63" width="0" style="240" hidden="1" customWidth="1"/>
    <col min="64" max="16384" width="3.44140625" style="240"/>
  </cols>
  <sheetData>
    <row r="1" spans="1:63" ht="14.1" customHeight="1">
      <c r="A1" s="604"/>
      <c r="B1" s="604"/>
      <c r="C1" s="475"/>
      <c r="D1" s="475"/>
      <c r="E1" s="1348" t="s">
        <v>488</v>
      </c>
      <c r="F1" s="1348"/>
      <c r="G1" s="1348"/>
      <c r="H1" s="1348"/>
      <c r="I1" s="1348"/>
      <c r="BA1" s="1340" t="s">
        <v>688</v>
      </c>
      <c r="BB1" s="1341"/>
      <c r="BC1" s="1341"/>
      <c r="BD1" s="1341"/>
      <c r="BE1" s="1341"/>
      <c r="BF1" s="1341"/>
      <c r="BG1" s="1341"/>
      <c r="BH1" s="1341"/>
      <c r="BI1" s="1341"/>
      <c r="BK1" s="240" t="s">
        <v>1292</v>
      </c>
    </row>
    <row r="2" spans="1:63" ht="14.1" customHeight="1" thickBot="1">
      <c r="A2" s="604"/>
      <c r="B2" s="604"/>
      <c r="C2" s="475"/>
      <c r="D2" s="475"/>
      <c r="E2" s="1348"/>
      <c r="F2" s="1348"/>
      <c r="G2" s="1348"/>
      <c r="H2" s="1348"/>
      <c r="I2" s="1348"/>
      <c r="J2" s="242"/>
      <c r="K2" s="242"/>
      <c r="L2" s="242"/>
      <c r="M2" s="242"/>
      <c r="N2" s="242"/>
      <c r="O2" s="242"/>
      <c r="P2" s="242"/>
      <c r="Q2" s="242"/>
      <c r="R2" s="242"/>
      <c r="S2" s="242"/>
      <c r="T2" s="242"/>
      <c r="U2" s="242"/>
      <c r="V2" s="242"/>
      <c r="W2" s="242"/>
      <c r="X2" s="242"/>
      <c r="Y2" s="242"/>
      <c r="Z2" s="242"/>
      <c r="AA2" s="242"/>
      <c r="AB2" s="243"/>
      <c r="AC2" s="243"/>
      <c r="AD2" s="243"/>
      <c r="AE2" s="243"/>
      <c r="AF2" s="243"/>
      <c r="AG2" s="243"/>
      <c r="AH2" s="243"/>
      <c r="AI2" s="243"/>
      <c r="AJ2" s="243"/>
      <c r="AK2" s="243"/>
      <c r="AL2" s="243"/>
      <c r="AM2" s="243"/>
      <c r="AN2" s="243"/>
      <c r="AO2" s="243"/>
      <c r="AP2" s="243"/>
      <c r="AQ2" s="243"/>
      <c r="AR2" s="243"/>
      <c r="AS2" s="243"/>
      <c r="AT2" s="243"/>
      <c r="AU2" s="243"/>
      <c r="AV2" s="243"/>
      <c r="BA2" s="1341"/>
      <c r="BB2" s="1341"/>
      <c r="BC2" s="1341"/>
      <c r="BD2" s="1341"/>
      <c r="BE2" s="1341"/>
      <c r="BF2" s="1341"/>
      <c r="BG2" s="1341"/>
      <c r="BH2" s="1341"/>
      <c r="BI2" s="1341"/>
    </row>
    <row r="3" spans="1:63" ht="9.9" customHeight="1">
      <c r="A3" s="1274" t="str">
        <f>入力シート!AT18</f>
        <v/>
      </c>
      <c r="B3" s="604"/>
      <c r="C3" s="1349" t="s">
        <v>497</v>
      </c>
      <c r="D3" s="1349"/>
      <c r="E3" s="1349"/>
      <c r="F3" s="1349"/>
      <c r="G3" s="1349"/>
      <c r="H3" s="1349"/>
      <c r="I3" s="1349"/>
      <c r="J3" s="1349"/>
      <c r="K3" s="1349"/>
      <c r="L3" s="1349"/>
      <c r="M3" s="1349"/>
      <c r="N3" s="1349"/>
      <c r="O3" s="1349"/>
      <c r="P3" s="1349"/>
      <c r="Q3" s="1349"/>
      <c r="R3" s="1349"/>
      <c r="S3" s="1349"/>
      <c r="T3" s="1349"/>
      <c r="U3" s="1349"/>
      <c r="V3" s="1349"/>
      <c r="W3" s="1349"/>
      <c r="X3" s="1349"/>
      <c r="Y3" s="1349"/>
      <c r="Z3" s="1349"/>
      <c r="AA3" s="1349"/>
      <c r="AB3" s="1349"/>
      <c r="AC3" s="1349"/>
      <c r="AD3" s="1349"/>
      <c r="AE3" s="1349"/>
      <c r="AF3" s="1349"/>
      <c r="AG3" s="1349"/>
      <c r="AH3" s="1349"/>
      <c r="AI3" s="1349"/>
      <c r="AJ3" s="1349"/>
      <c r="AK3" s="1349"/>
      <c r="AL3" s="1349"/>
      <c r="AM3" s="1349"/>
      <c r="AN3" s="1349"/>
      <c r="AO3" s="1349"/>
      <c r="AP3" s="1349"/>
      <c r="AQ3" s="1349"/>
      <c r="AR3" s="1349"/>
      <c r="AS3" s="1349"/>
      <c r="AT3" s="1349"/>
      <c r="AU3" s="1349"/>
      <c r="AV3" s="1349"/>
      <c r="AW3" s="1349"/>
      <c r="AX3" s="1349"/>
      <c r="AY3" s="1349"/>
      <c r="AZ3" s="1349"/>
      <c r="BA3" s="1349"/>
      <c r="BB3" s="1349"/>
      <c r="BC3" s="1349"/>
      <c r="BD3" s="1349"/>
      <c r="BE3" s="1349"/>
      <c r="BF3" s="1349"/>
      <c r="BG3" s="1349"/>
      <c r="BH3" s="1349"/>
      <c r="BI3" s="1349"/>
    </row>
    <row r="4" spans="1:63" ht="9.9" customHeight="1">
      <c r="A4" s="1275"/>
      <c r="B4" s="604"/>
      <c r="C4" s="1349"/>
      <c r="D4" s="1349"/>
      <c r="E4" s="1349"/>
      <c r="F4" s="1349"/>
      <c r="G4" s="1349"/>
      <c r="H4" s="1349"/>
      <c r="I4" s="1349"/>
      <c r="J4" s="1349"/>
      <c r="K4" s="1349"/>
      <c r="L4" s="1349"/>
      <c r="M4" s="1349"/>
      <c r="N4" s="1349"/>
      <c r="O4" s="1349"/>
      <c r="P4" s="1349"/>
      <c r="Q4" s="1349"/>
      <c r="R4" s="1349"/>
      <c r="S4" s="1349"/>
      <c r="T4" s="1349"/>
      <c r="U4" s="1349"/>
      <c r="V4" s="1349"/>
      <c r="W4" s="1349"/>
      <c r="X4" s="1349"/>
      <c r="Y4" s="1349"/>
      <c r="Z4" s="1349"/>
      <c r="AA4" s="1349"/>
      <c r="AB4" s="1349"/>
      <c r="AC4" s="1349"/>
      <c r="AD4" s="1349"/>
      <c r="AE4" s="1349"/>
      <c r="AF4" s="1349"/>
      <c r="AG4" s="1349"/>
      <c r="AH4" s="1349"/>
      <c r="AI4" s="1349"/>
      <c r="AJ4" s="1349"/>
      <c r="AK4" s="1349"/>
      <c r="AL4" s="1349"/>
      <c r="AM4" s="1349"/>
      <c r="AN4" s="1349"/>
      <c r="AO4" s="1349"/>
      <c r="AP4" s="1349"/>
      <c r="AQ4" s="1349"/>
      <c r="AR4" s="1349"/>
      <c r="AS4" s="1349"/>
      <c r="AT4" s="1349"/>
      <c r="AU4" s="1349"/>
      <c r="AV4" s="1349"/>
      <c r="AW4" s="1349"/>
      <c r="AX4" s="1349"/>
      <c r="AY4" s="1349"/>
      <c r="AZ4" s="1349"/>
      <c r="BA4" s="1349"/>
      <c r="BB4" s="1349"/>
      <c r="BC4" s="1349"/>
      <c r="BD4" s="1349"/>
      <c r="BE4" s="1349"/>
      <c r="BF4" s="1349"/>
      <c r="BG4" s="1349"/>
      <c r="BH4" s="1349"/>
      <c r="BI4" s="1349"/>
    </row>
    <row r="5" spans="1:63" ht="9.9" customHeight="1">
      <c r="A5" s="1275"/>
      <c r="B5" s="604"/>
      <c r="C5" s="1349"/>
      <c r="D5" s="1349"/>
      <c r="E5" s="1349"/>
      <c r="F5" s="1349"/>
      <c r="G5" s="1349"/>
      <c r="H5" s="1349"/>
      <c r="I5" s="1349"/>
      <c r="J5" s="1349"/>
      <c r="K5" s="1349"/>
      <c r="L5" s="1349"/>
      <c r="M5" s="1349"/>
      <c r="N5" s="1349"/>
      <c r="O5" s="1349"/>
      <c r="P5" s="1349"/>
      <c r="Q5" s="1349"/>
      <c r="R5" s="1349"/>
      <c r="S5" s="1349"/>
      <c r="T5" s="1349"/>
      <c r="U5" s="1349"/>
      <c r="V5" s="1349"/>
      <c r="W5" s="1349"/>
      <c r="X5" s="1349"/>
      <c r="Y5" s="1349"/>
      <c r="Z5" s="1349"/>
      <c r="AA5" s="1349"/>
      <c r="AB5" s="1349"/>
      <c r="AC5" s="1349"/>
      <c r="AD5" s="1349"/>
      <c r="AE5" s="1349"/>
      <c r="AF5" s="1349"/>
      <c r="AG5" s="1349"/>
      <c r="AH5" s="1349"/>
      <c r="AI5" s="1349"/>
      <c r="AJ5" s="1349"/>
      <c r="AK5" s="1349"/>
      <c r="AL5" s="1349"/>
      <c r="AM5" s="1349"/>
      <c r="AN5" s="1349"/>
      <c r="AO5" s="1349"/>
      <c r="AP5" s="1349"/>
      <c r="AQ5" s="1349"/>
      <c r="AR5" s="1349"/>
      <c r="AS5" s="1349"/>
      <c r="AT5" s="1349"/>
      <c r="AU5" s="1349"/>
      <c r="AV5" s="1349"/>
      <c r="AW5" s="1349"/>
      <c r="AX5" s="1349"/>
      <c r="AY5" s="1349"/>
      <c r="AZ5" s="1349"/>
      <c r="BA5" s="1349"/>
      <c r="BB5" s="1349"/>
      <c r="BC5" s="1349"/>
      <c r="BD5" s="1349"/>
      <c r="BE5" s="1349"/>
      <c r="BF5" s="1349"/>
      <c r="BG5" s="1349"/>
      <c r="BH5" s="1349"/>
      <c r="BI5" s="1349"/>
    </row>
    <row r="6" spans="1:63" ht="9.9" customHeight="1">
      <c r="A6" s="1275"/>
      <c r="B6" s="604"/>
      <c r="C6" s="1349"/>
      <c r="D6" s="1349"/>
      <c r="E6" s="1349"/>
      <c r="F6" s="1349"/>
      <c r="G6" s="1349"/>
      <c r="H6" s="1349"/>
      <c r="I6" s="1349"/>
      <c r="J6" s="1349"/>
      <c r="K6" s="1349"/>
      <c r="L6" s="1349"/>
      <c r="M6" s="1349"/>
      <c r="N6" s="1349"/>
      <c r="O6" s="1349"/>
      <c r="P6" s="1349"/>
      <c r="Q6" s="1349"/>
      <c r="R6" s="1349"/>
      <c r="S6" s="1349"/>
      <c r="T6" s="1349"/>
      <c r="U6" s="1349"/>
      <c r="V6" s="1349"/>
      <c r="W6" s="1349"/>
      <c r="X6" s="1349"/>
      <c r="Y6" s="1349"/>
      <c r="Z6" s="1349"/>
      <c r="AA6" s="1349"/>
      <c r="AB6" s="1349"/>
      <c r="AC6" s="1349"/>
      <c r="AD6" s="1349"/>
      <c r="AE6" s="1349"/>
      <c r="AF6" s="1349"/>
      <c r="AG6" s="1349"/>
      <c r="AH6" s="1349"/>
      <c r="AI6" s="1349"/>
      <c r="AJ6" s="1349"/>
      <c r="AK6" s="1349"/>
      <c r="AL6" s="1349"/>
      <c r="AM6" s="1349"/>
      <c r="AN6" s="1349"/>
      <c r="AO6" s="1349"/>
      <c r="AP6" s="1349"/>
      <c r="AQ6" s="1349"/>
      <c r="AR6" s="1349"/>
      <c r="AS6" s="1349"/>
      <c r="AT6" s="1349"/>
      <c r="AU6" s="1349"/>
      <c r="AV6" s="1349"/>
      <c r="AW6" s="1349"/>
      <c r="AX6" s="1349"/>
      <c r="AY6" s="1349"/>
      <c r="AZ6" s="1349"/>
      <c r="BA6" s="1349"/>
      <c r="BB6" s="1349"/>
      <c r="BC6" s="1349"/>
      <c r="BD6" s="1349"/>
      <c r="BE6" s="1349"/>
      <c r="BF6" s="1349"/>
      <c r="BG6" s="1349"/>
      <c r="BH6" s="1349"/>
      <c r="BI6" s="1349"/>
    </row>
    <row r="7" spans="1:63" ht="9.9" customHeight="1">
      <c r="A7" s="1275"/>
      <c r="B7" s="604"/>
      <c r="C7" s="1349"/>
      <c r="D7" s="1349"/>
      <c r="E7" s="1349"/>
      <c r="F7" s="1349"/>
      <c r="G7" s="1349"/>
      <c r="H7" s="1349"/>
      <c r="I7" s="1349"/>
      <c r="J7" s="1349"/>
      <c r="K7" s="1349"/>
      <c r="L7" s="1349"/>
      <c r="M7" s="1349"/>
      <c r="N7" s="1349"/>
      <c r="O7" s="1349"/>
      <c r="P7" s="1349"/>
      <c r="Q7" s="1349"/>
      <c r="R7" s="1349"/>
      <c r="S7" s="1349"/>
      <c r="T7" s="1349"/>
      <c r="U7" s="1349"/>
      <c r="V7" s="1349"/>
      <c r="W7" s="1349"/>
      <c r="X7" s="1349"/>
      <c r="Y7" s="1349"/>
      <c r="Z7" s="1349"/>
      <c r="AA7" s="1349"/>
      <c r="AB7" s="1349"/>
      <c r="AC7" s="1349"/>
      <c r="AD7" s="1349"/>
      <c r="AE7" s="1349"/>
      <c r="AF7" s="1349"/>
      <c r="AG7" s="1349"/>
      <c r="AH7" s="1349"/>
      <c r="AI7" s="1349"/>
      <c r="AJ7" s="1349"/>
      <c r="AK7" s="1349"/>
      <c r="AL7" s="1349"/>
      <c r="AM7" s="1349"/>
      <c r="AN7" s="1349"/>
      <c r="AO7" s="1349"/>
      <c r="AP7" s="1349"/>
      <c r="AQ7" s="1349"/>
      <c r="AR7" s="1349"/>
      <c r="AS7" s="1349"/>
      <c r="AT7" s="1349"/>
      <c r="AU7" s="1349"/>
      <c r="AV7" s="1349"/>
      <c r="AW7" s="1349"/>
      <c r="AX7" s="1349"/>
      <c r="AY7" s="1349"/>
      <c r="AZ7" s="1349"/>
      <c r="BA7" s="1349"/>
      <c r="BB7" s="1349"/>
      <c r="BC7" s="1349"/>
      <c r="BD7" s="1349"/>
      <c r="BE7" s="1349"/>
      <c r="BF7" s="1349"/>
      <c r="BG7" s="1349"/>
      <c r="BH7" s="1349"/>
      <c r="BI7" s="1349"/>
    </row>
    <row r="8" spans="1:63" ht="9.9" customHeight="1" thickBot="1">
      <c r="A8" s="1275"/>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row>
    <row r="9" spans="1:63" ht="9.9" customHeight="1">
      <c r="A9" s="1275"/>
      <c r="C9" s="1350" t="s">
        <v>17</v>
      </c>
      <c r="D9" s="1351"/>
      <c r="E9" s="1351"/>
      <c r="F9" s="1351"/>
      <c r="G9" s="1351"/>
      <c r="H9" s="1356" t="str">
        <f>入力シート!AT18&amp;"　"&amp;入力シート!AT104</f>
        <v>　</v>
      </c>
      <c r="I9" s="1357"/>
      <c r="J9" s="1357"/>
      <c r="K9" s="1357"/>
      <c r="L9" s="1357"/>
      <c r="M9" s="1357"/>
      <c r="N9" s="1357"/>
      <c r="O9" s="1357"/>
      <c r="P9" s="1357"/>
      <c r="Q9" s="1357"/>
      <c r="R9" s="1357"/>
      <c r="S9" s="1357"/>
      <c r="T9" s="1357"/>
      <c r="U9" s="1357"/>
      <c r="V9" s="1357"/>
      <c r="W9" s="1357"/>
      <c r="X9" s="1357"/>
      <c r="Y9" s="1357"/>
      <c r="Z9" s="1357"/>
      <c r="AA9" s="1357"/>
      <c r="AB9" s="1357"/>
      <c r="AC9" s="1357"/>
      <c r="AD9" s="1357"/>
      <c r="AE9" s="1357"/>
      <c r="AF9" s="1357"/>
      <c r="AG9" s="1357"/>
      <c r="AH9" s="1357"/>
      <c r="AI9" s="1357"/>
      <c r="AJ9" s="1357"/>
      <c r="AK9" s="1357"/>
      <c r="AL9" s="1357"/>
      <c r="AM9" s="1357"/>
      <c r="AN9" s="1357"/>
      <c r="AO9" s="1357"/>
      <c r="AP9" s="1357"/>
      <c r="AQ9" s="1357"/>
      <c r="AR9" s="1357"/>
      <c r="AS9" s="1357"/>
      <c r="AT9" s="1357"/>
      <c r="AU9" s="1357"/>
      <c r="AV9" s="1357"/>
      <c r="AW9" s="1357"/>
      <c r="AX9" s="1357"/>
      <c r="AY9" s="1357"/>
      <c r="AZ9" s="1357"/>
      <c r="BA9" s="1357"/>
      <c r="BB9" s="1357"/>
      <c r="BC9" s="1357"/>
      <c r="BD9" s="1357"/>
      <c r="BE9" s="1357"/>
      <c r="BF9" s="1357"/>
      <c r="BG9" s="1357"/>
      <c r="BH9" s="1357"/>
      <c r="BI9" s="1358"/>
    </row>
    <row r="10" spans="1:63" ht="9.9" customHeight="1">
      <c r="A10" s="1275"/>
      <c r="C10" s="1352"/>
      <c r="D10" s="1353"/>
      <c r="E10" s="1353"/>
      <c r="F10" s="1353"/>
      <c r="G10" s="1353"/>
      <c r="H10" s="1359"/>
      <c r="I10" s="1360"/>
      <c r="J10" s="1360"/>
      <c r="K10" s="1360"/>
      <c r="L10" s="1360"/>
      <c r="M10" s="1360"/>
      <c r="N10" s="1360"/>
      <c r="O10" s="1360"/>
      <c r="P10" s="1360"/>
      <c r="Q10" s="1360"/>
      <c r="R10" s="1360"/>
      <c r="S10" s="1360"/>
      <c r="T10" s="1360"/>
      <c r="U10" s="1360"/>
      <c r="V10" s="1360"/>
      <c r="W10" s="1360"/>
      <c r="X10" s="1360"/>
      <c r="Y10" s="1360"/>
      <c r="Z10" s="1360"/>
      <c r="AA10" s="1360"/>
      <c r="AB10" s="1360"/>
      <c r="AC10" s="1360"/>
      <c r="AD10" s="1360"/>
      <c r="AE10" s="1360"/>
      <c r="AF10" s="1360"/>
      <c r="AG10" s="1360"/>
      <c r="AH10" s="1360"/>
      <c r="AI10" s="1360"/>
      <c r="AJ10" s="1360"/>
      <c r="AK10" s="1360"/>
      <c r="AL10" s="1360"/>
      <c r="AM10" s="1360"/>
      <c r="AN10" s="1360"/>
      <c r="AO10" s="1360"/>
      <c r="AP10" s="1360"/>
      <c r="AQ10" s="1360"/>
      <c r="AR10" s="1360"/>
      <c r="AS10" s="1360"/>
      <c r="AT10" s="1360"/>
      <c r="AU10" s="1360"/>
      <c r="AV10" s="1360"/>
      <c r="AW10" s="1360"/>
      <c r="AX10" s="1360"/>
      <c r="AY10" s="1360"/>
      <c r="AZ10" s="1360"/>
      <c r="BA10" s="1360"/>
      <c r="BB10" s="1360"/>
      <c r="BC10" s="1360"/>
      <c r="BD10" s="1360"/>
      <c r="BE10" s="1360"/>
      <c r="BF10" s="1360"/>
      <c r="BG10" s="1360"/>
      <c r="BH10" s="1360"/>
      <c r="BI10" s="1361"/>
    </row>
    <row r="11" spans="1:63" ht="9.9" customHeight="1">
      <c r="A11" s="1275"/>
      <c r="C11" s="1352"/>
      <c r="D11" s="1353"/>
      <c r="E11" s="1353"/>
      <c r="F11" s="1353"/>
      <c r="G11" s="1353"/>
      <c r="H11" s="1359"/>
      <c r="I11" s="1360"/>
      <c r="J11" s="1360"/>
      <c r="K11" s="1360"/>
      <c r="L11" s="1360"/>
      <c r="M11" s="1360"/>
      <c r="N11" s="1360"/>
      <c r="O11" s="1360"/>
      <c r="P11" s="1360"/>
      <c r="Q11" s="1360"/>
      <c r="R11" s="1360"/>
      <c r="S11" s="1360"/>
      <c r="T11" s="1360"/>
      <c r="U11" s="1360"/>
      <c r="V11" s="1360"/>
      <c r="W11" s="1360"/>
      <c r="X11" s="1360"/>
      <c r="Y11" s="1360"/>
      <c r="Z11" s="1360"/>
      <c r="AA11" s="1360"/>
      <c r="AB11" s="1360"/>
      <c r="AC11" s="1360"/>
      <c r="AD11" s="1360"/>
      <c r="AE11" s="1360"/>
      <c r="AF11" s="1360"/>
      <c r="AG11" s="1360"/>
      <c r="AH11" s="1360"/>
      <c r="AI11" s="1360"/>
      <c r="AJ11" s="1360"/>
      <c r="AK11" s="1360"/>
      <c r="AL11" s="1360"/>
      <c r="AM11" s="1360"/>
      <c r="AN11" s="1360"/>
      <c r="AO11" s="1360"/>
      <c r="AP11" s="1360"/>
      <c r="AQ11" s="1360"/>
      <c r="AR11" s="1360"/>
      <c r="AS11" s="1360"/>
      <c r="AT11" s="1360"/>
      <c r="AU11" s="1360"/>
      <c r="AV11" s="1360"/>
      <c r="AW11" s="1360"/>
      <c r="AX11" s="1360"/>
      <c r="AY11" s="1360"/>
      <c r="AZ11" s="1360"/>
      <c r="BA11" s="1360"/>
      <c r="BB11" s="1360"/>
      <c r="BC11" s="1360"/>
      <c r="BD11" s="1360"/>
      <c r="BE11" s="1360"/>
      <c r="BF11" s="1360"/>
      <c r="BG11" s="1360"/>
      <c r="BH11" s="1360"/>
      <c r="BI11" s="1361"/>
    </row>
    <row r="12" spans="1:63" ht="9.9" customHeight="1">
      <c r="A12" s="1275"/>
      <c r="C12" s="1352"/>
      <c r="D12" s="1353"/>
      <c r="E12" s="1353"/>
      <c r="F12" s="1353"/>
      <c r="G12" s="1353"/>
      <c r="H12" s="1359"/>
      <c r="I12" s="1360"/>
      <c r="J12" s="1360"/>
      <c r="K12" s="1360"/>
      <c r="L12" s="1360"/>
      <c r="M12" s="1360"/>
      <c r="N12" s="1360"/>
      <c r="O12" s="1360"/>
      <c r="P12" s="1360"/>
      <c r="Q12" s="1360"/>
      <c r="R12" s="1360"/>
      <c r="S12" s="1360"/>
      <c r="T12" s="1360"/>
      <c r="U12" s="1360"/>
      <c r="V12" s="1360"/>
      <c r="W12" s="1360"/>
      <c r="X12" s="1360"/>
      <c r="Y12" s="1360"/>
      <c r="Z12" s="1360"/>
      <c r="AA12" s="1360"/>
      <c r="AB12" s="1360"/>
      <c r="AC12" s="1360"/>
      <c r="AD12" s="1360"/>
      <c r="AE12" s="1360"/>
      <c r="AF12" s="1360"/>
      <c r="AG12" s="1360"/>
      <c r="AH12" s="1360"/>
      <c r="AI12" s="1360"/>
      <c r="AJ12" s="1360"/>
      <c r="AK12" s="1360"/>
      <c r="AL12" s="1360"/>
      <c r="AM12" s="1360"/>
      <c r="AN12" s="1360"/>
      <c r="AO12" s="1360"/>
      <c r="AP12" s="1360"/>
      <c r="AQ12" s="1360"/>
      <c r="AR12" s="1360"/>
      <c r="AS12" s="1360"/>
      <c r="AT12" s="1360"/>
      <c r="AU12" s="1360"/>
      <c r="AV12" s="1360"/>
      <c r="AW12" s="1360"/>
      <c r="AX12" s="1360"/>
      <c r="AY12" s="1360"/>
      <c r="AZ12" s="1360"/>
      <c r="BA12" s="1360"/>
      <c r="BB12" s="1360"/>
      <c r="BC12" s="1360"/>
      <c r="BD12" s="1360"/>
      <c r="BE12" s="1360"/>
      <c r="BF12" s="1360"/>
      <c r="BG12" s="1360"/>
      <c r="BH12" s="1360"/>
      <c r="BI12" s="1361"/>
    </row>
    <row r="13" spans="1:63" ht="9.9" customHeight="1" thickBot="1">
      <c r="A13" s="1275"/>
      <c r="C13" s="1354"/>
      <c r="D13" s="1355"/>
      <c r="E13" s="1355"/>
      <c r="F13" s="1355"/>
      <c r="G13" s="1355"/>
      <c r="H13" s="1362"/>
      <c r="I13" s="1363"/>
      <c r="J13" s="1363"/>
      <c r="K13" s="1363"/>
      <c r="L13" s="1363"/>
      <c r="M13" s="1363"/>
      <c r="N13" s="1363"/>
      <c r="O13" s="1363"/>
      <c r="P13" s="1363"/>
      <c r="Q13" s="1363"/>
      <c r="R13" s="1363"/>
      <c r="S13" s="1363"/>
      <c r="T13" s="1363"/>
      <c r="U13" s="1363"/>
      <c r="V13" s="1363"/>
      <c r="W13" s="1363"/>
      <c r="X13" s="1363"/>
      <c r="Y13" s="1363"/>
      <c r="Z13" s="1363"/>
      <c r="AA13" s="1363"/>
      <c r="AB13" s="1363"/>
      <c r="AC13" s="1363"/>
      <c r="AD13" s="1363"/>
      <c r="AE13" s="1363"/>
      <c r="AF13" s="1363"/>
      <c r="AG13" s="1363"/>
      <c r="AH13" s="1363"/>
      <c r="AI13" s="1363"/>
      <c r="AJ13" s="1363"/>
      <c r="AK13" s="1363"/>
      <c r="AL13" s="1363"/>
      <c r="AM13" s="1363"/>
      <c r="AN13" s="1363"/>
      <c r="AO13" s="1363"/>
      <c r="AP13" s="1363"/>
      <c r="AQ13" s="1363"/>
      <c r="AR13" s="1363"/>
      <c r="AS13" s="1363"/>
      <c r="AT13" s="1363"/>
      <c r="AU13" s="1363"/>
      <c r="AV13" s="1363"/>
      <c r="AW13" s="1363"/>
      <c r="AX13" s="1363"/>
      <c r="AY13" s="1363"/>
      <c r="AZ13" s="1363"/>
      <c r="BA13" s="1363"/>
      <c r="BB13" s="1363"/>
      <c r="BC13" s="1363"/>
      <c r="BD13" s="1363"/>
      <c r="BE13" s="1363"/>
      <c r="BF13" s="1363"/>
      <c r="BG13" s="1363"/>
      <c r="BH13" s="1363"/>
      <c r="BI13" s="1364"/>
    </row>
    <row r="14" spans="1:63" ht="9.9" customHeight="1" thickBot="1">
      <c r="A14" s="1275"/>
      <c r="C14" s="241"/>
      <c r="D14" s="241"/>
      <c r="E14" s="241"/>
      <c r="F14" s="241"/>
      <c r="G14" s="241"/>
      <c r="H14" s="241"/>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5"/>
      <c r="AQ14" s="245"/>
      <c r="AR14" s="245"/>
      <c r="AS14" s="245"/>
      <c r="AT14" s="245"/>
      <c r="AU14" s="245"/>
      <c r="AV14" s="245"/>
    </row>
    <row r="15" spans="1:63" ht="9.9" customHeight="1">
      <c r="A15" s="1275"/>
      <c r="C15" s="1422" t="s">
        <v>60</v>
      </c>
      <c r="D15" s="1422"/>
      <c r="E15" s="1422"/>
      <c r="F15" s="1422"/>
      <c r="G15" s="1422"/>
      <c r="H15" s="1365" t="s">
        <v>61</v>
      </c>
      <c r="I15" s="1366"/>
      <c r="J15" s="1366"/>
      <c r="K15" s="1366"/>
      <c r="L15" s="1367"/>
      <c r="M15" s="1374" t="str">
        <f>IF(入力シート!L23="","",入力シート!L23)</f>
        <v/>
      </c>
      <c r="N15" s="1375"/>
      <c r="O15" s="1375"/>
      <c r="P15" s="1375"/>
      <c r="Q15" s="1375"/>
      <c r="R15" s="1375"/>
      <c r="S15" s="1375"/>
      <c r="T15" s="1375"/>
      <c r="U15" s="1375"/>
      <c r="V15" s="1375"/>
      <c r="W15" s="1375"/>
      <c r="X15" s="1375"/>
      <c r="Y15" s="1375"/>
      <c r="Z15" s="1375"/>
      <c r="AA15" s="1375"/>
      <c r="AB15" s="1375"/>
      <c r="AC15" s="1375"/>
      <c r="AD15" s="1375"/>
      <c r="AE15" s="1375"/>
      <c r="AF15" s="1375"/>
      <c r="AG15" s="1375"/>
      <c r="AH15" s="1375"/>
      <c r="AI15" s="1375"/>
      <c r="AJ15" s="1375"/>
      <c r="AK15" s="1378" t="s">
        <v>489</v>
      </c>
      <c r="AL15" s="1378"/>
      <c r="AM15" s="1378"/>
      <c r="AN15" s="1380" t="str">
        <f>入力シート!AT28</f>
        <v/>
      </c>
      <c r="AO15" s="1380"/>
      <c r="AP15" s="1380"/>
      <c r="AQ15" s="1380"/>
      <c r="AR15" s="1380"/>
      <c r="AS15" s="1380"/>
      <c r="AT15" s="1380"/>
      <c r="AU15" s="1380"/>
      <c r="AV15" s="1380"/>
      <c r="AW15" s="1380"/>
      <c r="AX15" s="1380"/>
      <c r="AY15" s="1380"/>
      <c r="AZ15" s="1380"/>
      <c r="BA15" s="1380"/>
      <c r="BB15" s="1380"/>
      <c r="BC15" s="1380"/>
      <c r="BD15" s="1380"/>
      <c r="BE15" s="1380"/>
      <c r="BF15" s="1380"/>
      <c r="BG15" s="1380"/>
      <c r="BH15" s="1380"/>
      <c r="BI15" s="1381"/>
    </row>
    <row r="16" spans="1:63" ht="9.9" customHeight="1">
      <c r="A16" s="1275"/>
      <c r="C16" s="1423"/>
      <c r="D16" s="1423"/>
      <c r="E16" s="1423"/>
      <c r="F16" s="1423"/>
      <c r="G16" s="1423"/>
      <c r="H16" s="1368"/>
      <c r="I16" s="1369"/>
      <c r="J16" s="1369"/>
      <c r="K16" s="1369"/>
      <c r="L16" s="1370"/>
      <c r="M16" s="1376"/>
      <c r="N16" s="1377"/>
      <c r="O16" s="1377"/>
      <c r="P16" s="1377"/>
      <c r="Q16" s="1377"/>
      <c r="R16" s="1377"/>
      <c r="S16" s="1377"/>
      <c r="T16" s="1377"/>
      <c r="U16" s="1377"/>
      <c r="V16" s="1377"/>
      <c r="W16" s="1377"/>
      <c r="X16" s="1377"/>
      <c r="Y16" s="1377"/>
      <c r="Z16" s="1377"/>
      <c r="AA16" s="1377"/>
      <c r="AB16" s="1377"/>
      <c r="AC16" s="1377"/>
      <c r="AD16" s="1377"/>
      <c r="AE16" s="1377"/>
      <c r="AF16" s="1377"/>
      <c r="AG16" s="1377"/>
      <c r="AH16" s="1377"/>
      <c r="AI16" s="1377"/>
      <c r="AJ16" s="1377"/>
      <c r="AK16" s="1379"/>
      <c r="AL16" s="1379"/>
      <c r="AM16" s="1379"/>
      <c r="AN16" s="1382"/>
      <c r="AO16" s="1382"/>
      <c r="AP16" s="1382"/>
      <c r="AQ16" s="1382"/>
      <c r="AR16" s="1382"/>
      <c r="AS16" s="1382"/>
      <c r="AT16" s="1382"/>
      <c r="AU16" s="1382"/>
      <c r="AV16" s="1382"/>
      <c r="AW16" s="1382"/>
      <c r="AX16" s="1382"/>
      <c r="AY16" s="1382"/>
      <c r="AZ16" s="1382"/>
      <c r="BA16" s="1382"/>
      <c r="BB16" s="1382"/>
      <c r="BC16" s="1382"/>
      <c r="BD16" s="1382"/>
      <c r="BE16" s="1382"/>
      <c r="BF16" s="1382"/>
      <c r="BG16" s="1382"/>
      <c r="BH16" s="1382"/>
      <c r="BI16" s="1383"/>
    </row>
    <row r="17" spans="1:61" ht="9.9" customHeight="1">
      <c r="A17" s="1275"/>
      <c r="C17" s="1423"/>
      <c r="D17" s="1423"/>
      <c r="E17" s="1423"/>
      <c r="F17" s="1423"/>
      <c r="G17" s="1423"/>
      <c r="H17" s="1368"/>
      <c r="I17" s="1369"/>
      <c r="J17" s="1369"/>
      <c r="K17" s="1369"/>
      <c r="L17" s="1370"/>
      <c r="M17" s="1376"/>
      <c r="N17" s="1377"/>
      <c r="O17" s="1377"/>
      <c r="P17" s="1377"/>
      <c r="Q17" s="1377"/>
      <c r="R17" s="1377"/>
      <c r="S17" s="1377"/>
      <c r="T17" s="1377"/>
      <c r="U17" s="1377"/>
      <c r="V17" s="1377"/>
      <c r="W17" s="1377"/>
      <c r="X17" s="1377"/>
      <c r="Y17" s="1377"/>
      <c r="Z17" s="1377"/>
      <c r="AA17" s="1377"/>
      <c r="AB17" s="1377"/>
      <c r="AC17" s="1377"/>
      <c r="AD17" s="1377"/>
      <c r="AE17" s="1377"/>
      <c r="AF17" s="1377"/>
      <c r="AG17" s="1377"/>
      <c r="AH17" s="1377"/>
      <c r="AI17" s="1377"/>
      <c r="AJ17" s="1377"/>
      <c r="AK17" s="1379"/>
      <c r="AL17" s="1379"/>
      <c r="AM17" s="1379"/>
      <c r="AN17" s="1382"/>
      <c r="AO17" s="1382"/>
      <c r="AP17" s="1382"/>
      <c r="AQ17" s="1382"/>
      <c r="AR17" s="1382"/>
      <c r="AS17" s="1382"/>
      <c r="AT17" s="1382"/>
      <c r="AU17" s="1382"/>
      <c r="AV17" s="1382"/>
      <c r="AW17" s="1382"/>
      <c r="AX17" s="1382"/>
      <c r="AY17" s="1382"/>
      <c r="AZ17" s="1382"/>
      <c r="BA17" s="1382"/>
      <c r="BB17" s="1382"/>
      <c r="BC17" s="1382"/>
      <c r="BD17" s="1382"/>
      <c r="BE17" s="1382"/>
      <c r="BF17" s="1382"/>
      <c r="BG17" s="1382"/>
      <c r="BH17" s="1382"/>
      <c r="BI17" s="1383"/>
    </row>
    <row r="18" spans="1:61" ht="9.9" customHeight="1">
      <c r="A18" s="1275"/>
      <c r="C18" s="1423"/>
      <c r="D18" s="1423"/>
      <c r="E18" s="1423"/>
      <c r="F18" s="1423"/>
      <c r="G18" s="1423"/>
      <c r="H18" s="1368"/>
      <c r="I18" s="1369"/>
      <c r="J18" s="1369"/>
      <c r="K18" s="1369"/>
      <c r="L18" s="1370"/>
      <c r="M18" s="1376"/>
      <c r="N18" s="1377"/>
      <c r="O18" s="1377"/>
      <c r="P18" s="1377"/>
      <c r="Q18" s="1377"/>
      <c r="R18" s="1377"/>
      <c r="S18" s="1377"/>
      <c r="T18" s="1377"/>
      <c r="U18" s="1377"/>
      <c r="V18" s="1377"/>
      <c r="W18" s="1377"/>
      <c r="X18" s="1377"/>
      <c r="Y18" s="1377"/>
      <c r="Z18" s="1377"/>
      <c r="AA18" s="1377"/>
      <c r="AB18" s="1377"/>
      <c r="AC18" s="1377"/>
      <c r="AD18" s="1377"/>
      <c r="AE18" s="1377"/>
      <c r="AF18" s="1377"/>
      <c r="AG18" s="1377"/>
      <c r="AH18" s="1377"/>
      <c r="AI18" s="1377"/>
      <c r="AJ18" s="1377"/>
      <c r="AK18" s="1425" t="s">
        <v>63</v>
      </c>
      <c r="AL18" s="1425"/>
      <c r="AM18" s="1425"/>
      <c r="AN18" s="1382" t="str">
        <f>入力シート!AT31</f>
        <v/>
      </c>
      <c r="AO18" s="1382"/>
      <c r="AP18" s="1382"/>
      <c r="AQ18" s="1382"/>
      <c r="AR18" s="1382"/>
      <c r="AS18" s="1382"/>
      <c r="AT18" s="1382"/>
      <c r="AU18" s="1382"/>
      <c r="AV18" s="1382"/>
      <c r="AW18" s="1382"/>
      <c r="AX18" s="1382"/>
      <c r="AY18" s="1382"/>
      <c r="AZ18" s="1382"/>
      <c r="BA18" s="1382"/>
      <c r="BB18" s="1382"/>
      <c r="BC18" s="1382"/>
      <c r="BD18" s="1382"/>
      <c r="BE18" s="1382"/>
      <c r="BF18" s="1382"/>
      <c r="BG18" s="1382"/>
      <c r="BH18" s="1382"/>
      <c r="BI18" s="1383"/>
    </row>
    <row r="19" spans="1:61" ht="9.9" customHeight="1">
      <c r="A19" s="1275"/>
      <c r="C19" s="1423"/>
      <c r="D19" s="1423"/>
      <c r="E19" s="1423"/>
      <c r="F19" s="1423"/>
      <c r="G19" s="1423"/>
      <c r="H19" s="1368"/>
      <c r="I19" s="1369"/>
      <c r="J19" s="1369"/>
      <c r="K19" s="1369"/>
      <c r="L19" s="1370"/>
      <c r="M19" s="1376"/>
      <c r="N19" s="1377"/>
      <c r="O19" s="1377"/>
      <c r="P19" s="1377"/>
      <c r="Q19" s="1377"/>
      <c r="R19" s="1377"/>
      <c r="S19" s="1377"/>
      <c r="T19" s="1377"/>
      <c r="U19" s="1377"/>
      <c r="V19" s="1377"/>
      <c r="W19" s="1377"/>
      <c r="X19" s="1377"/>
      <c r="Y19" s="1377"/>
      <c r="Z19" s="1377"/>
      <c r="AA19" s="1377"/>
      <c r="AB19" s="1377"/>
      <c r="AC19" s="1377"/>
      <c r="AD19" s="1377"/>
      <c r="AE19" s="1377"/>
      <c r="AF19" s="1377"/>
      <c r="AG19" s="1377"/>
      <c r="AH19" s="1377"/>
      <c r="AI19" s="1377"/>
      <c r="AJ19" s="1377"/>
      <c r="AK19" s="1425"/>
      <c r="AL19" s="1425"/>
      <c r="AM19" s="1425"/>
      <c r="AN19" s="1382"/>
      <c r="AO19" s="1382"/>
      <c r="AP19" s="1382"/>
      <c r="AQ19" s="1382"/>
      <c r="AR19" s="1382"/>
      <c r="AS19" s="1382"/>
      <c r="AT19" s="1382"/>
      <c r="AU19" s="1382"/>
      <c r="AV19" s="1382"/>
      <c r="AW19" s="1382"/>
      <c r="AX19" s="1382"/>
      <c r="AY19" s="1382"/>
      <c r="AZ19" s="1382"/>
      <c r="BA19" s="1382"/>
      <c r="BB19" s="1382"/>
      <c r="BC19" s="1382"/>
      <c r="BD19" s="1382"/>
      <c r="BE19" s="1382"/>
      <c r="BF19" s="1382"/>
      <c r="BG19" s="1382"/>
      <c r="BH19" s="1382"/>
      <c r="BI19" s="1383"/>
    </row>
    <row r="20" spans="1:61" ht="9.9" customHeight="1">
      <c r="A20" s="1275"/>
      <c r="C20" s="1423"/>
      <c r="D20" s="1423"/>
      <c r="E20" s="1423"/>
      <c r="F20" s="1423"/>
      <c r="G20" s="1423"/>
      <c r="H20" s="1371"/>
      <c r="I20" s="1372"/>
      <c r="J20" s="1372"/>
      <c r="K20" s="1372"/>
      <c r="L20" s="1373"/>
      <c r="M20" s="1376"/>
      <c r="N20" s="1377"/>
      <c r="O20" s="1377"/>
      <c r="P20" s="1377"/>
      <c r="Q20" s="1377"/>
      <c r="R20" s="1377"/>
      <c r="S20" s="1377"/>
      <c r="T20" s="1377"/>
      <c r="U20" s="1377"/>
      <c r="V20" s="1377"/>
      <c r="W20" s="1377"/>
      <c r="X20" s="1377"/>
      <c r="Y20" s="1377"/>
      <c r="Z20" s="1377"/>
      <c r="AA20" s="1377"/>
      <c r="AB20" s="1377"/>
      <c r="AC20" s="1377"/>
      <c r="AD20" s="1377"/>
      <c r="AE20" s="1377"/>
      <c r="AF20" s="1377"/>
      <c r="AG20" s="1377"/>
      <c r="AH20" s="1377"/>
      <c r="AI20" s="1377"/>
      <c r="AJ20" s="1377"/>
      <c r="AK20" s="1425"/>
      <c r="AL20" s="1425"/>
      <c r="AM20" s="1425"/>
      <c r="AN20" s="1382"/>
      <c r="AO20" s="1382"/>
      <c r="AP20" s="1382"/>
      <c r="AQ20" s="1382"/>
      <c r="AR20" s="1382"/>
      <c r="AS20" s="1382"/>
      <c r="AT20" s="1382"/>
      <c r="AU20" s="1382"/>
      <c r="AV20" s="1382"/>
      <c r="AW20" s="1382"/>
      <c r="AX20" s="1382"/>
      <c r="AY20" s="1382"/>
      <c r="AZ20" s="1382"/>
      <c r="BA20" s="1382"/>
      <c r="BB20" s="1382"/>
      <c r="BC20" s="1382"/>
      <c r="BD20" s="1382"/>
      <c r="BE20" s="1382"/>
      <c r="BF20" s="1382"/>
      <c r="BG20" s="1382"/>
      <c r="BH20" s="1382"/>
      <c r="BI20" s="1383"/>
    </row>
    <row r="21" spans="1:61" ht="9.9" customHeight="1">
      <c r="A21" s="1275"/>
      <c r="C21" s="1423"/>
      <c r="D21" s="1423"/>
      <c r="E21" s="1423"/>
      <c r="F21" s="1423"/>
      <c r="G21" s="1423"/>
      <c r="H21" s="1405" t="s">
        <v>64</v>
      </c>
      <c r="I21" s="1406"/>
      <c r="J21" s="1406"/>
      <c r="K21" s="1406"/>
      <c r="L21" s="1407"/>
      <c r="M21" s="1376" t="str">
        <f>IF(入力シート!AT26="","",入力シート!AT26)</f>
        <v/>
      </c>
      <c r="N21" s="1377"/>
      <c r="O21" s="1377"/>
      <c r="P21" s="1377"/>
      <c r="Q21" s="1377"/>
      <c r="R21" s="1377"/>
      <c r="S21" s="1377"/>
      <c r="T21" s="1377"/>
      <c r="U21" s="1377"/>
      <c r="V21" s="1377"/>
      <c r="W21" s="1377"/>
      <c r="X21" s="1377"/>
      <c r="Y21" s="1377"/>
      <c r="Z21" s="1377"/>
      <c r="AA21" s="1377"/>
      <c r="AB21" s="1377"/>
      <c r="AC21" s="1377"/>
      <c r="AD21" s="1377"/>
      <c r="AE21" s="1377"/>
      <c r="AF21" s="1377"/>
      <c r="AG21" s="1377"/>
      <c r="AH21" s="1377"/>
      <c r="AI21" s="1377"/>
      <c r="AJ21" s="1377"/>
      <c r="AK21" s="1410" t="s">
        <v>65</v>
      </c>
      <c r="AL21" s="1411"/>
      <c r="AM21" s="1411"/>
      <c r="AN21" s="1413" t="str">
        <f>入力シート!AT34</f>
        <v/>
      </c>
      <c r="AO21" s="1414"/>
      <c r="AP21" s="1414"/>
      <c r="AQ21" s="1414"/>
      <c r="AR21" s="1414"/>
      <c r="AS21" s="1414"/>
      <c r="AT21" s="1414"/>
      <c r="AU21" s="1414"/>
      <c r="AV21" s="1414"/>
      <c r="AW21" s="1414"/>
      <c r="AX21" s="1414"/>
      <c r="AY21" s="1414"/>
      <c r="AZ21" s="1414"/>
      <c r="BA21" s="1414"/>
      <c r="BB21" s="1414"/>
      <c r="BC21" s="1414"/>
      <c r="BD21" s="1414"/>
      <c r="BE21" s="1414"/>
      <c r="BF21" s="1414"/>
      <c r="BG21" s="1414"/>
      <c r="BH21" s="1414"/>
      <c r="BI21" s="1415"/>
    </row>
    <row r="22" spans="1:61" ht="9.9" customHeight="1">
      <c r="A22" s="1275"/>
      <c r="C22" s="1423"/>
      <c r="D22" s="1423"/>
      <c r="E22" s="1423"/>
      <c r="F22" s="1423"/>
      <c r="G22" s="1423"/>
      <c r="H22" s="1368"/>
      <c r="I22" s="1369"/>
      <c r="J22" s="1369"/>
      <c r="K22" s="1369"/>
      <c r="L22" s="1370"/>
      <c r="M22" s="1376"/>
      <c r="N22" s="1377"/>
      <c r="O22" s="1377"/>
      <c r="P22" s="1377"/>
      <c r="Q22" s="1377"/>
      <c r="R22" s="1377"/>
      <c r="S22" s="1377"/>
      <c r="T22" s="1377"/>
      <c r="U22" s="1377"/>
      <c r="V22" s="1377"/>
      <c r="W22" s="1377"/>
      <c r="X22" s="1377"/>
      <c r="Y22" s="1377"/>
      <c r="Z22" s="1377"/>
      <c r="AA22" s="1377"/>
      <c r="AB22" s="1377"/>
      <c r="AC22" s="1377"/>
      <c r="AD22" s="1377"/>
      <c r="AE22" s="1377"/>
      <c r="AF22" s="1377"/>
      <c r="AG22" s="1377"/>
      <c r="AH22" s="1377"/>
      <c r="AI22" s="1377"/>
      <c r="AJ22" s="1377"/>
      <c r="AK22" s="1410"/>
      <c r="AL22" s="1411"/>
      <c r="AM22" s="1411"/>
      <c r="AN22" s="1416"/>
      <c r="AO22" s="1417"/>
      <c r="AP22" s="1417"/>
      <c r="AQ22" s="1417"/>
      <c r="AR22" s="1417"/>
      <c r="AS22" s="1417"/>
      <c r="AT22" s="1417"/>
      <c r="AU22" s="1417"/>
      <c r="AV22" s="1417"/>
      <c r="AW22" s="1417"/>
      <c r="AX22" s="1417"/>
      <c r="AY22" s="1417"/>
      <c r="AZ22" s="1417"/>
      <c r="BA22" s="1417"/>
      <c r="BB22" s="1417"/>
      <c r="BC22" s="1417"/>
      <c r="BD22" s="1417"/>
      <c r="BE22" s="1417"/>
      <c r="BF22" s="1417"/>
      <c r="BG22" s="1417"/>
      <c r="BH22" s="1417"/>
      <c r="BI22" s="1418"/>
    </row>
    <row r="23" spans="1:61" ht="9.9" customHeight="1">
      <c r="A23" s="1275"/>
      <c r="C23" s="1423"/>
      <c r="D23" s="1423"/>
      <c r="E23" s="1423"/>
      <c r="F23" s="1423"/>
      <c r="G23" s="1423"/>
      <c r="H23" s="1368"/>
      <c r="I23" s="1369"/>
      <c r="J23" s="1369"/>
      <c r="K23" s="1369"/>
      <c r="L23" s="1370"/>
      <c r="M23" s="1376"/>
      <c r="N23" s="1377"/>
      <c r="O23" s="1377"/>
      <c r="P23" s="1377"/>
      <c r="Q23" s="1377"/>
      <c r="R23" s="1377"/>
      <c r="S23" s="1377"/>
      <c r="T23" s="1377"/>
      <c r="U23" s="1377"/>
      <c r="V23" s="1377"/>
      <c r="W23" s="1377"/>
      <c r="X23" s="1377"/>
      <c r="Y23" s="1377"/>
      <c r="Z23" s="1377"/>
      <c r="AA23" s="1377"/>
      <c r="AB23" s="1377"/>
      <c r="AC23" s="1377"/>
      <c r="AD23" s="1377"/>
      <c r="AE23" s="1377"/>
      <c r="AF23" s="1377"/>
      <c r="AG23" s="1377"/>
      <c r="AH23" s="1377"/>
      <c r="AI23" s="1377"/>
      <c r="AJ23" s="1377"/>
      <c r="AK23" s="1410"/>
      <c r="AL23" s="1411"/>
      <c r="AM23" s="1411"/>
      <c r="AN23" s="1416"/>
      <c r="AO23" s="1417"/>
      <c r="AP23" s="1417"/>
      <c r="AQ23" s="1417"/>
      <c r="AR23" s="1417"/>
      <c r="AS23" s="1417"/>
      <c r="AT23" s="1417"/>
      <c r="AU23" s="1417"/>
      <c r="AV23" s="1417"/>
      <c r="AW23" s="1417"/>
      <c r="AX23" s="1417"/>
      <c r="AY23" s="1417"/>
      <c r="AZ23" s="1417"/>
      <c r="BA23" s="1417"/>
      <c r="BB23" s="1417"/>
      <c r="BC23" s="1417"/>
      <c r="BD23" s="1417"/>
      <c r="BE23" s="1417"/>
      <c r="BF23" s="1417"/>
      <c r="BG23" s="1417"/>
      <c r="BH23" s="1417"/>
      <c r="BI23" s="1418"/>
    </row>
    <row r="24" spans="1:61" ht="9.9" customHeight="1">
      <c r="A24" s="1275"/>
      <c r="C24" s="1423"/>
      <c r="D24" s="1423"/>
      <c r="E24" s="1423"/>
      <c r="F24" s="1423"/>
      <c r="G24" s="1423"/>
      <c r="H24" s="1368"/>
      <c r="I24" s="1369"/>
      <c r="J24" s="1369"/>
      <c r="K24" s="1369"/>
      <c r="L24" s="1370"/>
      <c r="M24" s="1376"/>
      <c r="N24" s="1377"/>
      <c r="O24" s="1377"/>
      <c r="P24" s="1377"/>
      <c r="Q24" s="1377"/>
      <c r="R24" s="1377"/>
      <c r="S24" s="1377"/>
      <c r="T24" s="1377"/>
      <c r="U24" s="1377"/>
      <c r="V24" s="1377"/>
      <c r="W24" s="1377"/>
      <c r="X24" s="1377"/>
      <c r="Y24" s="1377"/>
      <c r="Z24" s="1377"/>
      <c r="AA24" s="1377"/>
      <c r="AB24" s="1377"/>
      <c r="AC24" s="1377"/>
      <c r="AD24" s="1377"/>
      <c r="AE24" s="1377"/>
      <c r="AF24" s="1377"/>
      <c r="AG24" s="1377"/>
      <c r="AH24" s="1377"/>
      <c r="AI24" s="1377"/>
      <c r="AJ24" s="1377"/>
      <c r="AK24" s="1410"/>
      <c r="AL24" s="1411"/>
      <c r="AM24" s="1411"/>
      <c r="AN24" s="1416"/>
      <c r="AO24" s="1417"/>
      <c r="AP24" s="1417"/>
      <c r="AQ24" s="1417"/>
      <c r="AR24" s="1417"/>
      <c r="AS24" s="1417"/>
      <c r="AT24" s="1417"/>
      <c r="AU24" s="1417"/>
      <c r="AV24" s="1417"/>
      <c r="AW24" s="1417"/>
      <c r="AX24" s="1417"/>
      <c r="AY24" s="1417"/>
      <c r="AZ24" s="1417"/>
      <c r="BA24" s="1417"/>
      <c r="BB24" s="1417"/>
      <c r="BC24" s="1417"/>
      <c r="BD24" s="1417"/>
      <c r="BE24" s="1417"/>
      <c r="BF24" s="1417"/>
      <c r="BG24" s="1417"/>
      <c r="BH24" s="1417"/>
      <c r="BI24" s="1418"/>
    </row>
    <row r="25" spans="1:61" ht="9.9" customHeight="1">
      <c r="A25" s="1275"/>
      <c r="C25" s="1423"/>
      <c r="D25" s="1423"/>
      <c r="E25" s="1423"/>
      <c r="F25" s="1423"/>
      <c r="G25" s="1423"/>
      <c r="H25" s="1368"/>
      <c r="I25" s="1369"/>
      <c r="J25" s="1369"/>
      <c r="K25" s="1369"/>
      <c r="L25" s="1370"/>
      <c r="M25" s="1376"/>
      <c r="N25" s="1377"/>
      <c r="O25" s="1377"/>
      <c r="P25" s="1377"/>
      <c r="Q25" s="1377"/>
      <c r="R25" s="1377"/>
      <c r="S25" s="1377"/>
      <c r="T25" s="1377"/>
      <c r="U25" s="1377"/>
      <c r="V25" s="1377"/>
      <c r="W25" s="1377"/>
      <c r="X25" s="1377"/>
      <c r="Y25" s="1377"/>
      <c r="Z25" s="1377"/>
      <c r="AA25" s="1377"/>
      <c r="AB25" s="1377"/>
      <c r="AC25" s="1377"/>
      <c r="AD25" s="1377"/>
      <c r="AE25" s="1377"/>
      <c r="AF25" s="1377"/>
      <c r="AG25" s="1377"/>
      <c r="AH25" s="1377"/>
      <c r="AI25" s="1377"/>
      <c r="AJ25" s="1377"/>
      <c r="AK25" s="1410"/>
      <c r="AL25" s="1411"/>
      <c r="AM25" s="1411"/>
      <c r="AN25" s="1416"/>
      <c r="AO25" s="1417"/>
      <c r="AP25" s="1417"/>
      <c r="AQ25" s="1417"/>
      <c r="AR25" s="1417"/>
      <c r="AS25" s="1417"/>
      <c r="AT25" s="1417"/>
      <c r="AU25" s="1417"/>
      <c r="AV25" s="1417"/>
      <c r="AW25" s="1417"/>
      <c r="AX25" s="1417"/>
      <c r="AY25" s="1417"/>
      <c r="AZ25" s="1417"/>
      <c r="BA25" s="1417"/>
      <c r="BB25" s="1417"/>
      <c r="BC25" s="1417"/>
      <c r="BD25" s="1417"/>
      <c r="BE25" s="1417"/>
      <c r="BF25" s="1417"/>
      <c r="BG25" s="1417"/>
      <c r="BH25" s="1417"/>
      <c r="BI25" s="1418"/>
    </row>
    <row r="26" spans="1:61" ht="9.9" customHeight="1" thickBot="1">
      <c r="A26" s="1275"/>
      <c r="C26" s="1423"/>
      <c r="D26" s="1423"/>
      <c r="E26" s="1423"/>
      <c r="F26" s="1423"/>
      <c r="G26" s="1423"/>
      <c r="H26" s="1368"/>
      <c r="I26" s="1369"/>
      <c r="J26" s="1369"/>
      <c r="K26" s="1369"/>
      <c r="L26" s="1370"/>
      <c r="M26" s="1408"/>
      <c r="N26" s="1409"/>
      <c r="O26" s="1409"/>
      <c r="P26" s="1409"/>
      <c r="Q26" s="1409"/>
      <c r="R26" s="1409"/>
      <c r="S26" s="1409"/>
      <c r="T26" s="1409"/>
      <c r="U26" s="1409"/>
      <c r="V26" s="1409"/>
      <c r="W26" s="1409"/>
      <c r="X26" s="1409"/>
      <c r="Y26" s="1409"/>
      <c r="Z26" s="1409"/>
      <c r="AA26" s="1409"/>
      <c r="AB26" s="1409"/>
      <c r="AC26" s="1409"/>
      <c r="AD26" s="1409"/>
      <c r="AE26" s="1409"/>
      <c r="AF26" s="1409"/>
      <c r="AG26" s="1409"/>
      <c r="AH26" s="1409"/>
      <c r="AI26" s="1409"/>
      <c r="AJ26" s="1409"/>
      <c r="AK26" s="1412"/>
      <c r="AL26" s="1412"/>
      <c r="AM26" s="1412"/>
      <c r="AN26" s="1419"/>
      <c r="AO26" s="1420"/>
      <c r="AP26" s="1420"/>
      <c r="AQ26" s="1420"/>
      <c r="AR26" s="1420"/>
      <c r="AS26" s="1420"/>
      <c r="AT26" s="1420"/>
      <c r="AU26" s="1420"/>
      <c r="AV26" s="1420"/>
      <c r="AW26" s="1420"/>
      <c r="AX26" s="1420"/>
      <c r="AY26" s="1420"/>
      <c r="AZ26" s="1420"/>
      <c r="BA26" s="1420"/>
      <c r="BB26" s="1420"/>
      <c r="BC26" s="1420"/>
      <c r="BD26" s="1420"/>
      <c r="BE26" s="1420"/>
      <c r="BF26" s="1420"/>
      <c r="BG26" s="1420"/>
      <c r="BH26" s="1420"/>
      <c r="BI26" s="1421"/>
    </row>
    <row r="27" spans="1:61" ht="9.9" customHeight="1">
      <c r="A27" s="1275"/>
      <c r="C27" s="1423"/>
      <c r="D27" s="1423"/>
      <c r="E27" s="1423"/>
      <c r="F27" s="1423"/>
      <c r="G27" s="1423"/>
      <c r="H27" s="1252" t="s">
        <v>66</v>
      </c>
      <c r="I27" s="1252"/>
      <c r="J27" s="1252"/>
      <c r="K27" s="1252"/>
      <c r="L27" s="1252"/>
      <c r="M27" s="1255" t="str">
        <f>IF(入力シート!L37="","",入力シート!L37)</f>
        <v/>
      </c>
      <c r="N27" s="1256"/>
      <c r="O27" s="1256"/>
      <c r="P27" s="1256"/>
      <c r="Q27" s="1256"/>
      <c r="R27" s="1256"/>
      <c r="S27" s="1256"/>
      <c r="T27" s="1256"/>
      <c r="U27" s="1256"/>
      <c r="V27" s="1256"/>
      <c r="W27" s="1256"/>
      <c r="X27" s="1256"/>
      <c r="Y27" s="1256"/>
      <c r="Z27" s="1256"/>
      <c r="AA27" s="1256"/>
      <c r="AB27" s="1256"/>
      <c r="AC27" s="1256"/>
      <c r="AD27" s="1256"/>
      <c r="AE27" s="1257"/>
      <c r="AF27" s="1264"/>
      <c r="AG27" s="1256"/>
      <c r="AH27" s="1256"/>
      <c r="AI27" s="1256"/>
      <c r="AJ27" s="1257"/>
      <c r="AK27" s="1384" t="s">
        <v>62</v>
      </c>
      <c r="AL27" s="1378"/>
      <c r="AM27" s="1378"/>
      <c r="AN27" s="1380" t="str">
        <f>入力シート!AT39</f>
        <v/>
      </c>
      <c r="AO27" s="1380"/>
      <c r="AP27" s="1380"/>
      <c r="AQ27" s="1380"/>
      <c r="AR27" s="1380"/>
      <c r="AS27" s="1380"/>
      <c r="AT27" s="1380"/>
      <c r="AU27" s="1380"/>
      <c r="AV27" s="1380"/>
      <c r="AW27" s="1380"/>
      <c r="AX27" s="1380"/>
      <c r="AY27" s="1380"/>
      <c r="AZ27" s="1380"/>
      <c r="BA27" s="1380"/>
      <c r="BB27" s="1380"/>
      <c r="BC27" s="1380"/>
      <c r="BD27" s="1380"/>
      <c r="BE27" s="1380"/>
      <c r="BF27" s="1380"/>
      <c r="BG27" s="1380"/>
      <c r="BH27" s="1380"/>
      <c r="BI27" s="1381"/>
    </row>
    <row r="28" spans="1:61" ht="9.9" customHeight="1">
      <c r="A28" s="1275"/>
      <c r="C28" s="1423"/>
      <c r="D28" s="1423"/>
      <c r="E28" s="1423"/>
      <c r="F28" s="1423"/>
      <c r="G28" s="1423"/>
      <c r="H28" s="1253"/>
      <c r="I28" s="1253"/>
      <c r="J28" s="1253"/>
      <c r="K28" s="1253"/>
      <c r="L28" s="1253"/>
      <c r="M28" s="1258"/>
      <c r="N28" s="1259"/>
      <c r="O28" s="1259"/>
      <c r="P28" s="1259"/>
      <c r="Q28" s="1259"/>
      <c r="R28" s="1259"/>
      <c r="S28" s="1259"/>
      <c r="T28" s="1259"/>
      <c r="U28" s="1259"/>
      <c r="V28" s="1259"/>
      <c r="W28" s="1259"/>
      <c r="X28" s="1259"/>
      <c r="Y28" s="1259"/>
      <c r="Z28" s="1259"/>
      <c r="AA28" s="1259"/>
      <c r="AB28" s="1259"/>
      <c r="AC28" s="1259"/>
      <c r="AD28" s="1259"/>
      <c r="AE28" s="1260"/>
      <c r="AF28" s="1265"/>
      <c r="AG28" s="1259"/>
      <c r="AH28" s="1259"/>
      <c r="AI28" s="1259"/>
      <c r="AJ28" s="1260"/>
      <c r="AK28" s="1385"/>
      <c r="AL28" s="1379"/>
      <c r="AM28" s="1379"/>
      <c r="AN28" s="1382"/>
      <c r="AO28" s="1382"/>
      <c r="AP28" s="1382"/>
      <c r="AQ28" s="1382"/>
      <c r="AR28" s="1382"/>
      <c r="AS28" s="1382"/>
      <c r="AT28" s="1382"/>
      <c r="AU28" s="1382"/>
      <c r="AV28" s="1382"/>
      <c r="AW28" s="1382"/>
      <c r="AX28" s="1382"/>
      <c r="AY28" s="1382"/>
      <c r="AZ28" s="1382"/>
      <c r="BA28" s="1382"/>
      <c r="BB28" s="1382"/>
      <c r="BC28" s="1382"/>
      <c r="BD28" s="1382"/>
      <c r="BE28" s="1382"/>
      <c r="BF28" s="1382"/>
      <c r="BG28" s="1382"/>
      <c r="BH28" s="1382"/>
      <c r="BI28" s="1383"/>
    </row>
    <row r="29" spans="1:61" ht="9.9" customHeight="1">
      <c r="A29" s="1275"/>
      <c r="C29" s="1423"/>
      <c r="D29" s="1423"/>
      <c r="E29" s="1423"/>
      <c r="F29" s="1423"/>
      <c r="G29" s="1423"/>
      <c r="H29" s="1253"/>
      <c r="I29" s="1253"/>
      <c r="J29" s="1253"/>
      <c r="K29" s="1253"/>
      <c r="L29" s="1253"/>
      <c r="M29" s="1258"/>
      <c r="N29" s="1259"/>
      <c r="O29" s="1259"/>
      <c r="P29" s="1259"/>
      <c r="Q29" s="1259"/>
      <c r="R29" s="1259"/>
      <c r="S29" s="1259"/>
      <c r="T29" s="1259"/>
      <c r="U29" s="1259"/>
      <c r="V29" s="1259"/>
      <c r="W29" s="1259"/>
      <c r="X29" s="1259"/>
      <c r="Y29" s="1259"/>
      <c r="Z29" s="1259"/>
      <c r="AA29" s="1259"/>
      <c r="AB29" s="1259"/>
      <c r="AC29" s="1259"/>
      <c r="AD29" s="1259"/>
      <c r="AE29" s="1260"/>
      <c r="AF29" s="1265"/>
      <c r="AG29" s="1259"/>
      <c r="AH29" s="1259"/>
      <c r="AI29" s="1259"/>
      <c r="AJ29" s="1260"/>
      <c r="AK29" s="1385"/>
      <c r="AL29" s="1379"/>
      <c r="AM29" s="1379"/>
      <c r="AN29" s="1382"/>
      <c r="AO29" s="1382"/>
      <c r="AP29" s="1382"/>
      <c r="AQ29" s="1382"/>
      <c r="AR29" s="1382"/>
      <c r="AS29" s="1382"/>
      <c r="AT29" s="1382"/>
      <c r="AU29" s="1382"/>
      <c r="AV29" s="1382"/>
      <c r="AW29" s="1382"/>
      <c r="AX29" s="1382"/>
      <c r="AY29" s="1382"/>
      <c r="AZ29" s="1382"/>
      <c r="BA29" s="1382"/>
      <c r="BB29" s="1382"/>
      <c r="BC29" s="1382"/>
      <c r="BD29" s="1382"/>
      <c r="BE29" s="1382"/>
      <c r="BF29" s="1382"/>
      <c r="BG29" s="1382"/>
      <c r="BH29" s="1382"/>
      <c r="BI29" s="1383"/>
    </row>
    <row r="30" spans="1:61" ht="9.9" customHeight="1">
      <c r="A30" s="1275"/>
      <c r="C30" s="1423"/>
      <c r="D30" s="1423"/>
      <c r="E30" s="1423"/>
      <c r="F30" s="1423"/>
      <c r="G30" s="1423"/>
      <c r="H30" s="1253"/>
      <c r="I30" s="1253"/>
      <c r="J30" s="1253"/>
      <c r="K30" s="1253"/>
      <c r="L30" s="1253"/>
      <c r="M30" s="1258"/>
      <c r="N30" s="1259"/>
      <c r="O30" s="1259"/>
      <c r="P30" s="1259"/>
      <c r="Q30" s="1259"/>
      <c r="R30" s="1259"/>
      <c r="S30" s="1259"/>
      <c r="T30" s="1259"/>
      <c r="U30" s="1259"/>
      <c r="V30" s="1259"/>
      <c r="W30" s="1259"/>
      <c r="X30" s="1259"/>
      <c r="Y30" s="1259"/>
      <c r="Z30" s="1259"/>
      <c r="AA30" s="1259"/>
      <c r="AB30" s="1259"/>
      <c r="AC30" s="1259"/>
      <c r="AD30" s="1259"/>
      <c r="AE30" s="1260"/>
      <c r="AF30" s="1265"/>
      <c r="AG30" s="1259"/>
      <c r="AH30" s="1259"/>
      <c r="AI30" s="1259"/>
      <c r="AJ30" s="1260"/>
      <c r="AK30" s="1386" t="s">
        <v>490</v>
      </c>
      <c r="AL30" s="1387"/>
      <c r="AM30" s="1387"/>
      <c r="AN30" s="1390" t="str">
        <f>入力シート!AT42</f>
        <v/>
      </c>
      <c r="AO30" s="1390"/>
      <c r="AP30" s="1390"/>
      <c r="AQ30" s="1390"/>
      <c r="AR30" s="1390"/>
      <c r="AS30" s="1390"/>
      <c r="AT30" s="1390"/>
      <c r="AU30" s="1390"/>
      <c r="AV30" s="1390"/>
      <c r="AW30" s="1390"/>
      <c r="AX30" s="1390"/>
      <c r="AY30" s="1390"/>
      <c r="AZ30" s="1390"/>
      <c r="BA30" s="1390"/>
      <c r="BB30" s="1390"/>
      <c r="BC30" s="1390"/>
      <c r="BD30" s="1390"/>
      <c r="BE30" s="1390"/>
      <c r="BF30" s="1390"/>
      <c r="BG30" s="1390"/>
      <c r="BH30" s="1390"/>
      <c r="BI30" s="1391"/>
    </row>
    <row r="31" spans="1:61" ht="9.9" customHeight="1">
      <c r="A31" s="1275"/>
      <c r="C31" s="1423"/>
      <c r="D31" s="1423"/>
      <c r="E31" s="1423"/>
      <c r="F31" s="1423"/>
      <c r="G31" s="1423"/>
      <c r="H31" s="1253"/>
      <c r="I31" s="1253"/>
      <c r="J31" s="1253"/>
      <c r="K31" s="1253"/>
      <c r="L31" s="1253"/>
      <c r="M31" s="1258"/>
      <c r="N31" s="1259"/>
      <c r="O31" s="1259"/>
      <c r="P31" s="1259"/>
      <c r="Q31" s="1259"/>
      <c r="R31" s="1259"/>
      <c r="S31" s="1259"/>
      <c r="T31" s="1259"/>
      <c r="U31" s="1259"/>
      <c r="V31" s="1259"/>
      <c r="W31" s="1259"/>
      <c r="X31" s="1259"/>
      <c r="Y31" s="1259"/>
      <c r="Z31" s="1259"/>
      <c r="AA31" s="1259"/>
      <c r="AB31" s="1259"/>
      <c r="AC31" s="1259"/>
      <c r="AD31" s="1259"/>
      <c r="AE31" s="1260"/>
      <c r="AF31" s="1265"/>
      <c r="AG31" s="1259"/>
      <c r="AH31" s="1259"/>
      <c r="AI31" s="1259"/>
      <c r="AJ31" s="1260"/>
      <c r="AK31" s="1388"/>
      <c r="AL31" s="1389"/>
      <c r="AM31" s="1389"/>
      <c r="AN31" s="1392"/>
      <c r="AO31" s="1392"/>
      <c r="AP31" s="1392"/>
      <c r="AQ31" s="1392"/>
      <c r="AR31" s="1392"/>
      <c r="AS31" s="1392"/>
      <c r="AT31" s="1392"/>
      <c r="AU31" s="1392"/>
      <c r="AV31" s="1392"/>
      <c r="AW31" s="1392"/>
      <c r="AX31" s="1392"/>
      <c r="AY31" s="1392"/>
      <c r="AZ31" s="1392"/>
      <c r="BA31" s="1392"/>
      <c r="BB31" s="1392"/>
      <c r="BC31" s="1392"/>
      <c r="BD31" s="1392"/>
      <c r="BE31" s="1392"/>
      <c r="BF31" s="1392"/>
      <c r="BG31" s="1392"/>
      <c r="BH31" s="1392"/>
      <c r="BI31" s="1393"/>
    </row>
    <row r="32" spans="1:61" ht="9.9" customHeight="1">
      <c r="A32" s="1275"/>
      <c r="C32" s="1423"/>
      <c r="D32" s="1423"/>
      <c r="E32" s="1423"/>
      <c r="F32" s="1423"/>
      <c r="G32" s="1423"/>
      <c r="H32" s="1253"/>
      <c r="I32" s="1253"/>
      <c r="J32" s="1253"/>
      <c r="K32" s="1253"/>
      <c r="L32" s="1253"/>
      <c r="M32" s="1258"/>
      <c r="N32" s="1259"/>
      <c r="O32" s="1259"/>
      <c r="P32" s="1259"/>
      <c r="Q32" s="1259"/>
      <c r="R32" s="1259"/>
      <c r="S32" s="1259"/>
      <c r="T32" s="1259"/>
      <c r="U32" s="1259"/>
      <c r="V32" s="1259"/>
      <c r="W32" s="1259"/>
      <c r="X32" s="1259"/>
      <c r="Y32" s="1259"/>
      <c r="Z32" s="1259"/>
      <c r="AA32" s="1259"/>
      <c r="AB32" s="1259"/>
      <c r="AC32" s="1259"/>
      <c r="AD32" s="1259"/>
      <c r="AE32" s="1260"/>
      <c r="AF32" s="1265"/>
      <c r="AG32" s="1259"/>
      <c r="AH32" s="1259"/>
      <c r="AI32" s="1259"/>
      <c r="AJ32" s="1260"/>
      <c r="AK32" s="1388"/>
      <c r="AL32" s="1389"/>
      <c r="AM32" s="1389"/>
      <c r="AN32" s="1394"/>
      <c r="AO32" s="1394"/>
      <c r="AP32" s="1394"/>
      <c r="AQ32" s="1394"/>
      <c r="AR32" s="1394"/>
      <c r="AS32" s="1394"/>
      <c r="AT32" s="1394"/>
      <c r="AU32" s="1394"/>
      <c r="AV32" s="1394"/>
      <c r="AW32" s="1394"/>
      <c r="AX32" s="1394"/>
      <c r="AY32" s="1394"/>
      <c r="AZ32" s="1394"/>
      <c r="BA32" s="1394"/>
      <c r="BB32" s="1394"/>
      <c r="BC32" s="1394"/>
      <c r="BD32" s="1394"/>
      <c r="BE32" s="1394"/>
      <c r="BF32" s="1394"/>
      <c r="BG32" s="1394"/>
      <c r="BH32" s="1394"/>
      <c r="BI32" s="1395"/>
    </row>
    <row r="33" spans="1:61" ht="9.9" customHeight="1">
      <c r="A33" s="1275"/>
      <c r="B33" s="246"/>
      <c r="C33" s="1423"/>
      <c r="D33" s="1423"/>
      <c r="E33" s="1423"/>
      <c r="F33" s="1423"/>
      <c r="G33" s="1423"/>
      <c r="H33" s="1253"/>
      <c r="I33" s="1253"/>
      <c r="J33" s="1253"/>
      <c r="K33" s="1253"/>
      <c r="L33" s="1253"/>
      <c r="M33" s="1258"/>
      <c r="N33" s="1259"/>
      <c r="O33" s="1259"/>
      <c r="P33" s="1259"/>
      <c r="Q33" s="1259"/>
      <c r="R33" s="1259"/>
      <c r="S33" s="1259"/>
      <c r="T33" s="1259"/>
      <c r="U33" s="1259"/>
      <c r="V33" s="1259"/>
      <c r="W33" s="1259"/>
      <c r="X33" s="1259"/>
      <c r="Y33" s="1259"/>
      <c r="Z33" s="1259"/>
      <c r="AA33" s="1259"/>
      <c r="AB33" s="1259"/>
      <c r="AC33" s="1259"/>
      <c r="AD33" s="1259"/>
      <c r="AE33" s="1260"/>
      <c r="AF33" s="1265"/>
      <c r="AG33" s="1259"/>
      <c r="AH33" s="1259"/>
      <c r="AI33" s="1259"/>
      <c r="AJ33" s="1260"/>
      <c r="AK33" s="1485" t="s">
        <v>65</v>
      </c>
      <c r="AL33" s="1486"/>
      <c r="AM33" s="1487"/>
      <c r="AN33" s="1494" t="str">
        <f>入力シート!AT45</f>
        <v/>
      </c>
      <c r="AO33" s="1494"/>
      <c r="AP33" s="1494"/>
      <c r="AQ33" s="1494"/>
      <c r="AR33" s="1494"/>
      <c r="AS33" s="1494"/>
      <c r="AT33" s="1494"/>
      <c r="AU33" s="1494"/>
      <c r="AV33" s="1494"/>
      <c r="AW33" s="1494"/>
      <c r="AX33" s="1494"/>
      <c r="AY33" s="1494"/>
      <c r="AZ33" s="1494"/>
      <c r="BA33" s="1494"/>
      <c r="BB33" s="1494"/>
      <c r="BC33" s="1494"/>
      <c r="BD33" s="1494"/>
      <c r="BE33" s="1494"/>
      <c r="BF33" s="1494"/>
      <c r="BG33" s="1494"/>
      <c r="BH33" s="1494"/>
      <c r="BI33" s="1495"/>
    </row>
    <row r="34" spans="1:61" ht="9.9" customHeight="1">
      <c r="A34" s="1275"/>
      <c r="C34" s="1423"/>
      <c r="D34" s="1423"/>
      <c r="E34" s="1423"/>
      <c r="F34" s="1423"/>
      <c r="G34" s="1423"/>
      <c r="H34" s="1253"/>
      <c r="I34" s="1253"/>
      <c r="J34" s="1253"/>
      <c r="K34" s="1253"/>
      <c r="L34" s="1253"/>
      <c r="M34" s="1258"/>
      <c r="N34" s="1259"/>
      <c r="O34" s="1259"/>
      <c r="P34" s="1259"/>
      <c r="Q34" s="1259"/>
      <c r="R34" s="1259"/>
      <c r="S34" s="1259"/>
      <c r="T34" s="1259"/>
      <c r="U34" s="1259"/>
      <c r="V34" s="1259"/>
      <c r="W34" s="1259"/>
      <c r="X34" s="1259"/>
      <c r="Y34" s="1259"/>
      <c r="Z34" s="1259"/>
      <c r="AA34" s="1259"/>
      <c r="AB34" s="1259"/>
      <c r="AC34" s="1259"/>
      <c r="AD34" s="1259"/>
      <c r="AE34" s="1260"/>
      <c r="AF34" s="1265"/>
      <c r="AG34" s="1259"/>
      <c r="AH34" s="1259"/>
      <c r="AI34" s="1259"/>
      <c r="AJ34" s="1260"/>
      <c r="AK34" s="1488"/>
      <c r="AL34" s="1489"/>
      <c r="AM34" s="1490"/>
      <c r="AN34" s="1382"/>
      <c r="AO34" s="1382"/>
      <c r="AP34" s="1382"/>
      <c r="AQ34" s="1382"/>
      <c r="AR34" s="1382"/>
      <c r="AS34" s="1382"/>
      <c r="AT34" s="1382"/>
      <c r="AU34" s="1382"/>
      <c r="AV34" s="1382"/>
      <c r="AW34" s="1382"/>
      <c r="AX34" s="1382"/>
      <c r="AY34" s="1382"/>
      <c r="AZ34" s="1382"/>
      <c r="BA34" s="1382"/>
      <c r="BB34" s="1382"/>
      <c r="BC34" s="1382"/>
      <c r="BD34" s="1382"/>
      <c r="BE34" s="1382"/>
      <c r="BF34" s="1382"/>
      <c r="BG34" s="1382"/>
      <c r="BH34" s="1382"/>
      <c r="BI34" s="1383"/>
    </row>
    <row r="35" spans="1:61" ht="9.9" customHeight="1" thickBot="1">
      <c r="A35" s="1275"/>
      <c r="C35" s="1424"/>
      <c r="D35" s="1424"/>
      <c r="E35" s="1424"/>
      <c r="F35" s="1424"/>
      <c r="G35" s="1424"/>
      <c r="H35" s="1254"/>
      <c r="I35" s="1254"/>
      <c r="J35" s="1254"/>
      <c r="K35" s="1254"/>
      <c r="L35" s="1254"/>
      <c r="M35" s="1261"/>
      <c r="N35" s="1262"/>
      <c r="O35" s="1262"/>
      <c r="P35" s="1262"/>
      <c r="Q35" s="1262"/>
      <c r="R35" s="1262"/>
      <c r="S35" s="1262"/>
      <c r="T35" s="1262"/>
      <c r="U35" s="1262"/>
      <c r="V35" s="1262"/>
      <c r="W35" s="1262"/>
      <c r="X35" s="1262"/>
      <c r="Y35" s="1262"/>
      <c r="Z35" s="1262"/>
      <c r="AA35" s="1262"/>
      <c r="AB35" s="1262"/>
      <c r="AC35" s="1262"/>
      <c r="AD35" s="1262"/>
      <c r="AE35" s="1263"/>
      <c r="AF35" s="1266"/>
      <c r="AG35" s="1262"/>
      <c r="AH35" s="1262"/>
      <c r="AI35" s="1262"/>
      <c r="AJ35" s="1263"/>
      <c r="AK35" s="1491"/>
      <c r="AL35" s="1492"/>
      <c r="AM35" s="1493"/>
      <c r="AN35" s="1496"/>
      <c r="AO35" s="1496"/>
      <c r="AP35" s="1496"/>
      <c r="AQ35" s="1496"/>
      <c r="AR35" s="1496"/>
      <c r="AS35" s="1496"/>
      <c r="AT35" s="1496"/>
      <c r="AU35" s="1496"/>
      <c r="AV35" s="1496"/>
      <c r="AW35" s="1496"/>
      <c r="AX35" s="1496"/>
      <c r="AY35" s="1496"/>
      <c r="AZ35" s="1496"/>
      <c r="BA35" s="1496"/>
      <c r="BB35" s="1496"/>
      <c r="BC35" s="1496"/>
      <c r="BD35" s="1496"/>
      <c r="BE35" s="1496"/>
      <c r="BF35" s="1496"/>
      <c r="BG35" s="1496"/>
      <c r="BH35" s="1496"/>
      <c r="BI35" s="1497"/>
    </row>
    <row r="36" spans="1:61" ht="9.9" customHeight="1">
      <c r="A36" s="1275"/>
      <c r="C36" s="630"/>
      <c r="D36" s="630"/>
      <c r="E36" s="630"/>
      <c r="F36" s="630"/>
      <c r="G36" s="630"/>
      <c r="H36" s="630"/>
      <c r="I36" s="630"/>
      <c r="J36" s="630"/>
      <c r="K36" s="630"/>
      <c r="L36" s="630"/>
      <c r="M36" s="630"/>
      <c r="N36" s="630"/>
      <c r="O36" s="630"/>
      <c r="P36" s="630"/>
      <c r="Q36" s="630"/>
      <c r="R36" s="630"/>
      <c r="S36" s="630"/>
      <c r="T36" s="630"/>
      <c r="U36" s="630"/>
      <c r="V36" s="630"/>
      <c r="W36" s="630"/>
      <c r="X36" s="630"/>
      <c r="Y36" s="630"/>
      <c r="Z36" s="630"/>
      <c r="AA36" s="630"/>
      <c r="AB36" s="630"/>
      <c r="AC36" s="630"/>
      <c r="AD36" s="630"/>
      <c r="AE36" s="630"/>
      <c r="AF36" s="630"/>
      <c r="AG36" s="504"/>
      <c r="AH36" s="504"/>
      <c r="AI36" s="504"/>
      <c r="AJ36" s="504"/>
      <c r="AK36" s="504"/>
      <c r="AL36" s="504"/>
      <c r="AM36" s="504"/>
      <c r="AN36" s="631"/>
      <c r="AO36" s="631"/>
      <c r="AP36" s="631"/>
      <c r="AQ36" s="631"/>
      <c r="AR36" s="631"/>
      <c r="AS36" s="631"/>
      <c r="AT36" s="631"/>
      <c r="AU36" s="631"/>
      <c r="AV36" s="632"/>
      <c r="AW36" s="632"/>
      <c r="AX36" s="632"/>
      <c r="AY36" s="632"/>
      <c r="AZ36" s="632"/>
      <c r="BA36" s="632"/>
      <c r="BB36" s="632"/>
      <c r="BC36" s="632"/>
      <c r="BD36" s="632"/>
      <c r="BE36" s="632"/>
      <c r="BF36" s="632"/>
      <c r="BG36" s="632"/>
      <c r="BH36" s="632"/>
      <c r="BI36" s="632"/>
    </row>
    <row r="37" spans="1:61" ht="9.9" customHeight="1">
      <c r="A37" s="1275"/>
      <c r="C37" s="630"/>
      <c r="D37" s="630"/>
      <c r="E37" s="630"/>
      <c r="F37" s="630"/>
      <c r="G37" s="630"/>
      <c r="H37" s="630"/>
      <c r="I37" s="630"/>
      <c r="J37" s="630"/>
      <c r="K37" s="630"/>
      <c r="L37" s="630"/>
      <c r="M37" s="630"/>
      <c r="N37" s="630"/>
      <c r="O37" s="630"/>
      <c r="P37" s="630"/>
      <c r="Q37" s="630"/>
      <c r="R37" s="630"/>
      <c r="S37" s="630"/>
      <c r="T37" s="630"/>
      <c r="U37" s="630"/>
      <c r="V37" s="630"/>
      <c r="W37" s="630"/>
      <c r="X37" s="630"/>
      <c r="Y37" s="630"/>
      <c r="Z37" s="630"/>
      <c r="AA37" s="630"/>
      <c r="AB37" s="630"/>
      <c r="AC37" s="630"/>
      <c r="AD37" s="630"/>
      <c r="AE37" s="630"/>
      <c r="AF37" s="630"/>
      <c r="AG37" s="504"/>
      <c r="AH37" s="504"/>
      <c r="AI37" s="504"/>
      <c r="AJ37" s="504"/>
      <c r="AK37" s="504"/>
      <c r="AL37" s="504"/>
      <c r="AM37" s="504"/>
      <c r="AN37" s="631"/>
      <c r="AO37" s="631"/>
      <c r="AP37" s="631"/>
      <c r="AQ37" s="631"/>
      <c r="AR37" s="631"/>
      <c r="AS37" s="631"/>
      <c r="AT37" s="631"/>
      <c r="AU37" s="631"/>
      <c r="AV37" s="632"/>
      <c r="AW37" s="632"/>
      <c r="AX37" s="632"/>
      <c r="AY37" s="632"/>
      <c r="AZ37" s="632"/>
      <c r="BA37" s="632"/>
      <c r="BB37" s="632"/>
      <c r="BC37" s="632"/>
      <c r="BD37" s="632"/>
      <c r="BE37" s="632"/>
      <c r="BF37" s="632"/>
      <c r="BG37" s="632"/>
      <c r="BH37" s="632"/>
      <c r="BI37" s="632"/>
    </row>
    <row r="38" spans="1:61" ht="9.9" customHeight="1">
      <c r="A38" s="1275"/>
      <c r="C38" s="630"/>
      <c r="D38" s="630"/>
      <c r="E38" s="630"/>
      <c r="F38" s="630"/>
      <c r="G38" s="630"/>
      <c r="H38" s="630"/>
      <c r="I38" s="630"/>
      <c r="J38" s="630"/>
      <c r="K38" s="630"/>
      <c r="L38" s="630"/>
      <c r="M38" s="630"/>
      <c r="N38" s="630"/>
      <c r="O38" s="630"/>
      <c r="P38" s="630"/>
      <c r="Q38" s="630"/>
      <c r="R38" s="630"/>
      <c r="S38" s="630"/>
      <c r="T38" s="630"/>
      <c r="U38" s="630"/>
      <c r="V38" s="630"/>
      <c r="W38" s="630"/>
      <c r="X38" s="630"/>
      <c r="Y38" s="630"/>
      <c r="Z38" s="630"/>
      <c r="AA38" s="630"/>
      <c r="AB38" s="630"/>
      <c r="AC38" s="630"/>
      <c r="AD38" s="630"/>
      <c r="AE38" s="630"/>
      <c r="AF38" s="630"/>
      <c r="AG38" s="504"/>
      <c r="AH38" s="504"/>
      <c r="AI38" s="504"/>
      <c r="AJ38" s="504"/>
      <c r="AK38" s="504"/>
      <c r="AL38" s="504"/>
      <c r="AM38" s="504"/>
      <c r="AN38" s="631"/>
      <c r="AO38" s="631"/>
      <c r="AP38" s="631"/>
      <c r="AQ38" s="631"/>
      <c r="AR38" s="631"/>
      <c r="AS38" s="631"/>
      <c r="AT38" s="631"/>
      <c r="AU38" s="631"/>
      <c r="AV38" s="632"/>
      <c r="AW38" s="632"/>
      <c r="AX38" s="632"/>
      <c r="AY38" s="632"/>
      <c r="AZ38" s="632"/>
      <c r="BA38" s="632"/>
      <c r="BB38" s="632"/>
      <c r="BC38" s="632"/>
      <c r="BD38" s="632"/>
      <c r="BE38" s="632"/>
      <c r="BF38" s="632"/>
      <c r="BG38" s="632"/>
      <c r="BH38" s="632"/>
      <c r="BI38" s="632"/>
    </row>
    <row r="39" spans="1:61" ht="9" customHeight="1" thickBot="1">
      <c r="A39" s="1275"/>
      <c r="C39" s="503"/>
      <c r="D39" s="503"/>
      <c r="E39" s="503"/>
      <c r="F39" s="503"/>
      <c r="G39" s="503"/>
      <c r="H39" s="503"/>
      <c r="I39" s="503"/>
      <c r="J39" s="503"/>
      <c r="K39" s="503"/>
      <c r="L39" s="503"/>
      <c r="M39" s="503"/>
      <c r="N39" s="503"/>
      <c r="O39" s="503"/>
      <c r="P39" s="503"/>
      <c r="Q39" s="503"/>
      <c r="R39" s="503"/>
      <c r="S39" s="503"/>
      <c r="T39" s="503"/>
      <c r="U39" s="503"/>
      <c r="V39" s="503"/>
      <c r="W39" s="503"/>
      <c r="X39" s="503"/>
      <c r="Y39" s="503"/>
      <c r="Z39" s="503"/>
      <c r="AA39" s="503"/>
      <c r="AB39" s="503"/>
      <c r="AC39" s="503"/>
      <c r="AD39" s="503"/>
      <c r="AE39" s="503"/>
      <c r="AF39" s="504"/>
      <c r="AG39" s="504"/>
      <c r="AH39" s="504"/>
      <c r="AI39" s="504"/>
      <c r="AJ39" s="504"/>
      <c r="AK39" s="504"/>
      <c r="AL39" s="504"/>
      <c r="AM39" s="504"/>
      <c r="AN39" s="504"/>
      <c r="AO39" s="504"/>
      <c r="AP39" s="504"/>
      <c r="AQ39" s="504"/>
      <c r="AR39" s="504"/>
      <c r="AS39" s="504"/>
      <c r="AT39" s="504"/>
      <c r="AU39" s="504"/>
      <c r="AV39" s="505"/>
      <c r="AW39" s="503"/>
      <c r="AX39" s="503"/>
      <c r="AY39" s="503"/>
      <c r="AZ39" s="503"/>
      <c r="BA39" s="503"/>
      <c r="BB39" s="503"/>
      <c r="BC39" s="503"/>
      <c r="BD39" s="503"/>
      <c r="BE39" s="503"/>
      <c r="BF39" s="503"/>
      <c r="BG39" s="503"/>
      <c r="BH39" s="503"/>
      <c r="BI39" s="503"/>
    </row>
    <row r="40" spans="1:61" ht="9.9" customHeight="1">
      <c r="A40" s="1275"/>
      <c r="C40" s="1432" t="s">
        <v>539</v>
      </c>
      <c r="D40" s="1433"/>
      <c r="E40" s="1433"/>
      <c r="F40" s="1433"/>
      <c r="G40" s="1433"/>
      <c r="H40" s="1433"/>
      <c r="I40" s="1433"/>
      <c r="J40" s="1433"/>
      <c r="K40" s="1433"/>
      <c r="L40" s="1433"/>
      <c r="M40" s="1433"/>
      <c r="N40" s="1433"/>
      <c r="O40" s="1433"/>
      <c r="P40" s="1433"/>
      <c r="Q40" s="1433"/>
      <c r="R40" s="1433"/>
      <c r="S40" s="1433"/>
      <c r="T40" s="1433"/>
      <c r="U40" s="1433"/>
      <c r="V40" s="1433"/>
      <c r="W40" s="1433"/>
      <c r="X40" s="1433"/>
      <c r="Y40" s="1433"/>
      <c r="Z40" s="1433"/>
      <c r="AA40" s="1433"/>
      <c r="AB40" s="1433"/>
      <c r="AC40" s="1433"/>
      <c r="AD40" s="1433"/>
      <c r="AE40" s="1434"/>
      <c r="AG40" s="1432" t="s">
        <v>540</v>
      </c>
      <c r="AH40" s="1433"/>
      <c r="AI40" s="1433"/>
      <c r="AJ40" s="1433"/>
      <c r="AK40" s="1433"/>
      <c r="AL40" s="1433"/>
      <c r="AM40" s="1433"/>
      <c r="AN40" s="1433"/>
      <c r="AO40" s="1433"/>
      <c r="AP40" s="1433"/>
      <c r="AQ40" s="1433"/>
      <c r="AR40" s="1433"/>
      <c r="AS40" s="1433"/>
      <c r="AT40" s="1433"/>
      <c r="AU40" s="1433"/>
      <c r="AV40" s="1433"/>
      <c r="AW40" s="1433"/>
      <c r="AX40" s="1433"/>
      <c r="AY40" s="1433"/>
      <c r="AZ40" s="1433"/>
      <c r="BA40" s="1433"/>
      <c r="BB40" s="1433"/>
      <c r="BC40" s="1433"/>
      <c r="BD40" s="1433"/>
      <c r="BE40" s="1433"/>
      <c r="BF40" s="1433"/>
      <c r="BG40" s="1433"/>
      <c r="BH40" s="1433"/>
      <c r="BI40" s="1434"/>
    </row>
    <row r="41" spans="1:61" ht="9.9" customHeight="1">
      <c r="A41" s="1275"/>
      <c r="C41" s="1435"/>
      <c r="D41" s="1436"/>
      <c r="E41" s="1436"/>
      <c r="F41" s="1436"/>
      <c r="G41" s="1436"/>
      <c r="H41" s="1436"/>
      <c r="I41" s="1436"/>
      <c r="J41" s="1436"/>
      <c r="K41" s="1436"/>
      <c r="L41" s="1436"/>
      <c r="M41" s="1436"/>
      <c r="N41" s="1436"/>
      <c r="O41" s="1436"/>
      <c r="P41" s="1436"/>
      <c r="Q41" s="1436"/>
      <c r="R41" s="1436"/>
      <c r="S41" s="1436"/>
      <c r="T41" s="1436"/>
      <c r="U41" s="1436"/>
      <c r="V41" s="1436"/>
      <c r="W41" s="1436"/>
      <c r="X41" s="1436"/>
      <c r="Y41" s="1436"/>
      <c r="Z41" s="1436"/>
      <c r="AA41" s="1436"/>
      <c r="AB41" s="1436"/>
      <c r="AC41" s="1436"/>
      <c r="AD41" s="1436"/>
      <c r="AE41" s="1437"/>
      <c r="AG41" s="1435"/>
      <c r="AH41" s="1436"/>
      <c r="AI41" s="1436"/>
      <c r="AJ41" s="1436"/>
      <c r="AK41" s="1436"/>
      <c r="AL41" s="1436"/>
      <c r="AM41" s="1436"/>
      <c r="AN41" s="1436"/>
      <c r="AO41" s="1436"/>
      <c r="AP41" s="1436"/>
      <c r="AQ41" s="1436"/>
      <c r="AR41" s="1436"/>
      <c r="AS41" s="1436"/>
      <c r="AT41" s="1436"/>
      <c r="AU41" s="1436"/>
      <c r="AV41" s="1436"/>
      <c r="AW41" s="1436"/>
      <c r="AX41" s="1436"/>
      <c r="AY41" s="1436"/>
      <c r="AZ41" s="1436"/>
      <c r="BA41" s="1436"/>
      <c r="BB41" s="1436"/>
      <c r="BC41" s="1436"/>
      <c r="BD41" s="1436"/>
      <c r="BE41" s="1436"/>
      <c r="BF41" s="1436"/>
      <c r="BG41" s="1436"/>
      <c r="BH41" s="1436"/>
      <c r="BI41" s="1437"/>
    </row>
    <row r="42" spans="1:61" ht="9.9" customHeight="1" thickBot="1">
      <c r="A42" s="1275"/>
      <c r="C42" s="1435"/>
      <c r="D42" s="1436"/>
      <c r="E42" s="1436"/>
      <c r="F42" s="1436"/>
      <c r="G42" s="1436"/>
      <c r="H42" s="1436"/>
      <c r="I42" s="1436"/>
      <c r="J42" s="1436"/>
      <c r="K42" s="1436"/>
      <c r="L42" s="1436"/>
      <c r="M42" s="1436"/>
      <c r="N42" s="1436"/>
      <c r="O42" s="1436"/>
      <c r="P42" s="1436"/>
      <c r="Q42" s="1436"/>
      <c r="R42" s="1436"/>
      <c r="S42" s="1436"/>
      <c r="T42" s="1436"/>
      <c r="U42" s="1436"/>
      <c r="V42" s="1436"/>
      <c r="W42" s="1436"/>
      <c r="X42" s="1436"/>
      <c r="Y42" s="1436"/>
      <c r="Z42" s="1436"/>
      <c r="AA42" s="1436"/>
      <c r="AB42" s="1436"/>
      <c r="AC42" s="1436"/>
      <c r="AD42" s="1436"/>
      <c r="AE42" s="1437"/>
      <c r="AG42" s="1435"/>
      <c r="AH42" s="1436"/>
      <c r="AI42" s="1436"/>
      <c r="AJ42" s="1436"/>
      <c r="AK42" s="1436"/>
      <c r="AL42" s="1436"/>
      <c r="AM42" s="1436"/>
      <c r="AN42" s="1436"/>
      <c r="AO42" s="1436"/>
      <c r="AP42" s="1436"/>
      <c r="AQ42" s="1436"/>
      <c r="AR42" s="1436"/>
      <c r="AS42" s="1436"/>
      <c r="AT42" s="1436"/>
      <c r="AU42" s="1436"/>
      <c r="AV42" s="1436"/>
      <c r="AW42" s="1436"/>
      <c r="AX42" s="1436"/>
      <c r="AY42" s="1436"/>
      <c r="AZ42" s="1436"/>
      <c r="BA42" s="1436"/>
      <c r="BB42" s="1436"/>
      <c r="BC42" s="1436"/>
      <c r="BD42" s="1436"/>
      <c r="BE42" s="1436"/>
      <c r="BF42" s="1436"/>
      <c r="BG42" s="1436"/>
      <c r="BH42" s="1436"/>
      <c r="BI42" s="1437"/>
    </row>
    <row r="43" spans="1:61" ht="9.9" customHeight="1">
      <c r="A43" s="1275"/>
      <c r="C43" s="1342" t="s">
        <v>67</v>
      </c>
      <c r="D43" s="1343"/>
      <c r="E43" s="1344"/>
      <c r="F43" s="1396" t="s">
        <v>68</v>
      </c>
      <c r="G43" s="1397"/>
      <c r="H43" s="1397"/>
      <c r="I43" s="1397"/>
      <c r="J43" s="1397"/>
      <c r="K43" s="1397"/>
      <c r="L43" s="1397"/>
      <c r="M43" s="1397"/>
      <c r="N43" s="1397"/>
      <c r="O43" s="1397"/>
      <c r="P43" s="1397"/>
      <c r="Q43" s="1397"/>
      <c r="R43" s="1397"/>
      <c r="S43" s="1397"/>
      <c r="T43" s="1397"/>
      <c r="U43" s="1397"/>
      <c r="V43" s="1397"/>
      <c r="W43" s="1397"/>
      <c r="X43" s="1397"/>
      <c r="Y43" s="1397"/>
      <c r="Z43" s="1397"/>
      <c r="AA43" s="1397"/>
      <c r="AB43" s="1397"/>
      <c r="AC43" s="1397"/>
      <c r="AD43" s="1397"/>
      <c r="AE43" s="1398"/>
      <c r="AG43" s="1342" t="s">
        <v>67</v>
      </c>
      <c r="AH43" s="1343"/>
      <c r="AI43" s="1344"/>
      <c r="AJ43" s="1396" t="s">
        <v>68</v>
      </c>
      <c r="AK43" s="1397"/>
      <c r="AL43" s="1397"/>
      <c r="AM43" s="1397"/>
      <c r="AN43" s="1397"/>
      <c r="AO43" s="1397"/>
      <c r="AP43" s="1397"/>
      <c r="AQ43" s="1397"/>
      <c r="AR43" s="1397"/>
      <c r="AS43" s="1397"/>
      <c r="AT43" s="1397"/>
      <c r="AU43" s="1397"/>
      <c r="AV43" s="1397"/>
      <c r="AW43" s="1397"/>
      <c r="AX43" s="1397"/>
      <c r="AY43" s="1397"/>
      <c r="AZ43" s="1397"/>
      <c r="BA43" s="1397"/>
      <c r="BB43" s="1397"/>
      <c r="BC43" s="1397"/>
      <c r="BD43" s="1397"/>
      <c r="BE43" s="1397"/>
      <c r="BF43" s="1397"/>
      <c r="BG43" s="1397"/>
      <c r="BH43" s="1397"/>
      <c r="BI43" s="1398"/>
    </row>
    <row r="44" spans="1:61" ht="9.9" customHeight="1">
      <c r="A44" s="1275"/>
      <c r="C44" s="1342"/>
      <c r="D44" s="1343"/>
      <c r="E44" s="1344"/>
      <c r="F44" s="1399"/>
      <c r="G44" s="1400"/>
      <c r="H44" s="1400"/>
      <c r="I44" s="1400"/>
      <c r="J44" s="1400"/>
      <c r="K44" s="1400"/>
      <c r="L44" s="1400"/>
      <c r="M44" s="1400"/>
      <c r="N44" s="1400"/>
      <c r="O44" s="1400"/>
      <c r="P44" s="1400"/>
      <c r="Q44" s="1400"/>
      <c r="R44" s="1400"/>
      <c r="S44" s="1400"/>
      <c r="T44" s="1400"/>
      <c r="U44" s="1400"/>
      <c r="V44" s="1400"/>
      <c r="W44" s="1400"/>
      <c r="X44" s="1400"/>
      <c r="Y44" s="1400"/>
      <c r="Z44" s="1400"/>
      <c r="AA44" s="1400"/>
      <c r="AB44" s="1400"/>
      <c r="AC44" s="1400"/>
      <c r="AD44" s="1400"/>
      <c r="AE44" s="1401"/>
      <c r="AG44" s="1342"/>
      <c r="AH44" s="1343"/>
      <c r="AI44" s="1344"/>
      <c r="AJ44" s="1399"/>
      <c r="AK44" s="1400"/>
      <c r="AL44" s="1400"/>
      <c r="AM44" s="1400"/>
      <c r="AN44" s="1400"/>
      <c r="AO44" s="1400"/>
      <c r="AP44" s="1400"/>
      <c r="AQ44" s="1400"/>
      <c r="AR44" s="1400"/>
      <c r="AS44" s="1400"/>
      <c r="AT44" s="1400"/>
      <c r="AU44" s="1400"/>
      <c r="AV44" s="1400"/>
      <c r="AW44" s="1400"/>
      <c r="AX44" s="1400"/>
      <c r="AY44" s="1400"/>
      <c r="AZ44" s="1400"/>
      <c r="BA44" s="1400"/>
      <c r="BB44" s="1400"/>
      <c r="BC44" s="1400"/>
      <c r="BD44" s="1400"/>
      <c r="BE44" s="1400"/>
      <c r="BF44" s="1400"/>
      <c r="BG44" s="1400"/>
      <c r="BH44" s="1400"/>
      <c r="BI44" s="1401"/>
    </row>
    <row r="45" spans="1:61" ht="9.9" customHeight="1">
      <c r="A45" s="1275"/>
      <c r="C45" s="1345"/>
      <c r="D45" s="1346"/>
      <c r="E45" s="1347"/>
      <c r="F45" s="1402"/>
      <c r="G45" s="1403"/>
      <c r="H45" s="1403"/>
      <c r="I45" s="1403"/>
      <c r="J45" s="1403"/>
      <c r="K45" s="1403"/>
      <c r="L45" s="1403"/>
      <c r="M45" s="1403"/>
      <c r="N45" s="1403"/>
      <c r="O45" s="1403"/>
      <c r="P45" s="1403"/>
      <c r="Q45" s="1403"/>
      <c r="R45" s="1403"/>
      <c r="S45" s="1403"/>
      <c r="T45" s="1403"/>
      <c r="U45" s="1403"/>
      <c r="V45" s="1403"/>
      <c r="W45" s="1403"/>
      <c r="X45" s="1403"/>
      <c r="Y45" s="1403"/>
      <c r="Z45" s="1403"/>
      <c r="AA45" s="1403"/>
      <c r="AB45" s="1403"/>
      <c r="AC45" s="1403"/>
      <c r="AD45" s="1403"/>
      <c r="AE45" s="1404"/>
      <c r="AG45" s="1345"/>
      <c r="AH45" s="1346"/>
      <c r="AI45" s="1347"/>
      <c r="AJ45" s="1402"/>
      <c r="AK45" s="1403"/>
      <c r="AL45" s="1403"/>
      <c r="AM45" s="1403"/>
      <c r="AN45" s="1403"/>
      <c r="AO45" s="1403"/>
      <c r="AP45" s="1403"/>
      <c r="AQ45" s="1403"/>
      <c r="AR45" s="1403"/>
      <c r="AS45" s="1403"/>
      <c r="AT45" s="1403"/>
      <c r="AU45" s="1403"/>
      <c r="AV45" s="1403"/>
      <c r="AW45" s="1403"/>
      <c r="AX45" s="1403"/>
      <c r="AY45" s="1403"/>
      <c r="AZ45" s="1403"/>
      <c r="BA45" s="1403"/>
      <c r="BB45" s="1403"/>
      <c r="BC45" s="1403"/>
      <c r="BD45" s="1403"/>
      <c r="BE45" s="1403"/>
      <c r="BF45" s="1403"/>
      <c r="BG45" s="1403"/>
      <c r="BH45" s="1403"/>
      <c r="BI45" s="1404"/>
    </row>
    <row r="46" spans="1:61" ht="9.9" customHeight="1">
      <c r="A46" s="1275"/>
      <c r="C46" s="1291"/>
      <c r="D46" s="1292"/>
      <c r="E46" s="1292"/>
      <c r="F46" s="1337" t="s">
        <v>292</v>
      </c>
      <c r="G46" s="1337"/>
      <c r="H46" s="1337"/>
      <c r="I46" s="1294" t="s">
        <v>1288</v>
      </c>
      <c r="J46" s="1295"/>
      <c r="K46" s="1295"/>
      <c r="L46" s="1295"/>
      <c r="M46" s="1295"/>
      <c r="N46" s="1295"/>
      <c r="O46" s="1295"/>
      <c r="P46" s="1295"/>
      <c r="Q46" s="1295"/>
      <c r="R46" s="1295"/>
      <c r="S46" s="1295"/>
      <c r="T46" s="1295"/>
      <c r="U46" s="1295"/>
      <c r="V46" s="1295"/>
      <c r="W46" s="1295"/>
      <c r="X46" s="1295"/>
      <c r="Y46" s="1295"/>
      <c r="Z46" s="1338"/>
      <c r="AA46" s="1338"/>
      <c r="AB46" s="1338"/>
      <c r="AC46" s="1338"/>
      <c r="AD46" s="1338"/>
      <c r="AE46" s="1339"/>
      <c r="AG46" s="1291"/>
      <c r="AH46" s="1292"/>
      <c r="AI46" s="1292"/>
      <c r="AJ46" s="1337" t="s">
        <v>292</v>
      </c>
      <c r="AK46" s="1337"/>
      <c r="AL46" s="1337"/>
      <c r="AM46" s="1294" t="s">
        <v>1288</v>
      </c>
      <c r="AN46" s="1295"/>
      <c r="AO46" s="1295"/>
      <c r="AP46" s="1295"/>
      <c r="AQ46" s="1295"/>
      <c r="AR46" s="1295"/>
      <c r="AS46" s="1295"/>
      <c r="AT46" s="1295"/>
      <c r="AU46" s="1295"/>
      <c r="AV46" s="1295"/>
      <c r="AW46" s="1295"/>
      <c r="AX46" s="1295"/>
      <c r="AY46" s="1295"/>
      <c r="AZ46" s="1295"/>
      <c r="BA46" s="1295"/>
      <c r="BB46" s="1295"/>
      <c r="BC46" s="1295"/>
      <c r="BD46" s="1338"/>
      <c r="BE46" s="1338"/>
      <c r="BF46" s="1338"/>
      <c r="BG46" s="1338"/>
      <c r="BH46" s="1338"/>
      <c r="BI46" s="1339"/>
    </row>
    <row r="47" spans="1:61" ht="9.9" customHeight="1">
      <c r="A47" s="1275"/>
      <c r="C47" s="1291"/>
      <c r="D47" s="1292"/>
      <c r="E47" s="1292"/>
      <c r="F47" s="1337"/>
      <c r="G47" s="1337"/>
      <c r="H47" s="1337"/>
      <c r="I47" s="1296"/>
      <c r="J47" s="1297"/>
      <c r="K47" s="1297"/>
      <c r="L47" s="1297"/>
      <c r="M47" s="1297"/>
      <c r="N47" s="1297"/>
      <c r="O47" s="1297"/>
      <c r="P47" s="1297"/>
      <c r="Q47" s="1297"/>
      <c r="R47" s="1297"/>
      <c r="S47" s="1297"/>
      <c r="T47" s="1297"/>
      <c r="U47" s="1297"/>
      <c r="V47" s="1297"/>
      <c r="W47" s="1297"/>
      <c r="X47" s="1297"/>
      <c r="Y47" s="1297"/>
      <c r="Z47" s="1338"/>
      <c r="AA47" s="1338"/>
      <c r="AB47" s="1338"/>
      <c r="AC47" s="1338"/>
      <c r="AD47" s="1338"/>
      <c r="AE47" s="1339"/>
      <c r="AG47" s="1291"/>
      <c r="AH47" s="1292"/>
      <c r="AI47" s="1292"/>
      <c r="AJ47" s="1337"/>
      <c r="AK47" s="1337"/>
      <c r="AL47" s="1337"/>
      <c r="AM47" s="1296"/>
      <c r="AN47" s="1297"/>
      <c r="AO47" s="1297"/>
      <c r="AP47" s="1297"/>
      <c r="AQ47" s="1297"/>
      <c r="AR47" s="1297"/>
      <c r="AS47" s="1297"/>
      <c r="AT47" s="1297"/>
      <c r="AU47" s="1297"/>
      <c r="AV47" s="1297"/>
      <c r="AW47" s="1297"/>
      <c r="AX47" s="1297"/>
      <c r="AY47" s="1297"/>
      <c r="AZ47" s="1297"/>
      <c r="BA47" s="1297"/>
      <c r="BB47" s="1297"/>
      <c r="BC47" s="1297"/>
      <c r="BD47" s="1338"/>
      <c r="BE47" s="1338"/>
      <c r="BF47" s="1338"/>
      <c r="BG47" s="1338"/>
      <c r="BH47" s="1338"/>
      <c r="BI47" s="1339"/>
    </row>
    <row r="48" spans="1:61" ht="9.9" customHeight="1">
      <c r="A48" s="1275"/>
      <c r="C48" s="1291"/>
      <c r="D48" s="1292"/>
      <c r="E48" s="1292"/>
      <c r="F48" s="1337"/>
      <c r="G48" s="1337"/>
      <c r="H48" s="1337"/>
      <c r="I48" s="1335"/>
      <c r="J48" s="1336"/>
      <c r="K48" s="1336"/>
      <c r="L48" s="1336"/>
      <c r="M48" s="1336"/>
      <c r="N48" s="1336"/>
      <c r="O48" s="1336"/>
      <c r="P48" s="1336"/>
      <c r="Q48" s="1336"/>
      <c r="R48" s="1336"/>
      <c r="S48" s="1336"/>
      <c r="T48" s="1336"/>
      <c r="U48" s="1336"/>
      <c r="V48" s="1336"/>
      <c r="W48" s="1336"/>
      <c r="X48" s="1336"/>
      <c r="Y48" s="1336"/>
      <c r="Z48" s="1338"/>
      <c r="AA48" s="1338"/>
      <c r="AB48" s="1338"/>
      <c r="AC48" s="1338"/>
      <c r="AD48" s="1338"/>
      <c r="AE48" s="1339"/>
      <c r="AG48" s="1291"/>
      <c r="AH48" s="1292"/>
      <c r="AI48" s="1292"/>
      <c r="AJ48" s="1337"/>
      <c r="AK48" s="1337"/>
      <c r="AL48" s="1337"/>
      <c r="AM48" s="1335"/>
      <c r="AN48" s="1336"/>
      <c r="AO48" s="1336"/>
      <c r="AP48" s="1336"/>
      <c r="AQ48" s="1336"/>
      <c r="AR48" s="1336"/>
      <c r="AS48" s="1336"/>
      <c r="AT48" s="1336"/>
      <c r="AU48" s="1336"/>
      <c r="AV48" s="1336"/>
      <c r="AW48" s="1336"/>
      <c r="AX48" s="1336"/>
      <c r="AY48" s="1336"/>
      <c r="AZ48" s="1336"/>
      <c r="BA48" s="1336"/>
      <c r="BB48" s="1336"/>
      <c r="BC48" s="1336"/>
      <c r="BD48" s="1338"/>
      <c r="BE48" s="1338"/>
      <c r="BF48" s="1338"/>
      <c r="BG48" s="1338"/>
      <c r="BH48" s="1338"/>
      <c r="BI48" s="1339"/>
    </row>
    <row r="49" spans="1:61" ht="9.9" customHeight="1">
      <c r="A49" s="1275"/>
      <c r="C49" s="1291"/>
      <c r="D49" s="1292"/>
      <c r="E49" s="1292"/>
      <c r="F49" s="1337" t="s">
        <v>292</v>
      </c>
      <c r="G49" s="1337"/>
      <c r="H49" s="1337"/>
      <c r="I49" s="1294" t="s">
        <v>69</v>
      </c>
      <c r="J49" s="1295"/>
      <c r="K49" s="1295"/>
      <c r="L49" s="1295"/>
      <c r="M49" s="1295"/>
      <c r="N49" s="1295"/>
      <c r="O49" s="1295"/>
      <c r="P49" s="1295"/>
      <c r="Q49" s="1295"/>
      <c r="R49" s="1295"/>
      <c r="S49" s="1295"/>
      <c r="T49" s="1295"/>
      <c r="U49" s="1295"/>
      <c r="V49" s="1295"/>
      <c r="W49" s="1295"/>
      <c r="X49" s="1295"/>
      <c r="Y49" s="1295"/>
      <c r="Z49" s="1324" t="s">
        <v>498</v>
      </c>
      <c r="AA49" s="1324"/>
      <c r="AB49" s="1324"/>
      <c r="AC49" s="1324"/>
      <c r="AD49" s="1324"/>
      <c r="AE49" s="1325"/>
      <c r="AG49" s="1291"/>
      <c r="AH49" s="1292"/>
      <c r="AI49" s="1292"/>
      <c r="AJ49" s="1337" t="s">
        <v>292</v>
      </c>
      <c r="AK49" s="1337"/>
      <c r="AL49" s="1337"/>
      <c r="AM49" s="1294" t="s">
        <v>69</v>
      </c>
      <c r="AN49" s="1295"/>
      <c r="AO49" s="1295"/>
      <c r="AP49" s="1295"/>
      <c r="AQ49" s="1295"/>
      <c r="AR49" s="1295"/>
      <c r="AS49" s="1295"/>
      <c r="AT49" s="1295"/>
      <c r="AU49" s="1295"/>
      <c r="AV49" s="1295"/>
      <c r="AW49" s="1295"/>
      <c r="AX49" s="1295"/>
      <c r="AY49" s="1295"/>
      <c r="AZ49" s="1295"/>
      <c r="BA49" s="1295"/>
      <c r="BB49" s="1295"/>
      <c r="BC49" s="1295"/>
      <c r="BD49" s="1324" t="s">
        <v>498</v>
      </c>
      <c r="BE49" s="1324"/>
      <c r="BF49" s="1324"/>
      <c r="BG49" s="1324"/>
      <c r="BH49" s="1324"/>
      <c r="BI49" s="1325"/>
    </row>
    <row r="50" spans="1:61" ht="9.9" customHeight="1">
      <c r="A50" s="1275"/>
      <c r="C50" s="1291"/>
      <c r="D50" s="1292"/>
      <c r="E50" s="1292"/>
      <c r="F50" s="1337"/>
      <c r="G50" s="1337"/>
      <c r="H50" s="1337"/>
      <c r="I50" s="1296"/>
      <c r="J50" s="1297"/>
      <c r="K50" s="1297"/>
      <c r="L50" s="1297"/>
      <c r="M50" s="1297"/>
      <c r="N50" s="1297"/>
      <c r="O50" s="1297"/>
      <c r="P50" s="1297"/>
      <c r="Q50" s="1297"/>
      <c r="R50" s="1297"/>
      <c r="S50" s="1297"/>
      <c r="T50" s="1297"/>
      <c r="U50" s="1297"/>
      <c r="V50" s="1297"/>
      <c r="W50" s="1297"/>
      <c r="X50" s="1297"/>
      <c r="Y50" s="1297"/>
      <c r="Z50" s="1324"/>
      <c r="AA50" s="1324"/>
      <c r="AB50" s="1324"/>
      <c r="AC50" s="1324"/>
      <c r="AD50" s="1324"/>
      <c r="AE50" s="1325"/>
      <c r="AG50" s="1291"/>
      <c r="AH50" s="1292"/>
      <c r="AI50" s="1292"/>
      <c r="AJ50" s="1337"/>
      <c r="AK50" s="1337"/>
      <c r="AL50" s="1337"/>
      <c r="AM50" s="1296"/>
      <c r="AN50" s="1297"/>
      <c r="AO50" s="1297"/>
      <c r="AP50" s="1297"/>
      <c r="AQ50" s="1297"/>
      <c r="AR50" s="1297"/>
      <c r="AS50" s="1297"/>
      <c r="AT50" s="1297"/>
      <c r="AU50" s="1297"/>
      <c r="AV50" s="1297"/>
      <c r="AW50" s="1297"/>
      <c r="AX50" s="1297"/>
      <c r="AY50" s="1297"/>
      <c r="AZ50" s="1297"/>
      <c r="BA50" s="1297"/>
      <c r="BB50" s="1297"/>
      <c r="BC50" s="1297"/>
      <c r="BD50" s="1324"/>
      <c r="BE50" s="1324"/>
      <c r="BF50" s="1324"/>
      <c r="BG50" s="1324"/>
      <c r="BH50" s="1324"/>
      <c r="BI50" s="1325"/>
    </row>
    <row r="51" spans="1:61" ht="9.9" customHeight="1">
      <c r="A51" s="1275"/>
      <c r="C51" s="1291"/>
      <c r="D51" s="1292"/>
      <c r="E51" s="1292"/>
      <c r="F51" s="1337"/>
      <c r="G51" s="1337"/>
      <c r="H51" s="1337"/>
      <c r="I51" s="1335"/>
      <c r="J51" s="1336"/>
      <c r="K51" s="1336"/>
      <c r="L51" s="1336"/>
      <c r="M51" s="1336"/>
      <c r="N51" s="1336"/>
      <c r="O51" s="1336"/>
      <c r="P51" s="1336"/>
      <c r="Q51" s="1336"/>
      <c r="R51" s="1336"/>
      <c r="S51" s="1336"/>
      <c r="T51" s="1336"/>
      <c r="U51" s="1336"/>
      <c r="V51" s="1336"/>
      <c r="W51" s="1336"/>
      <c r="X51" s="1336"/>
      <c r="Y51" s="1336"/>
      <c r="Z51" s="1324"/>
      <c r="AA51" s="1324"/>
      <c r="AB51" s="1324"/>
      <c r="AC51" s="1324"/>
      <c r="AD51" s="1324"/>
      <c r="AE51" s="1325"/>
      <c r="AG51" s="1291"/>
      <c r="AH51" s="1292"/>
      <c r="AI51" s="1292"/>
      <c r="AJ51" s="1337"/>
      <c r="AK51" s="1337"/>
      <c r="AL51" s="1337"/>
      <c r="AM51" s="1335"/>
      <c r="AN51" s="1336"/>
      <c r="AO51" s="1336"/>
      <c r="AP51" s="1336"/>
      <c r="AQ51" s="1336"/>
      <c r="AR51" s="1336"/>
      <c r="AS51" s="1336"/>
      <c r="AT51" s="1336"/>
      <c r="AU51" s="1336"/>
      <c r="AV51" s="1336"/>
      <c r="AW51" s="1336"/>
      <c r="AX51" s="1336"/>
      <c r="AY51" s="1336"/>
      <c r="AZ51" s="1336"/>
      <c r="BA51" s="1336"/>
      <c r="BB51" s="1336"/>
      <c r="BC51" s="1336"/>
      <c r="BD51" s="1324"/>
      <c r="BE51" s="1324"/>
      <c r="BF51" s="1324"/>
      <c r="BG51" s="1324"/>
      <c r="BH51" s="1324"/>
      <c r="BI51" s="1325"/>
    </row>
    <row r="52" spans="1:61" ht="9.9" customHeight="1">
      <c r="A52" s="1275"/>
      <c r="C52" s="1291"/>
      <c r="D52" s="1292"/>
      <c r="E52" s="1292"/>
      <c r="F52" s="1337" t="s">
        <v>292</v>
      </c>
      <c r="G52" s="1337"/>
      <c r="H52" s="1337"/>
      <c r="I52" s="1294" t="s">
        <v>1222</v>
      </c>
      <c r="J52" s="1295"/>
      <c r="K52" s="1295"/>
      <c r="L52" s="1295"/>
      <c r="M52" s="1295"/>
      <c r="N52" s="1295"/>
      <c r="O52" s="1295"/>
      <c r="P52" s="1295"/>
      <c r="Q52" s="1295"/>
      <c r="R52" s="1295"/>
      <c r="S52" s="1295"/>
      <c r="T52" s="1295"/>
      <c r="U52" s="1295"/>
      <c r="V52" s="1295"/>
      <c r="W52" s="1295"/>
      <c r="X52" s="1295"/>
      <c r="Y52" s="1295"/>
      <c r="Z52" s="1324" t="s">
        <v>70</v>
      </c>
      <c r="AA52" s="1324"/>
      <c r="AB52" s="1324"/>
      <c r="AC52" s="1324"/>
      <c r="AD52" s="1324"/>
      <c r="AE52" s="1325"/>
      <c r="AG52" s="1291"/>
      <c r="AH52" s="1292"/>
      <c r="AI52" s="1292"/>
      <c r="AJ52" s="1337" t="s">
        <v>292</v>
      </c>
      <c r="AK52" s="1337"/>
      <c r="AL52" s="1337"/>
      <c r="AM52" s="1294" t="s">
        <v>1222</v>
      </c>
      <c r="AN52" s="1295"/>
      <c r="AO52" s="1295"/>
      <c r="AP52" s="1295"/>
      <c r="AQ52" s="1295"/>
      <c r="AR52" s="1295"/>
      <c r="AS52" s="1295"/>
      <c r="AT52" s="1295"/>
      <c r="AU52" s="1295"/>
      <c r="AV52" s="1295"/>
      <c r="AW52" s="1295"/>
      <c r="AX52" s="1295"/>
      <c r="AY52" s="1295"/>
      <c r="AZ52" s="1295"/>
      <c r="BA52" s="1295"/>
      <c r="BB52" s="1295"/>
      <c r="BC52" s="1295"/>
      <c r="BD52" s="1324" t="s">
        <v>70</v>
      </c>
      <c r="BE52" s="1324"/>
      <c r="BF52" s="1324"/>
      <c r="BG52" s="1324"/>
      <c r="BH52" s="1324"/>
      <c r="BI52" s="1325"/>
    </row>
    <row r="53" spans="1:61" ht="9.9" customHeight="1">
      <c r="A53" s="1275"/>
      <c r="C53" s="1291"/>
      <c r="D53" s="1292"/>
      <c r="E53" s="1292"/>
      <c r="F53" s="1337"/>
      <c r="G53" s="1337"/>
      <c r="H53" s="1337"/>
      <c r="I53" s="1296"/>
      <c r="J53" s="1297"/>
      <c r="K53" s="1297"/>
      <c r="L53" s="1297"/>
      <c r="M53" s="1297"/>
      <c r="N53" s="1297"/>
      <c r="O53" s="1297"/>
      <c r="P53" s="1297"/>
      <c r="Q53" s="1297"/>
      <c r="R53" s="1297"/>
      <c r="S53" s="1297"/>
      <c r="T53" s="1297"/>
      <c r="U53" s="1297"/>
      <c r="V53" s="1297"/>
      <c r="W53" s="1297"/>
      <c r="X53" s="1297"/>
      <c r="Y53" s="1297"/>
      <c r="Z53" s="1324"/>
      <c r="AA53" s="1324"/>
      <c r="AB53" s="1324"/>
      <c r="AC53" s="1324"/>
      <c r="AD53" s="1324"/>
      <c r="AE53" s="1325"/>
      <c r="AG53" s="1291"/>
      <c r="AH53" s="1292"/>
      <c r="AI53" s="1292"/>
      <c r="AJ53" s="1337"/>
      <c r="AK53" s="1337"/>
      <c r="AL53" s="1337"/>
      <c r="AM53" s="1296"/>
      <c r="AN53" s="1297"/>
      <c r="AO53" s="1297"/>
      <c r="AP53" s="1297"/>
      <c r="AQ53" s="1297"/>
      <c r="AR53" s="1297"/>
      <c r="AS53" s="1297"/>
      <c r="AT53" s="1297"/>
      <c r="AU53" s="1297"/>
      <c r="AV53" s="1297"/>
      <c r="AW53" s="1297"/>
      <c r="AX53" s="1297"/>
      <c r="AY53" s="1297"/>
      <c r="AZ53" s="1297"/>
      <c r="BA53" s="1297"/>
      <c r="BB53" s="1297"/>
      <c r="BC53" s="1297"/>
      <c r="BD53" s="1324"/>
      <c r="BE53" s="1324"/>
      <c r="BF53" s="1324"/>
      <c r="BG53" s="1324"/>
      <c r="BH53" s="1324"/>
      <c r="BI53" s="1325"/>
    </row>
    <row r="54" spans="1:61" ht="9.9" customHeight="1">
      <c r="A54" s="1275"/>
      <c r="C54" s="1291"/>
      <c r="D54" s="1292"/>
      <c r="E54" s="1292"/>
      <c r="F54" s="1337"/>
      <c r="G54" s="1337"/>
      <c r="H54" s="1337"/>
      <c r="I54" s="1335"/>
      <c r="J54" s="1336"/>
      <c r="K54" s="1336"/>
      <c r="L54" s="1336"/>
      <c r="M54" s="1336"/>
      <c r="N54" s="1336"/>
      <c r="O54" s="1336"/>
      <c r="P54" s="1336"/>
      <c r="Q54" s="1336"/>
      <c r="R54" s="1336"/>
      <c r="S54" s="1336"/>
      <c r="T54" s="1336"/>
      <c r="U54" s="1336"/>
      <c r="V54" s="1336"/>
      <c r="W54" s="1336"/>
      <c r="X54" s="1336"/>
      <c r="Y54" s="1336"/>
      <c r="Z54" s="1324"/>
      <c r="AA54" s="1324"/>
      <c r="AB54" s="1324"/>
      <c r="AC54" s="1324"/>
      <c r="AD54" s="1324"/>
      <c r="AE54" s="1325"/>
      <c r="AG54" s="1291"/>
      <c r="AH54" s="1292"/>
      <c r="AI54" s="1292"/>
      <c r="AJ54" s="1337"/>
      <c r="AK54" s="1337"/>
      <c r="AL54" s="1337"/>
      <c r="AM54" s="1335"/>
      <c r="AN54" s="1336"/>
      <c r="AO54" s="1336"/>
      <c r="AP54" s="1336"/>
      <c r="AQ54" s="1336"/>
      <c r="AR54" s="1336"/>
      <c r="AS54" s="1336"/>
      <c r="AT54" s="1336"/>
      <c r="AU54" s="1336"/>
      <c r="AV54" s="1336"/>
      <c r="AW54" s="1336"/>
      <c r="AX54" s="1336"/>
      <c r="AY54" s="1336"/>
      <c r="AZ54" s="1336"/>
      <c r="BA54" s="1336"/>
      <c r="BB54" s="1336"/>
      <c r="BC54" s="1336"/>
      <c r="BD54" s="1324"/>
      <c r="BE54" s="1324"/>
      <c r="BF54" s="1324"/>
      <c r="BG54" s="1324"/>
      <c r="BH54" s="1324"/>
      <c r="BI54" s="1325"/>
    </row>
    <row r="55" spans="1:61" ht="9.9" customHeight="1">
      <c r="A55" s="1275"/>
      <c r="C55" s="1291"/>
      <c r="D55" s="1292"/>
      <c r="E55" s="1292"/>
      <c r="F55" s="1337" t="s">
        <v>292</v>
      </c>
      <c r="G55" s="1337"/>
      <c r="H55" s="1337"/>
      <c r="I55" s="1285" t="s">
        <v>71</v>
      </c>
      <c r="J55" s="1286"/>
      <c r="K55" s="1286"/>
      <c r="L55" s="1286"/>
      <c r="M55" s="1286"/>
      <c r="N55" s="1286"/>
      <c r="O55" s="1286"/>
      <c r="P55" s="1286"/>
      <c r="Q55" s="1286"/>
      <c r="R55" s="1286"/>
      <c r="S55" s="1286"/>
      <c r="T55" s="1286"/>
      <c r="U55" s="1286"/>
      <c r="V55" s="1286"/>
      <c r="W55" s="1286"/>
      <c r="X55" s="1286"/>
      <c r="Y55" s="1286"/>
      <c r="Z55" s="1279" t="str">
        <f>IF(F55="","","（委託様式３）")</f>
        <v>（委託様式３）</v>
      </c>
      <c r="AA55" s="1279"/>
      <c r="AB55" s="1279"/>
      <c r="AC55" s="1279"/>
      <c r="AD55" s="1279"/>
      <c r="AE55" s="1280"/>
      <c r="AG55" s="1291"/>
      <c r="AH55" s="1292"/>
      <c r="AI55" s="1292"/>
      <c r="AJ55" s="1306" t="s">
        <v>1225</v>
      </c>
      <c r="AK55" s="1307"/>
      <c r="AL55" s="1308"/>
      <c r="AM55" s="1285" t="s">
        <v>71</v>
      </c>
      <c r="AN55" s="1286"/>
      <c r="AO55" s="1286"/>
      <c r="AP55" s="1286"/>
      <c r="AQ55" s="1286"/>
      <c r="AR55" s="1286"/>
      <c r="AS55" s="1286"/>
      <c r="AT55" s="1286"/>
      <c r="AU55" s="1286"/>
      <c r="AV55" s="1286"/>
      <c r="AW55" s="1286"/>
      <c r="AX55" s="1286"/>
      <c r="AY55" s="1286"/>
      <c r="AZ55" s="1286"/>
      <c r="BA55" s="1286"/>
      <c r="BB55" s="1286"/>
      <c r="BC55" s="1286"/>
      <c r="BD55" s="1279" t="str">
        <f>IF(AJ55="","","（委託様式３）")</f>
        <v>（委託様式３）</v>
      </c>
      <c r="BE55" s="1279"/>
      <c r="BF55" s="1279"/>
      <c r="BG55" s="1279"/>
      <c r="BH55" s="1279"/>
      <c r="BI55" s="1280"/>
    </row>
    <row r="56" spans="1:61" ht="9.9" customHeight="1">
      <c r="A56" s="1275"/>
      <c r="C56" s="1291"/>
      <c r="D56" s="1292"/>
      <c r="E56" s="1292"/>
      <c r="F56" s="1337"/>
      <c r="G56" s="1337"/>
      <c r="H56" s="1337"/>
      <c r="I56" s="1287"/>
      <c r="J56" s="1288"/>
      <c r="K56" s="1288"/>
      <c r="L56" s="1288"/>
      <c r="M56" s="1288"/>
      <c r="N56" s="1288"/>
      <c r="O56" s="1288"/>
      <c r="P56" s="1288"/>
      <c r="Q56" s="1288"/>
      <c r="R56" s="1288"/>
      <c r="S56" s="1288"/>
      <c r="T56" s="1288"/>
      <c r="U56" s="1288"/>
      <c r="V56" s="1288"/>
      <c r="W56" s="1288"/>
      <c r="X56" s="1288"/>
      <c r="Y56" s="1288"/>
      <c r="Z56" s="1281"/>
      <c r="AA56" s="1281"/>
      <c r="AB56" s="1281"/>
      <c r="AC56" s="1281"/>
      <c r="AD56" s="1281"/>
      <c r="AE56" s="1282"/>
      <c r="AG56" s="1291"/>
      <c r="AH56" s="1292"/>
      <c r="AI56" s="1292"/>
      <c r="AJ56" s="1309"/>
      <c r="AK56" s="1310"/>
      <c r="AL56" s="1311"/>
      <c r="AM56" s="1287"/>
      <c r="AN56" s="1288"/>
      <c r="AO56" s="1288"/>
      <c r="AP56" s="1288"/>
      <c r="AQ56" s="1288"/>
      <c r="AR56" s="1288"/>
      <c r="AS56" s="1288"/>
      <c r="AT56" s="1288"/>
      <c r="AU56" s="1288"/>
      <c r="AV56" s="1288"/>
      <c r="AW56" s="1288"/>
      <c r="AX56" s="1288"/>
      <c r="AY56" s="1288"/>
      <c r="AZ56" s="1288"/>
      <c r="BA56" s="1288"/>
      <c r="BB56" s="1288"/>
      <c r="BC56" s="1288"/>
      <c r="BD56" s="1281"/>
      <c r="BE56" s="1281"/>
      <c r="BF56" s="1281"/>
      <c r="BG56" s="1281"/>
      <c r="BH56" s="1281"/>
      <c r="BI56" s="1282"/>
    </row>
    <row r="57" spans="1:61" ht="9.9" customHeight="1">
      <c r="A57" s="1275"/>
      <c r="C57" s="1291"/>
      <c r="D57" s="1292"/>
      <c r="E57" s="1292"/>
      <c r="F57" s="1337"/>
      <c r="G57" s="1337"/>
      <c r="H57" s="1337"/>
      <c r="I57" s="1289"/>
      <c r="J57" s="1290"/>
      <c r="K57" s="1290"/>
      <c r="L57" s="1290"/>
      <c r="M57" s="1290"/>
      <c r="N57" s="1290"/>
      <c r="O57" s="1290"/>
      <c r="P57" s="1290"/>
      <c r="Q57" s="1290"/>
      <c r="R57" s="1290"/>
      <c r="S57" s="1290"/>
      <c r="T57" s="1290"/>
      <c r="U57" s="1290"/>
      <c r="V57" s="1290"/>
      <c r="W57" s="1290"/>
      <c r="X57" s="1290"/>
      <c r="Y57" s="1290"/>
      <c r="Z57" s="1283"/>
      <c r="AA57" s="1283"/>
      <c r="AB57" s="1283"/>
      <c r="AC57" s="1283"/>
      <c r="AD57" s="1283"/>
      <c r="AE57" s="1284"/>
      <c r="AG57" s="1291"/>
      <c r="AH57" s="1292"/>
      <c r="AI57" s="1292"/>
      <c r="AJ57" s="1312"/>
      <c r="AK57" s="1313"/>
      <c r="AL57" s="1314"/>
      <c r="AM57" s="1289"/>
      <c r="AN57" s="1290"/>
      <c r="AO57" s="1290"/>
      <c r="AP57" s="1290"/>
      <c r="AQ57" s="1290"/>
      <c r="AR57" s="1290"/>
      <c r="AS57" s="1290"/>
      <c r="AT57" s="1290"/>
      <c r="AU57" s="1290"/>
      <c r="AV57" s="1290"/>
      <c r="AW57" s="1290"/>
      <c r="AX57" s="1290"/>
      <c r="AY57" s="1290"/>
      <c r="AZ57" s="1290"/>
      <c r="BA57" s="1290"/>
      <c r="BB57" s="1290"/>
      <c r="BC57" s="1290"/>
      <c r="BD57" s="1283"/>
      <c r="BE57" s="1283"/>
      <c r="BF57" s="1283"/>
      <c r="BG57" s="1283"/>
      <c r="BH57" s="1283"/>
      <c r="BI57" s="1284"/>
    </row>
    <row r="58" spans="1:61" ht="9.9" customHeight="1">
      <c r="A58" s="1275"/>
      <c r="C58" s="1291"/>
      <c r="D58" s="1292"/>
      <c r="E58" s="1292"/>
      <c r="F58" s="1326" t="str">
        <f>IF(入力シート!L18="","○",IF(入力シート!$L100="","","◎"))</f>
        <v>○</v>
      </c>
      <c r="G58" s="1327"/>
      <c r="H58" s="1328"/>
      <c r="I58" s="1426" t="str">
        <f>IF(F58="","","業者情報調書（代理人情報）")</f>
        <v>業者情報調書（代理人情報）</v>
      </c>
      <c r="J58" s="1427"/>
      <c r="K58" s="1427"/>
      <c r="L58" s="1427"/>
      <c r="M58" s="1427"/>
      <c r="N58" s="1427"/>
      <c r="O58" s="1427"/>
      <c r="P58" s="1427"/>
      <c r="Q58" s="1427"/>
      <c r="R58" s="1427"/>
      <c r="S58" s="1427"/>
      <c r="T58" s="1427"/>
      <c r="U58" s="1427"/>
      <c r="V58" s="1427"/>
      <c r="W58" s="1427"/>
      <c r="X58" s="1427"/>
      <c r="Y58" s="1427"/>
      <c r="Z58" s="1324" t="str">
        <f>IF(F58="","","（委託様式４）")</f>
        <v>（委託様式４）</v>
      </c>
      <c r="AA58" s="1324"/>
      <c r="AB58" s="1324"/>
      <c r="AC58" s="1324"/>
      <c r="AD58" s="1324"/>
      <c r="AE58" s="1325"/>
      <c r="AG58" s="1291"/>
      <c r="AH58" s="1292"/>
      <c r="AI58" s="1292"/>
      <c r="AJ58" s="1326" t="str">
        <f>IF(入力シート!L18="","○",IF(入力シート!$L100="","","◎"))</f>
        <v>○</v>
      </c>
      <c r="AK58" s="1327"/>
      <c r="AL58" s="1328"/>
      <c r="AM58" s="1426" t="str">
        <f>IF(AJ58="","","業者情報調書（代理人情報）")</f>
        <v>業者情報調書（代理人情報）</v>
      </c>
      <c r="AN58" s="1427"/>
      <c r="AO58" s="1427"/>
      <c r="AP58" s="1427"/>
      <c r="AQ58" s="1427"/>
      <c r="AR58" s="1427"/>
      <c r="AS58" s="1427"/>
      <c r="AT58" s="1427"/>
      <c r="AU58" s="1427"/>
      <c r="AV58" s="1427"/>
      <c r="AW58" s="1427"/>
      <c r="AX58" s="1427"/>
      <c r="AY58" s="1427"/>
      <c r="AZ58" s="1427"/>
      <c r="BA58" s="1427"/>
      <c r="BB58" s="1427"/>
      <c r="BC58" s="1427"/>
      <c r="BD58" s="1324" t="str">
        <f>IF(AJ58="","","（委託様式４）")</f>
        <v>（委託様式４）</v>
      </c>
      <c r="BE58" s="1324"/>
      <c r="BF58" s="1324"/>
      <c r="BG58" s="1324"/>
      <c r="BH58" s="1324"/>
      <c r="BI58" s="1325"/>
    </row>
    <row r="59" spans="1:61" ht="9.9" customHeight="1">
      <c r="A59" s="1275"/>
      <c r="C59" s="1291"/>
      <c r="D59" s="1292"/>
      <c r="E59" s="1292"/>
      <c r="F59" s="1329"/>
      <c r="G59" s="1330"/>
      <c r="H59" s="1331"/>
      <c r="I59" s="1428"/>
      <c r="J59" s="1429"/>
      <c r="K59" s="1429"/>
      <c r="L59" s="1429"/>
      <c r="M59" s="1429"/>
      <c r="N59" s="1429"/>
      <c r="O59" s="1429"/>
      <c r="P59" s="1429"/>
      <c r="Q59" s="1429"/>
      <c r="R59" s="1429"/>
      <c r="S59" s="1429"/>
      <c r="T59" s="1429"/>
      <c r="U59" s="1429"/>
      <c r="V59" s="1429"/>
      <c r="W59" s="1429"/>
      <c r="X59" s="1429"/>
      <c r="Y59" s="1429"/>
      <c r="Z59" s="1324"/>
      <c r="AA59" s="1324"/>
      <c r="AB59" s="1324"/>
      <c r="AC59" s="1324"/>
      <c r="AD59" s="1324"/>
      <c r="AE59" s="1325"/>
      <c r="AG59" s="1291"/>
      <c r="AH59" s="1292"/>
      <c r="AI59" s="1292"/>
      <c r="AJ59" s="1329"/>
      <c r="AK59" s="1330"/>
      <c r="AL59" s="1331"/>
      <c r="AM59" s="1428"/>
      <c r="AN59" s="1429"/>
      <c r="AO59" s="1429"/>
      <c r="AP59" s="1429"/>
      <c r="AQ59" s="1429"/>
      <c r="AR59" s="1429"/>
      <c r="AS59" s="1429"/>
      <c r="AT59" s="1429"/>
      <c r="AU59" s="1429"/>
      <c r="AV59" s="1429"/>
      <c r="AW59" s="1429"/>
      <c r="AX59" s="1429"/>
      <c r="AY59" s="1429"/>
      <c r="AZ59" s="1429"/>
      <c r="BA59" s="1429"/>
      <c r="BB59" s="1429"/>
      <c r="BC59" s="1429"/>
      <c r="BD59" s="1324"/>
      <c r="BE59" s="1324"/>
      <c r="BF59" s="1324"/>
      <c r="BG59" s="1324"/>
      <c r="BH59" s="1324"/>
      <c r="BI59" s="1325"/>
    </row>
    <row r="60" spans="1:61" ht="9.9" customHeight="1">
      <c r="A60" s="1275"/>
      <c r="C60" s="1291"/>
      <c r="D60" s="1292"/>
      <c r="E60" s="1292"/>
      <c r="F60" s="1332"/>
      <c r="G60" s="1333"/>
      <c r="H60" s="1334"/>
      <c r="I60" s="1430"/>
      <c r="J60" s="1431"/>
      <c r="K60" s="1431"/>
      <c r="L60" s="1431"/>
      <c r="M60" s="1431"/>
      <c r="N60" s="1431"/>
      <c r="O60" s="1431"/>
      <c r="P60" s="1431"/>
      <c r="Q60" s="1431"/>
      <c r="R60" s="1431"/>
      <c r="S60" s="1431"/>
      <c r="T60" s="1431"/>
      <c r="U60" s="1431"/>
      <c r="V60" s="1431"/>
      <c r="W60" s="1431"/>
      <c r="X60" s="1431"/>
      <c r="Y60" s="1431"/>
      <c r="Z60" s="1324"/>
      <c r="AA60" s="1324"/>
      <c r="AB60" s="1324"/>
      <c r="AC60" s="1324"/>
      <c r="AD60" s="1324"/>
      <c r="AE60" s="1325"/>
      <c r="AG60" s="1291"/>
      <c r="AH60" s="1292"/>
      <c r="AI60" s="1292"/>
      <c r="AJ60" s="1332"/>
      <c r="AK60" s="1333"/>
      <c r="AL60" s="1334"/>
      <c r="AM60" s="1430"/>
      <c r="AN60" s="1431"/>
      <c r="AO60" s="1431"/>
      <c r="AP60" s="1431"/>
      <c r="AQ60" s="1431"/>
      <c r="AR60" s="1431"/>
      <c r="AS60" s="1431"/>
      <c r="AT60" s="1431"/>
      <c r="AU60" s="1431"/>
      <c r="AV60" s="1431"/>
      <c r="AW60" s="1431"/>
      <c r="AX60" s="1431"/>
      <c r="AY60" s="1431"/>
      <c r="AZ60" s="1431"/>
      <c r="BA60" s="1431"/>
      <c r="BB60" s="1431"/>
      <c r="BC60" s="1431"/>
      <c r="BD60" s="1324"/>
      <c r="BE60" s="1324"/>
      <c r="BF60" s="1324"/>
      <c r="BG60" s="1324"/>
      <c r="BH60" s="1324"/>
      <c r="BI60" s="1325"/>
    </row>
    <row r="61" spans="1:61" ht="9.9" customHeight="1">
      <c r="A61" s="1275"/>
      <c r="C61" s="1291"/>
      <c r="D61" s="1292"/>
      <c r="E61" s="1292"/>
      <c r="F61" s="1315" t="s">
        <v>292</v>
      </c>
      <c r="G61" s="1316"/>
      <c r="H61" s="1317"/>
      <c r="I61" s="1285" t="s">
        <v>543</v>
      </c>
      <c r="J61" s="1286"/>
      <c r="K61" s="1286"/>
      <c r="L61" s="1286"/>
      <c r="M61" s="1286"/>
      <c r="N61" s="1286"/>
      <c r="O61" s="1286"/>
      <c r="P61" s="1286"/>
      <c r="Q61" s="1286"/>
      <c r="R61" s="1286"/>
      <c r="S61" s="1286"/>
      <c r="T61" s="1286"/>
      <c r="U61" s="1286"/>
      <c r="V61" s="1286"/>
      <c r="W61" s="1286"/>
      <c r="X61" s="1286"/>
      <c r="Y61" s="1286"/>
      <c r="Z61" s="1279" t="str">
        <f>IF(F55="","","（委託様式５）")</f>
        <v>（委託様式５）</v>
      </c>
      <c r="AA61" s="1279"/>
      <c r="AB61" s="1279"/>
      <c r="AC61" s="1279"/>
      <c r="AD61" s="1279"/>
      <c r="AE61" s="1280"/>
      <c r="AG61" s="1291"/>
      <c r="AH61" s="1292"/>
      <c r="AI61" s="1292"/>
      <c r="AJ61" s="1315" t="s">
        <v>1225</v>
      </c>
      <c r="AK61" s="1316"/>
      <c r="AL61" s="1317"/>
      <c r="AM61" s="1285" t="s">
        <v>543</v>
      </c>
      <c r="AN61" s="1286"/>
      <c r="AO61" s="1286"/>
      <c r="AP61" s="1286"/>
      <c r="AQ61" s="1286"/>
      <c r="AR61" s="1286"/>
      <c r="AS61" s="1286"/>
      <c r="AT61" s="1286"/>
      <c r="AU61" s="1286"/>
      <c r="AV61" s="1286"/>
      <c r="AW61" s="1286"/>
      <c r="AX61" s="1286"/>
      <c r="AY61" s="1286"/>
      <c r="AZ61" s="1286"/>
      <c r="BA61" s="1286"/>
      <c r="BB61" s="1286"/>
      <c r="BC61" s="1286"/>
      <c r="BD61" s="1279" t="str">
        <f>IF(AJ61="","","（委託様式５）")</f>
        <v>（委託様式５）</v>
      </c>
      <c r="BE61" s="1279"/>
      <c r="BF61" s="1279"/>
      <c r="BG61" s="1279"/>
      <c r="BH61" s="1279"/>
      <c r="BI61" s="1280"/>
    </row>
    <row r="62" spans="1:61" ht="9.9" customHeight="1">
      <c r="A62" s="1275"/>
      <c r="C62" s="1291"/>
      <c r="D62" s="1292"/>
      <c r="E62" s="1292"/>
      <c r="F62" s="1318"/>
      <c r="G62" s="1319"/>
      <c r="H62" s="1320"/>
      <c r="I62" s="1287"/>
      <c r="J62" s="1288"/>
      <c r="K62" s="1288"/>
      <c r="L62" s="1288"/>
      <c r="M62" s="1288"/>
      <c r="N62" s="1288"/>
      <c r="O62" s="1288"/>
      <c r="P62" s="1288"/>
      <c r="Q62" s="1288"/>
      <c r="R62" s="1288"/>
      <c r="S62" s="1288"/>
      <c r="T62" s="1288"/>
      <c r="U62" s="1288"/>
      <c r="V62" s="1288"/>
      <c r="W62" s="1288"/>
      <c r="X62" s="1288"/>
      <c r="Y62" s="1288"/>
      <c r="Z62" s="1281"/>
      <c r="AA62" s="1281"/>
      <c r="AB62" s="1281"/>
      <c r="AC62" s="1281"/>
      <c r="AD62" s="1281"/>
      <c r="AE62" s="1282"/>
      <c r="AG62" s="1291"/>
      <c r="AH62" s="1292"/>
      <c r="AI62" s="1292"/>
      <c r="AJ62" s="1318"/>
      <c r="AK62" s="1319"/>
      <c r="AL62" s="1320"/>
      <c r="AM62" s="1287"/>
      <c r="AN62" s="1288"/>
      <c r="AO62" s="1288"/>
      <c r="AP62" s="1288"/>
      <c r="AQ62" s="1288"/>
      <c r="AR62" s="1288"/>
      <c r="AS62" s="1288"/>
      <c r="AT62" s="1288"/>
      <c r="AU62" s="1288"/>
      <c r="AV62" s="1288"/>
      <c r="AW62" s="1288"/>
      <c r="AX62" s="1288"/>
      <c r="AY62" s="1288"/>
      <c r="AZ62" s="1288"/>
      <c r="BA62" s="1288"/>
      <c r="BB62" s="1288"/>
      <c r="BC62" s="1288"/>
      <c r="BD62" s="1281"/>
      <c r="BE62" s="1281"/>
      <c r="BF62" s="1281"/>
      <c r="BG62" s="1281"/>
      <c r="BH62" s="1281"/>
      <c r="BI62" s="1282"/>
    </row>
    <row r="63" spans="1:61" ht="9.9" customHeight="1">
      <c r="A63" s="1275"/>
      <c r="C63" s="1291"/>
      <c r="D63" s="1292"/>
      <c r="E63" s="1292"/>
      <c r="F63" s="1321"/>
      <c r="G63" s="1322"/>
      <c r="H63" s="1323"/>
      <c r="I63" s="1289"/>
      <c r="J63" s="1290"/>
      <c r="K63" s="1290"/>
      <c r="L63" s="1290"/>
      <c r="M63" s="1290"/>
      <c r="N63" s="1290"/>
      <c r="O63" s="1290"/>
      <c r="P63" s="1290"/>
      <c r="Q63" s="1290"/>
      <c r="R63" s="1290"/>
      <c r="S63" s="1290"/>
      <c r="T63" s="1290"/>
      <c r="U63" s="1290"/>
      <c r="V63" s="1290"/>
      <c r="W63" s="1290"/>
      <c r="X63" s="1290"/>
      <c r="Y63" s="1290"/>
      <c r="Z63" s="1283"/>
      <c r="AA63" s="1283"/>
      <c r="AB63" s="1283"/>
      <c r="AC63" s="1283"/>
      <c r="AD63" s="1283"/>
      <c r="AE63" s="1284"/>
      <c r="AG63" s="1291"/>
      <c r="AH63" s="1292"/>
      <c r="AI63" s="1292"/>
      <c r="AJ63" s="1321"/>
      <c r="AK63" s="1322"/>
      <c r="AL63" s="1323"/>
      <c r="AM63" s="1289"/>
      <c r="AN63" s="1290"/>
      <c r="AO63" s="1290"/>
      <c r="AP63" s="1290"/>
      <c r="AQ63" s="1290"/>
      <c r="AR63" s="1290"/>
      <c r="AS63" s="1290"/>
      <c r="AT63" s="1290"/>
      <c r="AU63" s="1290"/>
      <c r="AV63" s="1290"/>
      <c r="AW63" s="1290"/>
      <c r="AX63" s="1290"/>
      <c r="AY63" s="1290"/>
      <c r="AZ63" s="1290"/>
      <c r="BA63" s="1290"/>
      <c r="BB63" s="1290"/>
      <c r="BC63" s="1290"/>
      <c r="BD63" s="1283"/>
      <c r="BE63" s="1283"/>
      <c r="BF63" s="1283"/>
      <c r="BG63" s="1283"/>
      <c r="BH63" s="1283"/>
      <c r="BI63" s="1284"/>
    </row>
    <row r="64" spans="1:61" ht="9.9" customHeight="1">
      <c r="A64" s="1275"/>
      <c r="C64" s="1291"/>
      <c r="D64" s="1292"/>
      <c r="E64" s="1292"/>
      <c r="F64" s="1315" t="s">
        <v>292</v>
      </c>
      <c r="G64" s="1316"/>
      <c r="H64" s="1317"/>
      <c r="I64" s="1285" t="s">
        <v>1281</v>
      </c>
      <c r="J64" s="1286"/>
      <c r="K64" s="1286"/>
      <c r="L64" s="1286"/>
      <c r="M64" s="1286"/>
      <c r="N64" s="1286"/>
      <c r="O64" s="1286"/>
      <c r="P64" s="1286"/>
      <c r="Q64" s="1286"/>
      <c r="R64" s="1286"/>
      <c r="S64" s="1286"/>
      <c r="T64" s="1286"/>
      <c r="U64" s="1286"/>
      <c r="V64" s="1286"/>
      <c r="W64" s="1286"/>
      <c r="X64" s="1286"/>
      <c r="Y64" s="1286"/>
      <c r="Z64" s="1279" t="s">
        <v>544</v>
      </c>
      <c r="AA64" s="1279"/>
      <c r="AB64" s="1279"/>
      <c r="AC64" s="1279"/>
      <c r="AD64" s="1279"/>
      <c r="AE64" s="1280"/>
      <c r="AG64" s="1291"/>
      <c r="AH64" s="1292"/>
      <c r="AI64" s="1292"/>
      <c r="AJ64" s="1315" t="s">
        <v>292</v>
      </c>
      <c r="AK64" s="1316"/>
      <c r="AL64" s="1317"/>
      <c r="AM64" s="1285" t="s">
        <v>1281</v>
      </c>
      <c r="AN64" s="1286"/>
      <c r="AO64" s="1286"/>
      <c r="AP64" s="1286"/>
      <c r="AQ64" s="1286"/>
      <c r="AR64" s="1286"/>
      <c r="AS64" s="1286"/>
      <c r="AT64" s="1286"/>
      <c r="AU64" s="1286"/>
      <c r="AV64" s="1286"/>
      <c r="AW64" s="1286"/>
      <c r="AX64" s="1286"/>
      <c r="AY64" s="1286"/>
      <c r="AZ64" s="1286"/>
      <c r="BA64" s="1286"/>
      <c r="BB64" s="1286"/>
      <c r="BC64" s="1286"/>
      <c r="BD64" s="1279" t="s">
        <v>544</v>
      </c>
      <c r="BE64" s="1279"/>
      <c r="BF64" s="1279"/>
      <c r="BG64" s="1279"/>
      <c r="BH64" s="1279"/>
      <c r="BI64" s="1280"/>
    </row>
    <row r="65" spans="1:61" ht="9.9" customHeight="1">
      <c r="A65" s="1275"/>
      <c r="C65" s="1291"/>
      <c r="D65" s="1292"/>
      <c r="E65" s="1292"/>
      <c r="F65" s="1318"/>
      <c r="G65" s="1319"/>
      <c r="H65" s="1320"/>
      <c r="I65" s="1287"/>
      <c r="J65" s="1288"/>
      <c r="K65" s="1288"/>
      <c r="L65" s="1288"/>
      <c r="M65" s="1288"/>
      <c r="N65" s="1288"/>
      <c r="O65" s="1288"/>
      <c r="P65" s="1288"/>
      <c r="Q65" s="1288"/>
      <c r="R65" s="1288"/>
      <c r="S65" s="1288"/>
      <c r="T65" s="1288"/>
      <c r="U65" s="1288"/>
      <c r="V65" s="1288"/>
      <c r="W65" s="1288"/>
      <c r="X65" s="1288"/>
      <c r="Y65" s="1288"/>
      <c r="Z65" s="1281"/>
      <c r="AA65" s="1281"/>
      <c r="AB65" s="1281"/>
      <c r="AC65" s="1281"/>
      <c r="AD65" s="1281"/>
      <c r="AE65" s="1282"/>
      <c r="AG65" s="1291"/>
      <c r="AH65" s="1292"/>
      <c r="AI65" s="1292"/>
      <c r="AJ65" s="1318"/>
      <c r="AK65" s="1319"/>
      <c r="AL65" s="1320"/>
      <c r="AM65" s="1287"/>
      <c r="AN65" s="1288"/>
      <c r="AO65" s="1288"/>
      <c r="AP65" s="1288"/>
      <c r="AQ65" s="1288"/>
      <c r="AR65" s="1288"/>
      <c r="AS65" s="1288"/>
      <c r="AT65" s="1288"/>
      <c r="AU65" s="1288"/>
      <c r="AV65" s="1288"/>
      <c r="AW65" s="1288"/>
      <c r="AX65" s="1288"/>
      <c r="AY65" s="1288"/>
      <c r="AZ65" s="1288"/>
      <c r="BA65" s="1288"/>
      <c r="BB65" s="1288"/>
      <c r="BC65" s="1288"/>
      <c r="BD65" s="1281"/>
      <c r="BE65" s="1281"/>
      <c r="BF65" s="1281"/>
      <c r="BG65" s="1281"/>
      <c r="BH65" s="1281"/>
      <c r="BI65" s="1282"/>
    </row>
    <row r="66" spans="1:61" ht="9.9" customHeight="1">
      <c r="A66" s="1275"/>
      <c r="C66" s="1291"/>
      <c r="D66" s="1292"/>
      <c r="E66" s="1292"/>
      <c r="F66" s="1321"/>
      <c r="G66" s="1322"/>
      <c r="H66" s="1323"/>
      <c r="I66" s="1289"/>
      <c r="J66" s="1290"/>
      <c r="K66" s="1290"/>
      <c r="L66" s="1290"/>
      <c r="M66" s="1290"/>
      <c r="N66" s="1290"/>
      <c r="O66" s="1290"/>
      <c r="P66" s="1290"/>
      <c r="Q66" s="1290"/>
      <c r="R66" s="1290"/>
      <c r="S66" s="1290"/>
      <c r="T66" s="1290"/>
      <c r="U66" s="1290"/>
      <c r="V66" s="1290"/>
      <c r="W66" s="1290"/>
      <c r="X66" s="1290"/>
      <c r="Y66" s="1290"/>
      <c r="Z66" s="1283"/>
      <c r="AA66" s="1283"/>
      <c r="AB66" s="1283"/>
      <c r="AC66" s="1283"/>
      <c r="AD66" s="1283"/>
      <c r="AE66" s="1284"/>
      <c r="AG66" s="1291"/>
      <c r="AH66" s="1292"/>
      <c r="AI66" s="1292"/>
      <c r="AJ66" s="1321"/>
      <c r="AK66" s="1322"/>
      <c r="AL66" s="1323"/>
      <c r="AM66" s="1289"/>
      <c r="AN66" s="1290"/>
      <c r="AO66" s="1290"/>
      <c r="AP66" s="1290"/>
      <c r="AQ66" s="1290"/>
      <c r="AR66" s="1290"/>
      <c r="AS66" s="1290"/>
      <c r="AT66" s="1290"/>
      <c r="AU66" s="1290"/>
      <c r="AV66" s="1290"/>
      <c r="AW66" s="1290"/>
      <c r="AX66" s="1290"/>
      <c r="AY66" s="1290"/>
      <c r="AZ66" s="1290"/>
      <c r="BA66" s="1290"/>
      <c r="BB66" s="1290"/>
      <c r="BC66" s="1290"/>
      <c r="BD66" s="1283"/>
      <c r="BE66" s="1283"/>
      <c r="BF66" s="1283"/>
      <c r="BG66" s="1283"/>
      <c r="BH66" s="1283"/>
      <c r="BI66" s="1284"/>
    </row>
    <row r="67" spans="1:61" ht="9.9" customHeight="1">
      <c r="A67" s="1275"/>
      <c r="C67" s="1291"/>
      <c r="D67" s="1292"/>
      <c r="E67" s="1292"/>
      <c r="F67" s="1326" t="s">
        <v>1224</v>
      </c>
      <c r="G67" s="1327"/>
      <c r="H67" s="1328"/>
      <c r="I67" s="1285" t="s">
        <v>499</v>
      </c>
      <c r="J67" s="1286"/>
      <c r="K67" s="1286"/>
      <c r="L67" s="1286"/>
      <c r="M67" s="1286"/>
      <c r="N67" s="1286"/>
      <c r="O67" s="1286"/>
      <c r="P67" s="1286"/>
      <c r="Q67" s="1286"/>
      <c r="R67" s="1286"/>
      <c r="S67" s="1286"/>
      <c r="T67" s="1286"/>
      <c r="U67" s="1286"/>
      <c r="V67" s="1286"/>
      <c r="W67" s="1286"/>
      <c r="X67" s="1286"/>
      <c r="Y67" s="1286"/>
      <c r="Z67" s="1279" t="s">
        <v>545</v>
      </c>
      <c r="AA67" s="1279"/>
      <c r="AB67" s="1279"/>
      <c r="AC67" s="1279"/>
      <c r="AD67" s="1279"/>
      <c r="AE67" s="1280"/>
      <c r="AG67" s="1291"/>
      <c r="AH67" s="1292"/>
      <c r="AI67" s="1292"/>
      <c r="AJ67" s="1326" t="s">
        <v>1223</v>
      </c>
      <c r="AK67" s="1327"/>
      <c r="AL67" s="1328"/>
      <c r="AM67" s="1285" t="s">
        <v>499</v>
      </c>
      <c r="AN67" s="1286"/>
      <c r="AO67" s="1286"/>
      <c r="AP67" s="1286"/>
      <c r="AQ67" s="1286"/>
      <c r="AR67" s="1286"/>
      <c r="AS67" s="1286"/>
      <c r="AT67" s="1286"/>
      <c r="AU67" s="1286"/>
      <c r="AV67" s="1286"/>
      <c r="AW67" s="1286"/>
      <c r="AX67" s="1286"/>
      <c r="AY67" s="1286"/>
      <c r="AZ67" s="1286"/>
      <c r="BA67" s="1286"/>
      <c r="BB67" s="1286"/>
      <c r="BC67" s="1286"/>
      <c r="BD67" s="1324" t="s">
        <v>545</v>
      </c>
      <c r="BE67" s="1324"/>
      <c r="BF67" s="1324"/>
      <c r="BG67" s="1324"/>
      <c r="BH67" s="1324"/>
      <c r="BI67" s="1325"/>
    </row>
    <row r="68" spans="1:61" ht="9.9" customHeight="1">
      <c r="A68" s="1275"/>
      <c r="C68" s="1291"/>
      <c r="D68" s="1292"/>
      <c r="E68" s="1292"/>
      <c r="F68" s="1329"/>
      <c r="G68" s="1330"/>
      <c r="H68" s="1331"/>
      <c r="I68" s="1287"/>
      <c r="J68" s="1288"/>
      <c r="K68" s="1288"/>
      <c r="L68" s="1288"/>
      <c r="M68" s="1288"/>
      <c r="N68" s="1288"/>
      <c r="O68" s="1288"/>
      <c r="P68" s="1288"/>
      <c r="Q68" s="1288"/>
      <c r="R68" s="1288"/>
      <c r="S68" s="1288"/>
      <c r="T68" s="1288"/>
      <c r="U68" s="1288"/>
      <c r="V68" s="1288"/>
      <c r="W68" s="1288"/>
      <c r="X68" s="1288"/>
      <c r="Y68" s="1288"/>
      <c r="Z68" s="1281"/>
      <c r="AA68" s="1281"/>
      <c r="AB68" s="1281"/>
      <c r="AC68" s="1281"/>
      <c r="AD68" s="1281"/>
      <c r="AE68" s="1282"/>
      <c r="AG68" s="1291"/>
      <c r="AH68" s="1292"/>
      <c r="AI68" s="1292"/>
      <c r="AJ68" s="1329"/>
      <c r="AK68" s="1330"/>
      <c r="AL68" s="1331"/>
      <c r="AM68" s="1287"/>
      <c r="AN68" s="1288"/>
      <c r="AO68" s="1288"/>
      <c r="AP68" s="1288"/>
      <c r="AQ68" s="1288"/>
      <c r="AR68" s="1288"/>
      <c r="AS68" s="1288"/>
      <c r="AT68" s="1288"/>
      <c r="AU68" s="1288"/>
      <c r="AV68" s="1288"/>
      <c r="AW68" s="1288"/>
      <c r="AX68" s="1288"/>
      <c r="AY68" s="1288"/>
      <c r="AZ68" s="1288"/>
      <c r="BA68" s="1288"/>
      <c r="BB68" s="1288"/>
      <c r="BC68" s="1288"/>
      <c r="BD68" s="1324"/>
      <c r="BE68" s="1324"/>
      <c r="BF68" s="1324"/>
      <c r="BG68" s="1324"/>
      <c r="BH68" s="1324"/>
      <c r="BI68" s="1325"/>
    </row>
    <row r="69" spans="1:61" ht="9.9" customHeight="1">
      <c r="A69" s="1275"/>
      <c r="C69" s="1291"/>
      <c r="D69" s="1292"/>
      <c r="E69" s="1292"/>
      <c r="F69" s="1332"/>
      <c r="G69" s="1333"/>
      <c r="H69" s="1334"/>
      <c r="I69" s="1289"/>
      <c r="J69" s="1290"/>
      <c r="K69" s="1290"/>
      <c r="L69" s="1290"/>
      <c r="M69" s="1290"/>
      <c r="N69" s="1290"/>
      <c r="O69" s="1290"/>
      <c r="P69" s="1290"/>
      <c r="Q69" s="1290"/>
      <c r="R69" s="1290"/>
      <c r="S69" s="1290"/>
      <c r="T69" s="1290"/>
      <c r="U69" s="1290"/>
      <c r="V69" s="1290"/>
      <c r="W69" s="1290"/>
      <c r="X69" s="1290"/>
      <c r="Y69" s="1290"/>
      <c r="Z69" s="1283"/>
      <c r="AA69" s="1283"/>
      <c r="AB69" s="1283"/>
      <c r="AC69" s="1283"/>
      <c r="AD69" s="1283"/>
      <c r="AE69" s="1284"/>
      <c r="AG69" s="1291"/>
      <c r="AH69" s="1292"/>
      <c r="AI69" s="1292"/>
      <c r="AJ69" s="1332"/>
      <c r="AK69" s="1333"/>
      <c r="AL69" s="1334"/>
      <c r="AM69" s="1289"/>
      <c r="AN69" s="1290"/>
      <c r="AO69" s="1290"/>
      <c r="AP69" s="1290"/>
      <c r="AQ69" s="1290"/>
      <c r="AR69" s="1290"/>
      <c r="AS69" s="1290"/>
      <c r="AT69" s="1290"/>
      <c r="AU69" s="1290"/>
      <c r="AV69" s="1290"/>
      <c r="AW69" s="1290"/>
      <c r="AX69" s="1290"/>
      <c r="AY69" s="1290"/>
      <c r="AZ69" s="1290"/>
      <c r="BA69" s="1290"/>
      <c r="BB69" s="1290"/>
      <c r="BC69" s="1290"/>
      <c r="BD69" s="1324"/>
      <c r="BE69" s="1324"/>
      <c r="BF69" s="1324"/>
      <c r="BG69" s="1324"/>
      <c r="BH69" s="1324"/>
      <c r="BI69" s="1325"/>
    </row>
    <row r="70" spans="1:61" ht="9.9" customHeight="1">
      <c r="A70" s="1275"/>
      <c r="C70" s="1291"/>
      <c r="D70" s="1292"/>
      <c r="E70" s="1292"/>
      <c r="F70" s="1315" t="s">
        <v>292</v>
      </c>
      <c r="G70" s="1316"/>
      <c r="H70" s="1317"/>
      <c r="I70" s="1294" t="s">
        <v>1142</v>
      </c>
      <c r="J70" s="1295"/>
      <c r="K70" s="1295"/>
      <c r="L70" s="1295"/>
      <c r="M70" s="1295"/>
      <c r="N70" s="1295"/>
      <c r="O70" s="1295"/>
      <c r="P70" s="1295"/>
      <c r="Q70" s="1295"/>
      <c r="R70" s="1295"/>
      <c r="S70" s="1295"/>
      <c r="T70" s="1295"/>
      <c r="U70" s="1295"/>
      <c r="V70" s="1295"/>
      <c r="W70" s="1295"/>
      <c r="X70" s="1295"/>
      <c r="Y70" s="1295"/>
      <c r="Z70" s="1295"/>
      <c r="AA70" s="1295"/>
      <c r="AB70" s="1295"/>
      <c r="AC70" s="1295"/>
      <c r="AD70" s="1295"/>
      <c r="AE70" s="1442"/>
      <c r="AG70" s="1291"/>
      <c r="AH70" s="1292"/>
      <c r="AI70" s="1292"/>
      <c r="AJ70" s="1315" t="s">
        <v>292</v>
      </c>
      <c r="AK70" s="1316"/>
      <c r="AL70" s="1317"/>
      <c r="AM70" s="1285" t="s">
        <v>1226</v>
      </c>
      <c r="AN70" s="1286"/>
      <c r="AO70" s="1286"/>
      <c r="AP70" s="1286"/>
      <c r="AQ70" s="1286"/>
      <c r="AR70" s="1286"/>
      <c r="AS70" s="1286"/>
      <c r="AT70" s="1286"/>
      <c r="AU70" s="1286"/>
      <c r="AV70" s="1286"/>
      <c r="AW70" s="1286"/>
      <c r="AX70" s="1286"/>
      <c r="AY70" s="1286"/>
      <c r="AZ70" s="1286"/>
      <c r="BA70" s="1286"/>
      <c r="BB70" s="1286"/>
      <c r="BC70" s="1286"/>
      <c r="BD70" s="1324"/>
      <c r="BE70" s="1324"/>
      <c r="BF70" s="1324"/>
      <c r="BG70" s="1324"/>
      <c r="BH70" s="1324"/>
      <c r="BI70" s="1325"/>
    </row>
    <row r="71" spans="1:61" ht="9.9" customHeight="1">
      <c r="A71" s="1275"/>
      <c r="C71" s="1291"/>
      <c r="D71" s="1292"/>
      <c r="E71" s="1292"/>
      <c r="F71" s="1318"/>
      <c r="G71" s="1319"/>
      <c r="H71" s="1320"/>
      <c r="I71" s="1296"/>
      <c r="J71" s="1297"/>
      <c r="K71" s="1297"/>
      <c r="L71" s="1297"/>
      <c r="M71" s="1297"/>
      <c r="N71" s="1297"/>
      <c r="O71" s="1297"/>
      <c r="P71" s="1297"/>
      <c r="Q71" s="1297"/>
      <c r="R71" s="1297"/>
      <c r="S71" s="1297"/>
      <c r="T71" s="1297"/>
      <c r="U71" s="1297"/>
      <c r="V71" s="1297"/>
      <c r="W71" s="1297"/>
      <c r="X71" s="1297"/>
      <c r="Y71" s="1297"/>
      <c r="Z71" s="1297"/>
      <c r="AA71" s="1297"/>
      <c r="AB71" s="1297"/>
      <c r="AC71" s="1297"/>
      <c r="AD71" s="1297"/>
      <c r="AE71" s="1443"/>
      <c r="AG71" s="1291"/>
      <c r="AH71" s="1292"/>
      <c r="AI71" s="1292"/>
      <c r="AJ71" s="1318"/>
      <c r="AK71" s="1319"/>
      <c r="AL71" s="1320"/>
      <c r="AM71" s="1287"/>
      <c r="AN71" s="1288"/>
      <c r="AO71" s="1288"/>
      <c r="AP71" s="1288"/>
      <c r="AQ71" s="1288"/>
      <c r="AR71" s="1288"/>
      <c r="AS71" s="1288"/>
      <c r="AT71" s="1288"/>
      <c r="AU71" s="1288"/>
      <c r="AV71" s="1288"/>
      <c r="AW71" s="1288"/>
      <c r="AX71" s="1288"/>
      <c r="AY71" s="1288"/>
      <c r="AZ71" s="1288"/>
      <c r="BA71" s="1288"/>
      <c r="BB71" s="1288"/>
      <c r="BC71" s="1288"/>
      <c r="BD71" s="1324"/>
      <c r="BE71" s="1324"/>
      <c r="BF71" s="1324"/>
      <c r="BG71" s="1324"/>
      <c r="BH71" s="1324"/>
      <c r="BI71" s="1325"/>
    </row>
    <row r="72" spans="1:61" ht="9.9" customHeight="1">
      <c r="A72" s="1275"/>
      <c r="C72" s="1291"/>
      <c r="D72" s="1292"/>
      <c r="E72" s="1292"/>
      <c r="F72" s="1321"/>
      <c r="G72" s="1322"/>
      <c r="H72" s="1323"/>
      <c r="I72" s="1335"/>
      <c r="J72" s="1336"/>
      <c r="K72" s="1336"/>
      <c r="L72" s="1336"/>
      <c r="M72" s="1336"/>
      <c r="N72" s="1336"/>
      <c r="O72" s="1336"/>
      <c r="P72" s="1336"/>
      <c r="Q72" s="1336"/>
      <c r="R72" s="1336"/>
      <c r="S72" s="1336"/>
      <c r="T72" s="1336"/>
      <c r="U72" s="1336"/>
      <c r="V72" s="1336"/>
      <c r="W72" s="1336"/>
      <c r="X72" s="1336"/>
      <c r="Y72" s="1336"/>
      <c r="Z72" s="1336"/>
      <c r="AA72" s="1336"/>
      <c r="AB72" s="1336"/>
      <c r="AC72" s="1336"/>
      <c r="AD72" s="1336"/>
      <c r="AE72" s="1444"/>
      <c r="AG72" s="1291"/>
      <c r="AH72" s="1292"/>
      <c r="AI72" s="1292"/>
      <c r="AJ72" s="1321"/>
      <c r="AK72" s="1322"/>
      <c r="AL72" s="1323"/>
      <c r="AM72" s="1289"/>
      <c r="AN72" s="1290"/>
      <c r="AO72" s="1290"/>
      <c r="AP72" s="1290"/>
      <c r="AQ72" s="1290"/>
      <c r="AR72" s="1290"/>
      <c r="AS72" s="1290"/>
      <c r="AT72" s="1290"/>
      <c r="AU72" s="1290"/>
      <c r="AV72" s="1290"/>
      <c r="AW72" s="1290"/>
      <c r="AX72" s="1290"/>
      <c r="AY72" s="1290"/>
      <c r="AZ72" s="1290"/>
      <c r="BA72" s="1290"/>
      <c r="BB72" s="1290"/>
      <c r="BC72" s="1290"/>
      <c r="BD72" s="1324"/>
      <c r="BE72" s="1324"/>
      <c r="BF72" s="1324"/>
      <c r="BG72" s="1324"/>
      <c r="BH72" s="1324"/>
      <c r="BI72" s="1325"/>
    </row>
    <row r="73" spans="1:61" ht="9.9" customHeight="1">
      <c r="A73" s="1275"/>
      <c r="C73" s="1291"/>
      <c r="D73" s="1292"/>
      <c r="E73" s="1292"/>
      <c r="F73" s="1315" t="s">
        <v>292</v>
      </c>
      <c r="G73" s="1316"/>
      <c r="H73" s="1317"/>
      <c r="I73" s="1294" t="s">
        <v>491</v>
      </c>
      <c r="J73" s="1295"/>
      <c r="K73" s="1295"/>
      <c r="L73" s="1295"/>
      <c r="M73" s="1295"/>
      <c r="N73" s="1295"/>
      <c r="O73" s="1295"/>
      <c r="P73" s="1295"/>
      <c r="Q73" s="1295"/>
      <c r="R73" s="1295"/>
      <c r="S73" s="1295"/>
      <c r="T73" s="1295"/>
      <c r="U73" s="1295"/>
      <c r="V73" s="1295"/>
      <c r="W73" s="1295"/>
      <c r="X73" s="1295"/>
      <c r="Y73" s="1295"/>
      <c r="Z73" s="1300"/>
      <c r="AA73" s="1300"/>
      <c r="AB73" s="1300"/>
      <c r="AC73" s="1300"/>
      <c r="AD73" s="1300"/>
      <c r="AE73" s="1301"/>
      <c r="AG73" s="1291"/>
      <c r="AH73" s="1292"/>
      <c r="AI73" s="1292"/>
      <c r="AJ73" s="1315" t="s">
        <v>292</v>
      </c>
      <c r="AK73" s="1316"/>
      <c r="AL73" s="1317"/>
      <c r="AM73" s="1285" t="s">
        <v>492</v>
      </c>
      <c r="AN73" s="1286"/>
      <c r="AO73" s="1286"/>
      <c r="AP73" s="1286"/>
      <c r="AQ73" s="1286"/>
      <c r="AR73" s="1286"/>
      <c r="AS73" s="1286"/>
      <c r="AT73" s="1286"/>
      <c r="AU73" s="1286"/>
      <c r="AV73" s="1286"/>
      <c r="AW73" s="1286"/>
      <c r="AX73" s="1286"/>
      <c r="AY73" s="1286"/>
      <c r="AZ73" s="1286"/>
      <c r="BA73" s="1286"/>
      <c r="BB73" s="1286"/>
      <c r="BC73" s="1286"/>
      <c r="BD73" s="1338"/>
      <c r="BE73" s="1338"/>
      <c r="BF73" s="1338"/>
      <c r="BG73" s="1338"/>
      <c r="BH73" s="1338"/>
      <c r="BI73" s="1339"/>
    </row>
    <row r="74" spans="1:61" ht="9.9" customHeight="1">
      <c r="A74" s="1275"/>
      <c r="C74" s="1291"/>
      <c r="D74" s="1292"/>
      <c r="E74" s="1292"/>
      <c r="F74" s="1318"/>
      <c r="G74" s="1319"/>
      <c r="H74" s="1320"/>
      <c r="I74" s="1296"/>
      <c r="J74" s="1297"/>
      <c r="K74" s="1297"/>
      <c r="L74" s="1297"/>
      <c r="M74" s="1297"/>
      <c r="N74" s="1297"/>
      <c r="O74" s="1297"/>
      <c r="P74" s="1297"/>
      <c r="Q74" s="1297"/>
      <c r="R74" s="1297"/>
      <c r="S74" s="1297"/>
      <c r="T74" s="1297"/>
      <c r="U74" s="1297"/>
      <c r="V74" s="1297"/>
      <c r="W74" s="1297"/>
      <c r="X74" s="1297"/>
      <c r="Y74" s="1297"/>
      <c r="Z74" s="1302"/>
      <c r="AA74" s="1302"/>
      <c r="AB74" s="1302"/>
      <c r="AC74" s="1302"/>
      <c r="AD74" s="1302"/>
      <c r="AE74" s="1303"/>
      <c r="AG74" s="1291"/>
      <c r="AH74" s="1292"/>
      <c r="AI74" s="1292"/>
      <c r="AJ74" s="1318"/>
      <c r="AK74" s="1319"/>
      <c r="AL74" s="1320"/>
      <c r="AM74" s="1287"/>
      <c r="AN74" s="1288"/>
      <c r="AO74" s="1288"/>
      <c r="AP74" s="1288"/>
      <c r="AQ74" s="1288"/>
      <c r="AR74" s="1288"/>
      <c r="AS74" s="1288"/>
      <c r="AT74" s="1288"/>
      <c r="AU74" s="1288"/>
      <c r="AV74" s="1288"/>
      <c r="AW74" s="1288"/>
      <c r="AX74" s="1288"/>
      <c r="AY74" s="1288"/>
      <c r="AZ74" s="1288"/>
      <c r="BA74" s="1288"/>
      <c r="BB74" s="1288"/>
      <c r="BC74" s="1288"/>
      <c r="BD74" s="1338"/>
      <c r="BE74" s="1338"/>
      <c r="BF74" s="1338"/>
      <c r="BG74" s="1338"/>
      <c r="BH74" s="1338"/>
      <c r="BI74" s="1339"/>
    </row>
    <row r="75" spans="1:61" ht="9.9" customHeight="1">
      <c r="A75" s="1275"/>
      <c r="C75" s="1291"/>
      <c r="D75" s="1292"/>
      <c r="E75" s="1292"/>
      <c r="F75" s="1321"/>
      <c r="G75" s="1322"/>
      <c r="H75" s="1323"/>
      <c r="I75" s="1335"/>
      <c r="J75" s="1336"/>
      <c r="K75" s="1336"/>
      <c r="L75" s="1336"/>
      <c r="M75" s="1336"/>
      <c r="N75" s="1336"/>
      <c r="O75" s="1336"/>
      <c r="P75" s="1336"/>
      <c r="Q75" s="1336"/>
      <c r="R75" s="1336"/>
      <c r="S75" s="1336"/>
      <c r="T75" s="1336"/>
      <c r="U75" s="1336"/>
      <c r="V75" s="1336"/>
      <c r="W75" s="1336"/>
      <c r="X75" s="1336"/>
      <c r="Y75" s="1336"/>
      <c r="Z75" s="1445"/>
      <c r="AA75" s="1445"/>
      <c r="AB75" s="1445"/>
      <c r="AC75" s="1445"/>
      <c r="AD75" s="1445"/>
      <c r="AE75" s="1446"/>
      <c r="AG75" s="1291"/>
      <c r="AH75" s="1292"/>
      <c r="AI75" s="1292"/>
      <c r="AJ75" s="1321"/>
      <c r="AK75" s="1322"/>
      <c r="AL75" s="1323"/>
      <c r="AM75" s="1289"/>
      <c r="AN75" s="1290"/>
      <c r="AO75" s="1290"/>
      <c r="AP75" s="1290"/>
      <c r="AQ75" s="1290"/>
      <c r="AR75" s="1290"/>
      <c r="AS75" s="1290"/>
      <c r="AT75" s="1290"/>
      <c r="AU75" s="1290"/>
      <c r="AV75" s="1290"/>
      <c r="AW75" s="1290"/>
      <c r="AX75" s="1290"/>
      <c r="AY75" s="1290"/>
      <c r="AZ75" s="1290"/>
      <c r="BA75" s="1290"/>
      <c r="BB75" s="1290"/>
      <c r="BC75" s="1290"/>
      <c r="BD75" s="1338"/>
      <c r="BE75" s="1338"/>
      <c r="BF75" s="1338"/>
      <c r="BG75" s="1338"/>
      <c r="BH75" s="1338"/>
      <c r="BI75" s="1339"/>
    </row>
    <row r="76" spans="1:61" ht="9.9" customHeight="1">
      <c r="A76" s="1275"/>
      <c r="C76" s="1291"/>
      <c r="D76" s="1292"/>
      <c r="E76" s="1292"/>
      <c r="F76" s="1315" t="s">
        <v>292</v>
      </c>
      <c r="G76" s="1316"/>
      <c r="H76" s="1317"/>
      <c r="I76" s="1294" t="s">
        <v>1146</v>
      </c>
      <c r="J76" s="1295"/>
      <c r="K76" s="1295"/>
      <c r="L76" s="1295"/>
      <c r="M76" s="1295"/>
      <c r="N76" s="1295"/>
      <c r="O76" s="1295"/>
      <c r="P76" s="1295"/>
      <c r="Q76" s="1295"/>
      <c r="R76" s="1295"/>
      <c r="S76" s="1295"/>
      <c r="T76" s="1295"/>
      <c r="U76" s="1295"/>
      <c r="V76" s="1295"/>
      <c r="W76" s="1295"/>
      <c r="X76" s="1295"/>
      <c r="Y76" s="1295"/>
      <c r="Z76" s="1295"/>
      <c r="AA76" s="1295"/>
      <c r="AB76" s="1295"/>
      <c r="AC76" s="1295"/>
      <c r="AD76" s="1295"/>
      <c r="AE76" s="1442"/>
      <c r="AG76" s="1291"/>
      <c r="AH76" s="1292"/>
      <c r="AI76" s="1292"/>
      <c r="AJ76" s="1315" t="s">
        <v>292</v>
      </c>
      <c r="AK76" s="1316"/>
      <c r="AL76" s="1317"/>
      <c r="AM76" s="1294" t="s">
        <v>493</v>
      </c>
      <c r="AN76" s="1295"/>
      <c r="AO76" s="1295"/>
      <c r="AP76" s="1295"/>
      <c r="AQ76" s="1295"/>
      <c r="AR76" s="1295"/>
      <c r="AS76" s="1295"/>
      <c r="AT76" s="1295"/>
      <c r="AU76" s="1295"/>
      <c r="AV76" s="1295"/>
      <c r="AW76" s="1295"/>
      <c r="AX76" s="1295"/>
      <c r="AY76" s="1295"/>
      <c r="AZ76" s="1295"/>
      <c r="BA76" s="1295"/>
      <c r="BB76" s="1295"/>
      <c r="BC76" s="1295"/>
      <c r="BD76" s="551"/>
      <c r="BE76" s="551"/>
      <c r="BF76" s="551"/>
      <c r="BG76" s="551"/>
      <c r="BH76" s="551"/>
      <c r="BI76" s="554"/>
    </row>
    <row r="77" spans="1:61" ht="9.9" customHeight="1">
      <c r="A77" s="1275"/>
      <c r="C77" s="1291"/>
      <c r="D77" s="1292"/>
      <c r="E77" s="1292"/>
      <c r="F77" s="1318"/>
      <c r="G77" s="1319"/>
      <c r="H77" s="1320"/>
      <c r="I77" s="1296"/>
      <c r="J77" s="1297"/>
      <c r="K77" s="1297"/>
      <c r="L77" s="1297"/>
      <c r="M77" s="1297"/>
      <c r="N77" s="1297"/>
      <c r="O77" s="1297"/>
      <c r="P77" s="1297"/>
      <c r="Q77" s="1297"/>
      <c r="R77" s="1297"/>
      <c r="S77" s="1297"/>
      <c r="T77" s="1297"/>
      <c r="U77" s="1297"/>
      <c r="V77" s="1297"/>
      <c r="W77" s="1297"/>
      <c r="X77" s="1297"/>
      <c r="Y77" s="1297"/>
      <c r="Z77" s="1297"/>
      <c r="AA77" s="1297"/>
      <c r="AB77" s="1297"/>
      <c r="AC77" s="1297"/>
      <c r="AD77" s="1297"/>
      <c r="AE77" s="1443"/>
      <c r="AG77" s="1291"/>
      <c r="AH77" s="1292"/>
      <c r="AI77" s="1292"/>
      <c r="AJ77" s="1318"/>
      <c r="AK77" s="1319"/>
      <c r="AL77" s="1320"/>
      <c r="AM77" s="1296"/>
      <c r="AN77" s="1297"/>
      <c r="AO77" s="1297"/>
      <c r="AP77" s="1297"/>
      <c r="AQ77" s="1297"/>
      <c r="AR77" s="1297"/>
      <c r="AS77" s="1297"/>
      <c r="AT77" s="1297"/>
      <c r="AU77" s="1297"/>
      <c r="AV77" s="1297"/>
      <c r="AW77" s="1297"/>
      <c r="AX77" s="1297"/>
      <c r="AY77" s="1297"/>
      <c r="AZ77" s="1297"/>
      <c r="BA77" s="1297"/>
      <c r="BB77" s="1297"/>
      <c r="BC77" s="1297"/>
      <c r="BD77" s="552"/>
      <c r="BE77" s="552"/>
      <c r="BF77" s="552"/>
      <c r="BG77" s="552"/>
      <c r="BH77" s="552"/>
      <c r="BI77" s="555"/>
    </row>
    <row r="78" spans="1:61" ht="9.9" customHeight="1">
      <c r="A78" s="1275"/>
      <c r="C78" s="1291"/>
      <c r="D78" s="1292"/>
      <c r="E78" s="1292"/>
      <c r="F78" s="1321"/>
      <c r="G78" s="1322"/>
      <c r="H78" s="1323"/>
      <c r="I78" s="1335"/>
      <c r="J78" s="1336"/>
      <c r="K78" s="1336"/>
      <c r="L78" s="1336"/>
      <c r="M78" s="1336"/>
      <c r="N78" s="1336"/>
      <c r="O78" s="1336"/>
      <c r="P78" s="1336"/>
      <c r="Q78" s="1336"/>
      <c r="R78" s="1336"/>
      <c r="S78" s="1336"/>
      <c r="T78" s="1336"/>
      <c r="U78" s="1336"/>
      <c r="V78" s="1336"/>
      <c r="W78" s="1336"/>
      <c r="X78" s="1336"/>
      <c r="Y78" s="1336"/>
      <c r="Z78" s="1336"/>
      <c r="AA78" s="1336"/>
      <c r="AB78" s="1336"/>
      <c r="AC78" s="1336"/>
      <c r="AD78" s="1336"/>
      <c r="AE78" s="1444"/>
      <c r="AG78" s="1291"/>
      <c r="AH78" s="1292"/>
      <c r="AI78" s="1292"/>
      <c r="AJ78" s="1321"/>
      <c r="AK78" s="1322"/>
      <c r="AL78" s="1323"/>
      <c r="AM78" s="1335"/>
      <c r="AN78" s="1336"/>
      <c r="AO78" s="1336"/>
      <c r="AP78" s="1336"/>
      <c r="AQ78" s="1336"/>
      <c r="AR78" s="1336"/>
      <c r="AS78" s="1336"/>
      <c r="AT78" s="1336"/>
      <c r="AU78" s="1336"/>
      <c r="AV78" s="1336"/>
      <c r="AW78" s="1336"/>
      <c r="AX78" s="1336"/>
      <c r="AY78" s="1336"/>
      <c r="AZ78" s="1336"/>
      <c r="BA78" s="1336"/>
      <c r="BB78" s="1336"/>
      <c r="BC78" s="1336"/>
      <c r="BD78" s="553"/>
      <c r="BE78" s="553"/>
      <c r="BF78" s="553"/>
      <c r="BG78" s="553"/>
      <c r="BH78" s="553"/>
      <c r="BI78" s="556"/>
    </row>
    <row r="79" spans="1:61" ht="9.9" customHeight="1">
      <c r="A79" s="1275"/>
      <c r="C79" s="1291"/>
      <c r="D79" s="1292"/>
      <c r="E79" s="1292"/>
      <c r="F79" s="1315" t="s">
        <v>292</v>
      </c>
      <c r="G79" s="1316"/>
      <c r="H79" s="1317"/>
      <c r="I79" s="1294" t="s">
        <v>1141</v>
      </c>
      <c r="J79" s="1295"/>
      <c r="K79" s="1295"/>
      <c r="L79" s="1295"/>
      <c r="M79" s="1295"/>
      <c r="N79" s="1295"/>
      <c r="O79" s="1295"/>
      <c r="P79" s="1295"/>
      <c r="Q79" s="1295"/>
      <c r="R79" s="1295"/>
      <c r="S79" s="1295"/>
      <c r="T79" s="1295"/>
      <c r="U79" s="1295"/>
      <c r="V79" s="1295"/>
      <c r="W79" s="1295"/>
      <c r="X79" s="1295"/>
      <c r="Y79" s="1295"/>
      <c r="Z79" s="1295"/>
      <c r="AA79" s="1295"/>
      <c r="AB79" s="1295"/>
      <c r="AC79" s="1295"/>
      <c r="AD79" s="1295"/>
      <c r="AE79" s="1442"/>
      <c r="AG79" s="1291"/>
      <c r="AH79" s="1292"/>
      <c r="AI79" s="1292"/>
      <c r="AJ79" s="1315" t="s">
        <v>292</v>
      </c>
      <c r="AK79" s="1316"/>
      <c r="AL79" s="1317"/>
      <c r="AM79" s="1285" t="s">
        <v>1227</v>
      </c>
      <c r="AN79" s="1286"/>
      <c r="AO79" s="1286"/>
      <c r="AP79" s="1286"/>
      <c r="AQ79" s="1286"/>
      <c r="AR79" s="1286"/>
      <c r="AS79" s="1286"/>
      <c r="AT79" s="1286"/>
      <c r="AU79" s="1286"/>
      <c r="AV79" s="1286"/>
      <c r="AW79" s="1286"/>
      <c r="AX79" s="1286"/>
      <c r="AY79" s="1286"/>
      <c r="AZ79" s="1286"/>
      <c r="BA79" s="1286"/>
      <c r="BB79" s="1286"/>
      <c r="BC79" s="1286"/>
      <c r="BD79" s="1286"/>
      <c r="BE79" s="1286"/>
      <c r="BF79" s="1286"/>
      <c r="BG79" s="1286"/>
      <c r="BH79" s="1286"/>
      <c r="BI79" s="1451"/>
    </row>
    <row r="80" spans="1:61" ht="9.9" customHeight="1">
      <c r="A80" s="1275"/>
      <c r="B80" s="246"/>
      <c r="C80" s="1291"/>
      <c r="D80" s="1292"/>
      <c r="E80" s="1292"/>
      <c r="F80" s="1318"/>
      <c r="G80" s="1319"/>
      <c r="H80" s="1320"/>
      <c r="I80" s="1296"/>
      <c r="J80" s="1297"/>
      <c r="K80" s="1297"/>
      <c r="L80" s="1297"/>
      <c r="M80" s="1297"/>
      <c r="N80" s="1297"/>
      <c r="O80" s="1297"/>
      <c r="P80" s="1297"/>
      <c r="Q80" s="1297"/>
      <c r="R80" s="1297"/>
      <c r="S80" s="1297"/>
      <c r="T80" s="1297"/>
      <c r="U80" s="1297"/>
      <c r="V80" s="1297"/>
      <c r="W80" s="1297"/>
      <c r="X80" s="1297"/>
      <c r="Y80" s="1297"/>
      <c r="Z80" s="1297"/>
      <c r="AA80" s="1297"/>
      <c r="AB80" s="1297"/>
      <c r="AC80" s="1297"/>
      <c r="AD80" s="1297"/>
      <c r="AE80" s="1443"/>
      <c r="AG80" s="1291"/>
      <c r="AH80" s="1292"/>
      <c r="AI80" s="1292"/>
      <c r="AJ80" s="1318"/>
      <c r="AK80" s="1319"/>
      <c r="AL80" s="1320"/>
      <c r="AM80" s="1287"/>
      <c r="AN80" s="1288"/>
      <c r="AO80" s="1288"/>
      <c r="AP80" s="1288"/>
      <c r="AQ80" s="1288"/>
      <c r="AR80" s="1288"/>
      <c r="AS80" s="1288"/>
      <c r="AT80" s="1288"/>
      <c r="AU80" s="1288"/>
      <c r="AV80" s="1288"/>
      <c r="AW80" s="1288"/>
      <c r="AX80" s="1288"/>
      <c r="AY80" s="1288"/>
      <c r="AZ80" s="1288"/>
      <c r="BA80" s="1288"/>
      <c r="BB80" s="1288"/>
      <c r="BC80" s="1288"/>
      <c r="BD80" s="1288"/>
      <c r="BE80" s="1288"/>
      <c r="BF80" s="1288"/>
      <c r="BG80" s="1288"/>
      <c r="BH80" s="1288"/>
      <c r="BI80" s="1452"/>
    </row>
    <row r="81" spans="1:61" ht="9.9" customHeight="1">
      <c r="A81" s="1275"/>
      <c r="C81" s="1291"/>
      <c r="D81" s="1292"/>
      <c r="E81" s="1292"/>
      <c r="F81" s="1321"/>
      <c r="G81" s="1322"/>
      <c r="H81" s="1323"/>
      <c r="I81" s="1335"/>
      <c r="J81" s="1336"/>
      <c r="K81" s="1336"/>
      <c r="L81" s="1336"/>
      <c r="M81" s="1336"/>
      <c r="N81" s="1336"/>
      <c r="O81" s="1336"/>
      <c r="P81" s="1336"/>
      <c r="Q81" s="1336"/>
      <c r="R81" s="1336"/>
      <c r="S81" s="1336"/>
      <c r="T81" s="1336"/>
      <c r="U81" s="1336"/>
      <c r="V81" s="1336"/>
      <c r="W81" s="1336"/>
      <c r="X81" s="1336"/>
      <c r="Y81" s="1336"/>
      <c r="Z81" s="1336"/>
      <c r="AA81" s="1336"/>
      <c r="AB81" s="1336"/>
      <c r="AC81" s="1336"/>
      <c r="AD81" s="1336"/>
      <c r="AE81" s="1444"/>
      <c r="AG81" s="1291"/>
      <c r="AH81" s="1292"/>
      <c r="AI81" s="1292"/>
      <c r="AJ81" s="1321"/>
      <c r="AK81" s="1322"/>
      <c r="AL81" s="1323"/>
      <c r="AM81" s="1289"/>
      <c r="AN81" s="1290"/>
      <c r="AO81" s="1290"/>
      <c r="AP81" s="1290"/>
      <c r="AQ81" s="1290"/>
      <c r="AR81" s="1290"/>
      <c r="AS81" s="1290"/>
      <c r="AT81" s="1290"/>
      <c r="AU81" s="1290"/>
      <c r="AV81" s="1290"/>
      <c r="AW81" s="1290"/>
      <c r="AX81" s="1290"/>
      <c r="AY81" s="1290"/>
      <c r="AZ81" s="1290"/>
      <c r="BA81" s="1290"/>
      <c r="BB81" s="1290"/>
      <c r="BC81" s="1290"/>
      <c r="BD81" s="1290"/>
      <c r="BE81" s="1290"/>
      <c r="BF81" s="1290"/>
      <c r="BG81" s="1290"/>
      <c r="BH81" s="1290"/>
      <c r="BI81" s="1453"/>
    </row>
    <row r="82" spans="1:61" ht="9.9" customHeight="1">
      <c r="A82" s="1275"/>
      <c r="C82" s="1291"/>
      <c r="D82" s="1292"/>
      <c r="E82" s="1292"/>
      <c r="F82" s="1326" t="s">
        <v>293</v>
      </c>
      <c r="G82" s="1327"/>
      <c r="H82" s="1328"/>
      <c r="I82" s="1294" t="s">
        <v>1282</v>
      </c>
      <c r="J82" s="1295"/>
      <c r="K82" s="1295"/>
      <c r="L82" s="1295"/>
      <c r="M82" s="1295"/>
      <c r="N82" s="1295"/>
      <c r="O82" s="1295"/>
      <c r="P82" s="1295"/>
      <c r="Q82" s="1295"/>
      <c r="R82" s="1295"/>
      <c r="S82" s="1295"/>
      <c r="T82" s="1295"/>
      <c r="U82" s="1295"/>
      <c r="V82" s="1295"/>
      <c r="W82" s="1295"/>
      <c r="X82" s="1295"/>
      <c r="Y82" s="1295"/>
      <c r="Z82" s="545"/>
      <c r="AA82" s="545"/>
      <c r="AB82" s="545"/>
      <c r="AC82" s="545"/>
      <c r="AD82" s="545"/>
      <c r="AE82" s="546"/>
      <c r="AG82" s="1291"/>
      <c r="AH82" s="1292"/>
      <c r="AI82" s="1292"/>
      <c r="AJ82" s="1326" t="s">
        <v>1287</v>
      </c>
      <c r="AK82" s="1327"/>
      <c r="AL82" s="1328"/>
      <c r="AM82" s="1294" t="s">
        <v>1282</v>
      </c>
      <c r="AN82" s="1295"/>
      <c r="AO82" s="1295"/>
      <c r="AP82" s="1295"/>
      <c r="AQ82" s="1295"/>
      <c r="AR82" s="1295"/>
      <c r="AS82" s="1295"/>
      <c r="AT82" s="1295"/>
      <c r="AU82" s="1295"/>
      <c r="AV82" s="1295"/>
      <c r="AW82" s="1295"/>
      <c r="AX82" s="1295"/>
      <c r="AY82" s="1295"/>
      <c r="AZ82" s="1295"/>
      <c r="BA82" s="1295"/>
      <c r="BB82" s="1295"/>
      <c r="BC82" s="1295"/>
      <c r="BD82" s="551"/>
      <c r="BE82" s="551"/>
      <c r="BF82" s="551"/>
      <c r="BG82" s="551"/>
      <c r="BH82" s="551"/>
      <c r="BI82" s="554"/>
    </row>
    <row r="83" spans="1:61" ht="9.9" customHeight="1">
      <c r="A83" s="1275"/>
      <c r="C83" s="1291"/>
      <c r="D83" s="1292"/>
      <c r="E83" s="1292"/>
      <c r="F83" s="1329"/>
      <c r="G83" s="1330"/>
      <c r="H83" s="1331"/>
      <c r="I83" s="1296"/>
      <c r="J83" s="1297"/>
      <c r="K83" s="1297"/>
      <c r="L83" s="1297"/>
      <c r="M83" s="1297"/>
      <c r="N83" s="1297"/>
      <c r="O83" s="1297"/>
      <c r="P83" s="1297"/>
      <c r="Q83" s="1297"/>
      <c r="R83" s="1297"/>
      <c r="S83" s="1297"/>
      <c r="T83" s="1297"/>
      <c r="U83" s="1297"/>
      <c r="V83" s="1297"/>
      <c r="W83" s="1297"/>
      <c r="X83" s="1297"/>
      <c r="Y83" s="1297"/>
      <c r="Z83" s="547"/>
      <c r="AA83" s="547"/>
      <c r="AB83" s="547"/>
      <c r="AC83" s="547"/>
      <c r="AD83" s="547"/>
      <c r="AE83" s="548"/>
      <c r="AG83" s="1291"/>
      <c r="AH83" s="1292"/>
      <c r="AI83" s="1292"/>
      <c r="AJ83" s="1329"/>
      <c r="AK83" s="1330"/>
      <c r="AL83" s="1331"/>
      <c r="AM83" s="1296"/>
      <c r="AN83" s="1297"/>
      <c r="AO83" s="1297"/>
      <c r="AP83" s="1297"/>
      <c r="AQ83" s="1297"/>
      <c r="AR83" s="1297"/>
      <c r="AS83" s="1297"/>
      <c r="AT83" s="1297"/>
      <c r="AU83" s="1297"/>
      <c r="AV83" s="1297"/>
      <c r="AW83" s="1297"/>
      <c r="AX83" s="1297"/>
      <c r="AY83" s="1297"/>
      <c r="AZ83" s="1297"/>
      <c r="BA83" s="1297"/>
      <c r="BB83" s="1297"/>
      <c r="BC83" s="1297"/>
      <c r="BD83" s="552"/>
      <c r="BE83" s="552"/>
      <c r="BF83" s="552"/>
      <c r="BG83" s="552"/>
      <c r="BH83" s="552"/>
      <c r="BI83" s="555"/>
    </row>
    <row r="84" spans="1:61" s="247" customFormat="1" ht="9.9" customHeight="1">
      <c r="A84" s="1275"/>
      <c r="C84" s="1291"/>
      <c r="D84" s="1292"/>
      <c r="E84" s="1292"/>
      <c r="F84" s="1332"/>
      <c r="G84" s="1333"/>
      <c r="H84" s="1334"/>
      <c r="I84" s="1335"/>
      <c r="J84" s="1336"/>
      <c r="K84" s="1336"/>
      <c r="L84" s="1336"/>
      <c r="M84" s="1336"/>
      <c r="N84" s="1336"/>
      <c r="O84" s="1336"/>
      <c r="P84" s="1336"/>
      <c r="Q84" s="1336"/>
      <c r="R84" s="1336"/>
      <c r="S84" s="1336"/>
      <c r="T84" s="1336"/>
      <c r="U84" s="1336"/>
      <c r="V84" s="1336"/>
      <c r="W84" s="1336"/>
      <c r="X84" s="1336"/>
      <c r="Y84" s="1336"/>
      <c r="Z84" s="549"/>
      <c r="AA84" s="549"/>
      <c r="AB84" s="549"/>
      <c r="AC84" s="549"/>
      <c r="AD84" s="549"/>
      <c r="AE84" s="550"/>
      <c r="AF84" s="240"/>
      <c r="AG84" s="1291"/>
      <c r="AH84" s="1292"/>
      <c r="AI84" s="1292"/>
      <c r="AJ84" s="1332"/>
      <c r="AK84" s="1333"/>
      <c r="AL84" s="1334"/>
      <c r="AM84" s="1335"/>
      <c r="AN84" s="1336"/>
      <c r="AO84" s="1336"/>
      <c r="AP84" s="1336"/>
      <c r="AQ84" s="1336"/>
      <c r="AR84" s="1336"/>
      <c r="AS84" s="1336"/>
      <c r="AT84" s="1336"/>
      <c r="AU84" s="1336"/>
      <c r="AV84" s="1336"/>
      <c r="AW84" s="1336"/>
      <c r="AX84" s="1336"/>
      <c r="AY84" s="1336"/>
      <c r="AZ84" s="1336"/>
      <c r="BA84" s="1336"/>
      <c r="BB84" s="1336"/>
      <c r="BC84" s="1336"/>
      <c r="BD84" s="553"/>
      <c r="BE84" s="553"/>
      <c r="BF84" s="553"/>
      <c r="BG84" s="553"/>
      <c r="BH84" s="553"/>
      <c r="BI84" s="556"/>
    </row>
    <row r="85" spans="1:61" s="247" customFormat="1" ht="9.9" customHeight="1" thickBot="1">
      <c r="A85" s="1276"/>
      <c r="C85" s="1291"/>
      <c r="D85" s="1292"/>
      <c r="E85" s="1292"/>
      <c r="F85" s="1315" t="s">
        <v>292</v>
      </c>
      <c r="G85" s="1316"/>
      <c r="H85" s="1317"/>
      <c r="I85" s="1294" t="s">
        <v>541</v>
      </c>
      <c r="J85" s="1295"/>
      <c r="K85" s="1295"/>
      <c r="L85" s="1295"/>
      <c r="M85" s="1295"/>
      <c r="N85" s="1295"/>
      <c r="O85" s="1295"/>
      <c r="P85" s="1295"/>
      <c r="Q85" s="1295"/>
      <c r="R85" s="1295"/>
      <c r="S85" s="1295"/>
      <c r="T85" s="1295"/>
      <c r="U85" s="1295"/>
      <c r="V85" s="1295"/>
      <c r="W85" s="1295"/>
      <c r="X85" s="1295"/>
      <c r="Y85" s="1295"/>
      <c r="Z85" s="592"/>
      <c r="AA85" s="592"/>
      <c r="AB85" s="592"/>
      <c r="AC85" s="592"/>
      <c r="AD85" s="592"/>
      <c r="AE85" s="598"/>
      <c r="AF85" s="240"/>
      <c r="AG85" s="1291"/>
      <c r="AH85" s="1292"/>
      <c r="AI85" s="1292"/>
      <c r="AJ85" s="1315" t="s">
        <v>292</v>
      </c>
      <c r="AK85" s="1316"/>
      <c r="AL85" s="1317"/>
      <c r="AM85" s="1294" t="s">
        <v>542</v>
      </c>
      <c r="AN85" s="1295"/>
      <c r="AO85" s="1295"/>
      <c r="AP85" s="1295"/>
      <c r="AQ85" s="1295"/>
      <c r="AR85" s="1295"/>
      <c r="AS85" s="1295"/>
      <c r="AT85" s="1295"/>
      <c r="AU85" s="1295"/>
      <c r="AV85" s="1295"/>
      <c r="AW85" s="1295"/>
      <c r="AX85" s="1295"/>
      <c r="AY85" s="1295"/>
      <c r="AZ85" s="1295"/>
      <c r="BA85" s="1295"/>
      <c r="BB85" s="1295"/>
      <c r="BC85" s="1295"/>
      <c r="BD85" s="551"/>
      <c r="BE85" s="551"/>
      <c r="BF85" s="551"/>
      <c r="BG85" s="551"/>
      <c r="BH85" s="551"/>
      <c r="BI85" s="554"/>
    </row>
    <row r="86" spans="1:61" s="247" customFormat="1" ht="9.9" customHeight="1">
      <c r="A86" s="1272"/>
      <c r="C86" s="1291"/>
      <c r="D86" s="1292"/>
      <c r="E86" s="1292"/>
      <c r="F86" s="1318"/>
      <c r="G86" s="1319"/>
      <c r="H86" s="1320"/>
      <c r="I86" s="1296"/>
      <c r="J86" s="1297"/>
      <c r="K86" s="1297"/>
      <c r="L86" s="1297"/>
      <c r="M86" s="1297"/>
      <c r="N86" s="1297"/>
      <c r="O86" s="1297"/>
      <c r="P86" s="1297"/>
      <c r="Q86" s="1297"/>
      <c r="R86" s="1297"/>
      <c r="S86" s="1297"/>
      <c r="T86" s="1297"/>
      <c r="U86" s="1297"/>
      <c r="V86" s="1297"/>
      <c r="W86" s="1297"/>
      <c r="X86" s="1297"/>
      <c r="Y86" s="1297"/>
      <c r="Z86" s="593"/>
      <c r="AA86" s="593"/>
      <c r="AB86" s="593"/>
      <c r="AC86" s="593"/>
      <c r="AD86" s="593"/>
      <c r="AE86" s="599"/>
      <c r="AF86" s="240"/>
      <c r="AG86" s="1291"/>
      <c r="AH86" s="1292"/>
      <c r="AI86" s="1292"/>
      <c r="AJ86" s="1318"/>
      <c r="AK86" s="1319"/>
      <c r="AL86" s="1320"/>
      <c r="AM86" s="1296"/>
      <c r="AN86" s="1297"/>
      <c r="AO86" s="1297"/>
      <c r="AP86" s="1297"/>
      <c r="AQ86" s="1297"/>
      <c r="AR86" s="1297"/>
      <c r="AS86" s="1297"/>
      <c r="AT86" s="1297"/>
      <c r="AU86" s="1297"/>
      <c r="AV86" s="1297"/>
      <c r="AW86" s="1297"/>
      <c r="AX86" s="1297"/>
      <c r="AY86" s="1297"/>
      <c r="AZ86" s="1297"/>
      <c r="BA86" s="1297"/>
      <c r="BB86" s="1297"/>
      <c r="BC86" s="1297"/>
      <c r="BD86" s="552"/>
      <c r="BE86" s="552"/>
      <c r="BF86" s="552"/>
      <c r="BG86" s="552"/>
      <c r="BH86" s="552"/>
      <c r="BI86" s="555"/>
    </row>
    <row r="87" spans="1:61" s="247" customFormat="1" ht="9.9" customHeight="1">
      <c r="A87" s="1269"/>
      <c r="C87" s="1291"/>
      <c r="D87" s="1292"/>
      <c r="E87" s="1292"/>
      <c r="F87" s="1321"/>
      <c r="G87" s="1322"/>
      <c r="H87" s="1323"/>
      <c r="I87" s="1335"/>
      <c r="J87" s="1336"/>
      <c r="K87" s="1336"/>
      <c r="L87" s="1336"/>
      <c r="M87" s="1336"/>
      <c r="N87" s="1336"/>
      <c r="O87" s="1336"/>
      <c r="P87" s="1336"/>
      <c r="Q87" s="1336"/>
      <c r="R87" s="1336"/>
      <c r="S87" s="1336"/>
      <c r="T87" s="1336"/>
      <c r="U87" s="1336"/>
      <c r="V87" s="1336"/>
      <c r="W87" s="1336"/>
      <c r="X87" s="1336"/>
      <c r="Y87" s="1336"/>
      <c r="Z87" s="594"/>
      <c r="AA87" s="594"/>
      <c r="AB87" s="594"/>
      <c r="AC87" s="594"/>
      <c r="AD87" s="594"/>
      <c r="AE87" s="600"/>
      <c r="AF87" s="240"/>
      <c r="AG87" s="1291"/>
      <c r="AH87" s="1292"/>
      <c r="AI87" s="1292"/>
      <c r="AJ87" s="1321"/>
      <c r="AK87" s="1322"/>
      <c r="AL87" s="1323"/>
      <c r="AM87" s="1335"/>
      <c r="AN87" s="1336"/>
      <c r="AO87" s="1336"/>
      <c r="AP87" s="1336"/>
      <c r="AQ87" s="1336"/>
      <c r="AR87" s="1336"/>
      <c r="AS87" s="1336"/>
      <c r="AT87" s="1336"/>
      <c r="AU87" s="1336"/>
      <c r="AV87" s="1336"/>
      <c r="AW87" s="1336"/>
      <c r="AX87" s="1336"/>
      <c r="AY87" s="1336"/>
      <c r="AZ87" s="1336"/>
      <c r="BA87" s="1336"/>
      <c r="BB87" s="1336"/>
      <c r="BC87" s="1336"/>
      <c r="BD87" s="553"/>
      <c r="BE87" s="553"/>
      <c r="BF87" s="553"/>
      <c r="BG87" s="553"/>
      <c r="BH87" s="553"/>
      <c r="BI87" s="556"/>
    </row>
    <row r="88" spans="1:61" s="247" customFormat="1" ht="9.9" customHeight="1">
      <c r="A88" s="1269"/>
      <c r="C88" s="1291"/>
      <c r="D88" s="1292"/>
      <c r="E88" s="1292"/>
      <c r="F88" s="1326" t="str">
        <f>IF(OR(入力シート!$L$117="1",入力シート!$L$145="1"),"◎","○")</f>
        <v>○</v>
      </c>
      <c r="G88" s="1327"/>
      <c r="H88" s="1328"/>
      <c r="I88" s="1294" t="s">
        <v>494</v>
      </c>
      <c r="J88" s="1295"/>
      <c r="K88" s="1295"/>
      <c r="L88" s="1295"/>
      <c r="M88" s="1295"/>
      <c r="N88" s="1295"/>
      <c r="O88" s="1295"/>
      <c r="P88" s="1295"/>
      <c r="Q88" s="1295"/>
      <c r="R88" s="1295"/>
      <c r="S88" s="1295"/>
      <c r="T88" s="1295"/>
      <c r="U88" s="1295"/>
      <c r="V88" s="1295"/>
      <c r="W88" s="1295"/>
      <c r="X88" s="1295"/>
      <c r="Y88" s="1295"/>
      <c r="Z88" s="1300"/>
      <c r="AA88" s="1300"/>
      <c r="AB88" s="1300"/>
      <c r="AC88" s="1300"/>
      <c r="AD88" s="1300"/>
      <c r="AE88" s="1301"/>
      <c r="AF88" s="240"/>
      <c r="AG88" s="1291"/>
      <c r="AH88" s="1292"/>
      <c r="AI88" s="1292"/>
      <c r="AJ88" s="1326" t="str">
        <f>IF(OR(入力シート!$L$117="1",入力シート!$L$145="1"),"◎","○")</f>
        <v>○</v>
      </c>
      <c r="AK88" s="1327"/>
      <c r="AL88" s="1328"/>
      <c r="AM88" s="1294" t="s">
        <v>494</v>
      </c>
      <c r="AN88" s="1295"/>
      <c r="AO88" s="1295"/>
      <c r="AP88" s="1295"/>
      <c r="AQ88" s="1295"/>
      <c r="AR88" s="1295"/>
      <c r="AS88" s="1295"/>
      <c r="AT88" s="1295"/>
      <c r="AU88" s="1295"/>
      <c r="AV88" s="1295"/>
      <c r="AW88" s="1295"/>
      <c r="AX88" s="1295"/>
      <c r="AY88" s="1295"/>
      <c r="AZ88" s="1295"/>
      <c r="BA88" s="1295"/>
      <c r="BB88" s="1295"/>
      <c r="BC88" s="1295"/>
      <c r="BD88" s="1338"/>
      <c r="BE88" s="1338"/>
      <c r="BF88" s="1338"/>
      <c r="BG88" s="1338"/>
      <c r="BH88" s="1338"/>
      <c r="BI88" s="1339"/>
    </row>
    <row r="89" spans="1:61" s="247" customFormat="1" ht="9.9" customHeight="1">
      <c r="A89" s="1269"/>
      <c r="C89" s="1291"/>
      <c r="D89" s="1292"/>
      <c r="E89" s="1292"/>
      <c r="F89" s="1329"/>
      <c r="G89" s="1330"/>
      <c r="H89" s="1331"/>
      <c r="I89" s="1296"/>
      <c r="J89" s="1297"/>
      <c r="K89" s="1297"/>
      <c r="L89" s="1297"/>
      <c r="M89" s="1297"/>
      <c r="N89" s="1297"/>
      <c r="O89" s="1297"/>
      <c r="P89" s="1297"/>
      <c r="Q89" s="1297"/>
      <c r="R89" s="1297"/>
      <c r="S89" s="1297"/>
      <c r="T89" s="1297"/>
      <c r="U89" s="1297"/>
      <c r="V89" s="1297"/>
      <c r="W89" s="1297"/>
      <c r="X89" s="1297"/>
      <c r="Y89" s="1297"/>
      <c r="Z89" s="1302"/>
      <c r="AA89" s="1302"/>
      <c r="AB89" s="1302"/>
      <c r="AC89" s="1302"/>
      <c r="AD89" s="1302"/>
      <c r="AE89" s="1303"/>
      <c r="AF89" s="240"/>
      <c r="AG89" s="1291"/>
      <c r="AH89" s="1292"/>
      <c r="AI89" s="1292"/>
      <c r="AJ89" s="1329"/>
      <c r="AK89" s="1330"/>
      <c r="AL89" s="1331"/>
      <c r="AM89" s="1296"/>
      <c r="AN89" s="1297"/>
      <c r="AO89" s="1297"/>
      <c r="AP89" s="1297"/>
      <c r="AQ89" s="1297"/>
      <c r="AR89" s="1297"/>
      <c r="AS89" s="1297"/>
      <c r="AT89" s="1297"/>
      <c r="AU89" s="1297"/>
      <c r="AV89" s="1297"/>
      <c r="AW89" s="1297"/>
      <c r="AX89" s="1297"/>
      <c r="AY89" s="1297"/>
      <c r="AZ89" s="1297"/>
      <c r="BA89" s="1297"/>
      <c r="BB89" s="1297"/>
      <c r="BC89" s="1297"/>
      <c r="BD89" s="1338"/>
      <c r="BE89" s="1338"/>
      <c r="BF89" s="1338"/>
      <c r="BG89" s="1338"/>
      <c r="BH89" s="1338"/>
      <c r="BI89" s="1339"/>
    </row>
    <row r="90" spans="1:61" s="247" customFormat="1" ht="9.9" customHeight="1" thickBot="1">
      <c r="A90" s="1269"/>
      <c r="C90" s="1291"/>
      <c r="D90" s="1292"/>
      <c r="E90" s="1292"/>
      <c r="F90" s="1332"/>
      <c r="G90" s="1333"/>
      <c r="H90" s="1334"/>
      <c r="I90" s="1335"/>
      <c r="J90" s="1336"/>
      <c r="K90" s="1336"/>
      <c r="L90" s="1336"/>
      <c r="M90" s="1336"/>
      <c r="N90" s="1336"/>
      <c r="O90" s="1336"/>
      <c r="P90" s="1336"/>
      <c r="Q90" s="1336"/>
      <c r="R90" s="1336"/>
      <c r="S90" s="1336"/>
      <c r="T90" s="1336"/>
      <c r="U90" s="1336"/>
      <c r="V90" s="1336"/>
      <c r="W90" s="1336"/>
      <c r="X90" s="1336"/>
      <c r="Y90" s="1336"/>
      <c r="Z90" s="1445"/>
      <c r="AA90" s="1445"/>
      <c r="AB90" s="1445"/>
      <c r="AC90" s="1445"/>
      <c r="AD90" s="1445"/>
      <c r="AE90" s="1446"/>
      <c r="AF90" s="240"/>
      <c r="AG90" s="1291"/>
      <c r="AH90" s="1292"/>
      <c r="AI90" s="1292"/>
      <c r="AJ90" s="1438"/>
      <c r="AK90" s="1439"/>
      <c r="AL90" s="1440"/>
      <c r="AM90" s="1335"/>
      <c r="AN90" s="1336"/>
      <c r="AO90" s="1336"/>
      <c r="AP90" s="1336"/>
      <c r="AQ90" s="1336"/>
      <c r="AR90" s="1336"/>
      <c r="AS90" s="1336"/>
      <c r="AT90" s="1336"/>
      <c r="AU90" s="1336"/>
      <c r="AV90" s="1336"/>
      <c r="AW90" s="1336"/>
      <c r="AX90" s="1336"/>
      <c r="AY90" s="1336"/>
      <c r="AZ90" s="1336"/>
      <c r="BA90" s="1336"/>
      <c r="BB90" s="1336"/>
      <c r="BC90" s="1336"/>
      <c r="BD90" s="1338"/>
      <c r="BE90" s="1338"/>
      <c r="BF90" s="1338"/>
      <c r="BG90" s="1338"/>
      <c r="BH90" s="1338"/>
      <c r="BI90" s="1339"/>
    </row>
    <row r="91" spans="1:61" s="247" customFormat="1" ht="9.9" customHeight="1">
      <c r="A91" s="1269"/>
      <c r="C91" s="1291"/>
      <c r="D91" s="1292"/>
      <c r="E91" s="1292"/>
      <c r="F91" s="1329" t="s">
        <v>293</v>
      </c>
      <c r="G91" s="1330"/>
      <c r="H91" s="1331"/>
      <c r="I91" s="1294" t="s">
        <v>76</v>
      </c>
      <c r="J91" s="1295"/>
      <c r="K91" s="1295"/>
      <c r="L91" s="1295"/>
      <c r="M91" s="1295"/>
      <c r="N91" s="1295"/>
      <c r="O91" s="1295"/>
      <c r="P91" s="1295"/>
      <c r="Q91" s="1295"/>
      <c r="R91" s="1295"/>
      <c r="S91" s="1295"/>
      <c r="T91" s="1295"/>
      <c r="U91" s="1295"/>
      <c r="V91" s="1295"/>
      <c r="W91" s="1295"/>
      <c r="X91" s="1295"/>
      <c r="Y91" s="1295"/>
      <c r="Z91" s="1300"/>
      <c r="AA91" s="1300"/>
      <c r="AB91" s="1300"/>
      <c r="AC91" s="1300"/>
      <c r="AD91" s="1300"/>
      <c r="AE91" s="1301"/>
      <c r="AF91" s="240"/>
      <c r="AG91" s="486"/>
      <c r="AH91" s="486"/>
      <c r="AI91" s="486"/>
      <c r="AJ91" s="487"/>
      <c r="AK91" s="487"/>
      <c r="AL91" s="487"/>
      <c r="AM91" s="557"/>
      <c r="AN91" s="557"/>
      <c r="AO91" s="557"/>
      <c r="AP91" s="557"/>
      <c r="AQ91" s="557"/>
      <c r="AR91" s="557"/>
      <c r="AS91" s="557"/>
      <c r="AT91" s="557"/>
      <c r="AU91" s="557"/>
      <c r="AV91" s="557"/>
      <c r="AW91" s="557"/>
      <c r="AX91" s="557"/>
      <c r="AY91" s="557"/>
      <c r="AZ91" s="557"/>
      <c r="BA91" s="557"/>
      <c r="BB91" s="557"/>
      <c r="BC91" s="557"/>
      <c r="BD91" s="557"/>
      <c r="BE91" s="557"/>
      <c r="BF91" s="557"/>
      <c r="BG91" s="557"/>
      <c r="BH91" s="557"/>
      <c r="BI91" s="557"/>
    </row>
    <row r="92" spans="1:61" s="247" customFormat="1" ht="9.9" customHeight="1">
      <c r="A92" s="1269"/>
      <c r="C92" s="1291"/>
      <c r="D92" s="1292"/>
      <c r="E92" s="1292"/>
      <c r="F92" s="1329"/>
      <c r="G92" s="1330"/>
      <c r="H92" s="1331"/>
      <c r="I92" s="1296"/>
      <c r="J92" s="1297"/>
      <c r="K92" s="1297"/>
      <c r="L92" s="1297"/>
      <c r="M92" s="1297"/>
      <c r="N92" s="1297"/>
      <c r="O92" s="1297"/>
      <c r="P92" s="1297"/>
      <c r="Q92" s="1297"/>
      <c r="R92" s="1297"/>
      <c r="S92" s="1297"/>
      <c r="T92" s="1297"/>
      <c r="U92" s="1297"/>
      <c r="V92" s="1297"/>
      <c r="W92" s="1297"/>
      <c r="X92" s="1297"/>
      <c r="Y92" s="1297"/>
      <c r="Z92" s="1302"/>
      <c r="AA92" s="1302"/>
      <c r="AB92" s="1302"/>
      <c r="AC92" s="1302"/>
      <c r="AD92" s="1302"/>
      <c r="AE92" s="1303"/>
      <c r="AF92" s="240"/>
      <c r="AG92" s="595"/>
      <c r="AH92" s="595"/>
      <c r="AI92" s="595"/>
      <c r="AJ92" s="596"/>
      <c r="AK92" s="596"/>
      <c r="AL92" s="596"/>
      <c r="AM92" s="597"/>
      <c r="AN92" s="597"/>
      <c r="AO92" s="597"/>
      <c r="AP92" s="597"/>
      <c r="AQ92" s="597"/>
      <c r="AR92" s="597"/>
      <c r="AS92" s="597"/>
      <c r="AT92" s="597"/>
      <c r="AU92" s="597"/>
      <c r="AV92" s="597"/>
      <c r="AW92" s="597"/>
      <c r="AX92" s="597"/>
      <c r="AY92" s="597"/>
      <c r="AZ92" s="597"/>
      <c r="BA92" s="597"/>
      <c r="BB92" s="597"/>
      <c r="BC92" s="597"/>
      <c r="BD92" s="597"/>
      <c r="BE92" s="597"/>
      <c r="BF92" s="597"/>
      <c r="BG92" s="597"/>
      <c r="BH92" s="597"/>
      <c r="BI92" s="597"/>
    </row>
    <row r="93" spans="1:61" s="247" customFormat="1" ht="9.9" customHeight="1" thickBot="1">
      <c r="A93" s="1269"/>
      <c r="C93" s="1291"/>
      <c r="D93" s="1292"/>
      <c r="E93" s="1292"/>
      <c r="F93" s="1438"/>
      <c r="G93" s="1439"/>
      <c r="H93" s="1440"/>
      <c r="I93" s="1298"/>
      <c r="J93" s="1299"/>
      <c r="K93" s="1299"/>
      <c r="L93" s="1299"/>
      <c r="M93" s="1299"/>
      <c r="N93" s="1299"/>
      <c r="O93" s="1299"/>
      <c r="P93" s="1299"/>
      <c r="Q93" s="1299"/>
      <c r="R93" s="1299"/>
      <c r="S93" s="1299"/>
      <c r="T93" s="1299"/>
      <c r="U93" s="1299"/>
      <c r="V93" s="1299"/>
      <c r="W93" s="1299"/>
      <c r="X93" s="1299"/>
      <c r="Y93" s="1299"/>
      <c r="Z93" s="1304"/>
      <c r="AA93" s="1304"/>
      <c r="AB93" s="1304"/>
      <c r="AC93" s="1304"/>
      <c r="AD93" s="1304"/>
      <c r="AE93" s="1305"/>
      <c r="AF93" s="240"/>
      <c r="AG93" s="595"/>
      <c r="AH93" s="595"/>
      <c r="AI93" s="595"/>
      <c r="AJ93" s="596"/>
      <c r="AK93" s="596"/>
      <c r="AL93" s="596"/>
      <c r="AM93" s="597"/>
      <c r="AN93" s="597"/>
      <c r="AO93" s="597"/>
      <c r="AP93" s="597"/>
      <c r="AQ93" s="597"/>
      <c r="AR93" s="597"/>
      <c r="AS93" s="597"/>
      <c r="AT93" s="597"/>
      <c r="AU93" s="597"/>
      <c r="AV93" s="597"/>
      <c r="AW93" s="597"/>
      <c r="AX93" s="597"/>
      <c r="AY93" s="597"/>
      <c r="AZ93" s="597"/>
      <c r="BA93" s="597"/>
      <c r="BB93" s="597"/>
      <c r="BC93" s="597"/>
      <c r="BD93" s="597"/>
      <c r="BE93" s="597"/>
      <c r="BF93" s="597"/>
      <c r="BG93" s="597"/>
      <c r="BH93" s="597"/>
      <c r="BI93" s="597"/>
    </row>
    <row r="94" spans="1:61" s="247" customFormat="1" ht="9.9" customHeight="1">
      <c r="A94" s="1269"/>
      <c r="C94" s="1441"/>
      <c r="D94" s="1441"/>
      <c r="E94" s="1441"/>
      <c r="F94" s="1330"/>
      <c r="G94" s="1330"/>
      <c r="H94" s="1330"/>
      <c r="I94" s="1293"/>
      <c r="J94" s="1293"/>
      <c r="K94" s="1293"/>
      <c r="L94" s="1293"/>
      <c r="M94" s="1293"/>
      <c r="N94" s="1293"/>
      <c r="O94" s="1293"/>
      <c r="P94" s="1293"/>
      <c r="Q94" s="1293"/>
      <c r="R94" s="1293"/>
      <c r="S94" s="1293"/>
      <c r="T94" s="1293"/>
      <c r="U94" s="1293"/>
      <c r="V94" s="1293"/>
      <c r="W94" s="1293"/>
      <c r="X94" s="1293"/>
      <c r="Y94" s="1293"/>
      <c r="Z94" s="1302"/>
      <c r="AA94" s="1302"/>
      <c r="AB94" s="1302"/>
      <c r="AC94" s="1302"/>
      <c r="AD94" s="1302"/>
      <c r="AE94" s="1302"/>
      <c r="AF94" s="240"/>
      <c r="AG94" s="595"/>
      <c r="AH94" s="595"/>
      <c r="AI94" s="595"/>
      <c r="AJ94" s="596"/>
      <c r="AK94" s="596"/>
      <c r="AL94" s="596"/>
      <c r="AM94" s="597"/>
      <c r="AN94" s="597"/>
      <c r="AO94" s="597"/>
      <c r="AP94" s="597"/>
      <c r="AQ94" s="597"/>
      <c r="AR94" s="597"/>
      <c r="AS94" s="597"/>
      <c r="AT94" s="597"/>
      <c r="AU94" s="597"/>
      <c r="AV94" s="597"/>
      <c r="AW94" s="597"/>
      <c r="AX94" s="597"/>
      <c r="AY94" s="597"/>
      <c r="AZ94" s="597"/>
      <c r="BA94" s="597"/>
      <c r="BB94" s="597"/>
      <c r="BC94" s="597"/>
      <c r="BD94" s="597"/>
      <c r="BE94" s="597"/>
      <c r="BF94" s="597"/>
      <c r="BG94" s="597"/>
      <c r="BH94" s="597"/>
      <c r="BI94" s="597"/>
    </row>
    <row r="95" spans="1:61" s="247" customFormat="1" ht="9.9" customHeight="1">
      <c r="A95" s="1269"/>
      <c r="C95" s="1441"/>
      <c r="D95" s="1441"/>
      <c r="E95" s="1441"/>
      <c r="F95" s="1330"/>
      <c r="G95" s="1330"/>
      <c r="H95" s="1330"/>
      <c r="I95" s="1293"/>
      <c r="J95" s="1293"/>
      <c r="K95" s="1293"/>
      <c r="L95" s="1293"/>
      <c r="M95" s="1293"/>
      <c r="N95" s="1293"/>
      <c r="O95" s="1293"/>
      <c r="P95" s="1293"/>
      <c r="Q95" s="1293"/>
      <c r="R95" s="1293"/>
      <c r="S95" s="1293"/>
      <c r="T95" s="1293"/>
      <c r="U95" s="1293"/>
      <c r="V95" s="1293"/>
      <c r="W95" s="1293"/>
      <c r="X95" s="1293"/>
      <c r="Y95" s="1293"/>
      <c r="Z95" s="1302"/>
      <c r="AA95" s="1302"/>
      <c r="AB95" s="1302"/>
      <c r="AC95" s="1302"/>
      <c r="AD95" s="1302"/>
      <c r="AE95" s="1302"/>
      <c r="AF95" s="240"/>
      <c r="AG95" s="595"/>
      <c r="AH95" s="595"/>
      <c r="AI95" s="595"/>
      <c r="AJ95" s="596"/>
      <c r="AK95" s="596"/>
      <c r="AL95" s="596"/>
      <c r="AM95" s="597"/>
      <c r="AN95" s="597"/>
      <c r="AO95" s="597"/>
      <c r="AP95" s="597"/>
      <c r="AQ95" s="597"/>
      <c r="AR95" s="597"/>
      <c r="AS95" s="597"/>
      <c r="AT95" s="597"/>
      <c r="AU95" s="597"/>
      <c r="AV95" s="597"/>
      <c r="AW95" s="597"/>
      <c r="AX95" s="597"/>
      <c r="AY95" s="597"/>
      <c r="AZ95" s="597"/>
      <c r="BA95" s="597"/>
      <c r="BB95" s="597"/>
      <c r="BC95" s="597"/>
      <c r="BD95" s="597"/>
      <c r="BE95" s="597"/>
      <c r="BF95" s="597"/>
      <c r="BG95" s="597"/>
      <c r="BH95" s="597"/>
      <c r="BI95" s="597"/>
    </row>
    <row r="96" spans="1:61" s="247" customFormat="1" ht="9.9" customHeight="1">
      <c r="A96" s="1269"/>
      <c r="C96" s="1441"/>
      <c r="D96" s="1441"/>
      <c r="E96" s="1441"/>
      <c r="F96" s="1330"/>
      <c r="G96" s="1330"/>
      <c r="H96" s="1330"/>
      <c r="I96" s="1293"/>
      <c r="J96" s="1293"/>
      <c r="K96" s="1293"/>
      <c r="L96" s="1293"/>
      <c r="M96" s="1293"/>
      <c r="N96" s="1293"/>
      <c r="O96" s="1293"/>
      <c r="P96" s="1293"/>
      <c r="Q96" s="1293"/>
      <c r="R96" s="1293"/>
      <c r="S96" s="1293"/>
      <c r="T96" s="1293"/>
      <c r="U96" s="1293"/>
      <c r="V96" s="1293"/>
      <c r="W96" s="1293"/>
      <c r="X96" s="1293"/>
      <c r="Y96" s="1293"/>
      <c r="Z96" s="1302"/>
      <c r="AA96" s="1302"/>
      <c r="AB96" s="1302"/>
      <c r="AC96" s="1302"/>
      <c r="AD96" s="1302"/>
      <c r="AE96" s="1302"/>
      <c r="AF96" s="240"/>
      <c r="AG96" s="595"/>
      <c r="AH96" s="595"/>
      <c r="AI96" s="595"/>
      <c r="AJ96" s="596"/>
      <c r="AK96" s="596"/>
      <c r="AL96" s="596"/>
      <c r="AM96" s="597"/>
      <c r="AN96" s="597"/>
      <c r="AO96" s="597"/>
      <c r="AP96" s="597"/>
      <c r="AQ96" s="597"/>
      <c r="AR96" s="597"/>
      <c r="AS96" s="597"/>
      <c r="AT96" s="597"/>
      <c r="AU96" s="597"/>
      <c r="AV96" s="597"/>
      <c r="AW96" s="597"/>
      <c r="AX96" s="597"/>
      <c r="AY96" s="597"/>
      <c r="AZ96" s="597"/>
      <c r="BA96" s="597"/>
      <c r="BB96" s="597"/>
      <c r="BC96" s="597"/>
      <c r="BD96" s="597"/>
      <c r="BE96" s="597"/>
      <c r="BF96" s="597"/>
      <c r="BG96" s="597"/>
      <c r="BH96" s="597"/>
      <c r="BI96" s="597"/>
    </row>
    <row r="97" spans="1:61" s="247" customFormat="1" ht="9.9" customHeight="1">
      <c r="A97" s="1269"/>
      <c r="C97" s="1441"/>
      <c r="D97" s="1441"/>
      <c r="E97" s="1441"/>
      <c r="F97" s="1330"/>
      <c r="G97" s="1330"/>
      <c r="H97" s="1330"/>
      <c r="I97" s="1448"/>
      <c r="J97" s="1448"/>
      <c r="K97" s="1448"/>
      <c r="L97" s="1448"/>
      <c r="M97" s="1448"/>
      <c r="N97" s="1448"/>
      <c r="O97" s="1448"/>
      <c r="P97" s="1448"/>
      <c r="Q97" s="1448"/>
      <c r="R97" s="1448"/>
      <c r="S97" s="1448"/>
      <c r="T97" s="1448"/>
      <c r="U97" s="1448"/>
      <c r="V97" s="1448"/>
      <c r="W97" s="1448"/>
      <c r="X97" s="1448"/>
      <c r="Y97" s="1448"/>
      <c r="Z97" s="1449"/>
      <c r="AA97" s="1449"/>
      <c r="AB97" s="1449"/>
      <c r="AC97" s="1449"/>
      <c r="AD97" s="1449"/>
      <c r="AE97" s="1449"/>
      <c r="AF97" s="240"/>
      <c r="AG97" s="595"/>
      <c r="AH97" s="595"/>
      <c r="AI97" s="595"/>
      <c r="AJ97" s="596"/>
      <c r="AK97" s="596"/>
      <c r="AL97" s="596"/>
      <c r="AM97" s="597"/>
      <c r="AN97" s="597"/>
      <c r="AO97" s="597"/>
      <c r="AP97" s="597"/>
      <c r="AQ97" s="597"/>
      <c r="AR97" s="597"/>
      <c r="AS97" s="597"/>
      <c r="AT97" s="597"/>
      <c r="AU97" s="597"/>
      <c r="AV97" s="597"/>
      <c r="AW97" s="597"/>
      <c r="AX97" s="597"/>
      <c r="AY97" s="597"/>
      <c r="AZ97" s="597"/>
      <c r="BA97" s="597"/>
      <c r="BB97" s="597"/>
      <c r="BC97" s="597"/>
      <c r="BD97" s="597"/>
      <c r="BE97" s="597"/>
      <c r="BF97" s="597"/>
      <c r="BG97" s="597"/>
      <c r="BH97" s="597"/>
      <c r="BI97" s="597"/>
    </row>
    <row r="98" spans="1:61" s="247" customFormat="1" ht="9.9" customHeight="1">
      <c r="A98" s="1269"/>
      <c r="B98" s="248"/>
      <c r="C98" s="1441"/>
      <c r="D98" s="1441"/>
      <c r="E98" s="1441"/>
      <c r="F98" s="1330"/>
      <c r="G98" s="1330"/>
      <c r="H98" s="1330"/>
      <c r="I98" s="1448"/>
      <c r="J98" s="1448"/>
      <c r="K98" s="1448"/>
      <c r="L98" s="1448"/>
      <c r="M98" s="1448"/>
      <c r="N98" s="1448"/>
      <c r="O98" s="1448"/>
      <c r="P98" s="1448"/>
      <c r="Q98" s="1448"/>
      <c r="R98" s="1448"/>
      <c r="S98" s="1448"/>
      <c r="T98" s="1448"/>
      <c r="U98" s="1448"/>
      <c r="V98" s="1448"/>
      <c r="W98" s="1448"/>
      <c r="X98" s="1448"/>
      <c r="Y98" s="1448"/>
      <c r="Z98" s="1449"/>
      <c r="AA98" s="1449"/>
      <c r="AB98" s="1449"/>
      <c r="AC98" s="1449"/>
      <c r="AD98" s="1449"/>
      <c r="AE98" s="1449"/>
      <c r="AF98" s="240"/>
      <c r="AG98" s="595"/>
      <c r="AH98" s="595"/>
      <c r="AI98" s="595"/>
      <c r="AJ98" s="596"/>
      <c r="AK98" s="596"/>
      <c r="AL98" s="596"/>
      <c r="AM98" s="597"/>
      <c r="AN98" s="597"/>
      <c r="AO98" s="597"/>
      <c r="AP98" s="597"/>
      <c r="AQ98" s="597"/>
      <c r="AR98" s="597"/>
      <c r="AS98" s="597"/>
      <c r="AT98" s="597"/>
      <c r="AU98" s="597"/>
      <c r="AV98" s="597"/>
      <c r="AW98" s="597"/>
      <c r="AX98" s="597"/>
      <c r="AY98" s="597"/>
      <c r="AZ98" s="597"/>
      <c r="BA98" s="597"/>
      <c r="BB98" s="597"/>
      <c r="BC98" s="597"/>
      <c r="BD98" s="597"/>
      <c r="BE98" s="597"/>
      <c r="BF98" s="597"/>
      <c r="BG98" s="597"/>
      <c r="BH98" s="597"/>
      <c r="BI98" s="597"/>
    </row>
    <row r="99" spans="1:61" s="247" customFormat="1" ht="9.9" customHeight="1">
      <c r="A99" s="1269"/>
      <c r="B99" s="248"/>
      <c r="C99" s="1441"/>
      <c r="D99" s="1441"/>
      <c r="E99" s="1441"/>
      <c r="F99" s="1330"/>
      <c r="G99" s="1330"/>
      <c r="H99" s="1330"/>
      <c r="I99" s="1448"/>
      <c r="J99" s="1448"/>
      <c r="K99" s="1448"/>
      <c r="L99" s="1448"/>
      <c r="M99" s="1448"/>
      <c r="N99" s="1448"/>
      <c r="O99" s="1448"/>
      <c r="P99" s="1448"/>
      <c r="Q99" s="1448"/>
      <c r="R99" s="1448"/>
      <c r="S99" s="1448"/>
      <c r="T99" s="1448"/>
      <c r="U99" s="1448"/>
      <c r="V99" s="1448"/>
      <c r="W99" s="1448"/>
      <c r="X99" s="1448"/>
      <c r="Y99" s="1448"/>
      <c r="Z99" s="1449"/>
      <c r="AA99" s="1449"/>
      <c r="AB99" s="1449"/>
      <c r="AC99" s="1449"/>
      <c r="AD99" s="1449"/>
      <c r="AE99" s="1449"/>
      <c r="AG99" s="595"/>
      <c r="AH99" s="595"/>
      <c r="AI99" s="595"/>
      <c r="AJ99" s="596"/>
      <c r="AK99" s="596"/>
      <c r="AL99" s="596"/>
      <c r="AM99" s="597"/>
      <c r="AN99" s="597"/>
      <c r="AO99" s="597"/>
      <c r="AP99" s="597"/>
      <c r="AQ99" s="597"/>
      <c r="AR99" s="597"/>
      <c r="AS99" s="597"/>
      <c r="AT99" s="597"/>
      <c r="AU99" s="597"/>
      <c r="AV99" s="597"/>
      <c r="AW99" s="597"/>
      <c r="AX99" s="597"/>
      <c r="AY99" s="597"/>
      <c r="AZ99" s="597"/>
      <c r="BA99" s="597"/>
      <c r="BB99" s="597"/>
      <c r="BC99" s="597"/>
      <c r="BD99" s="597"/>
      <c r="BE99" s="597"/>
      <c r="BF99" s="597"/>
      <c r="BG99" s="597"/>
      <c r="BH99" s="597"/>
      <c r="BI99" s="597"/>
    </row>
    <row r="100" spans="1:61" s="247" customFormat="1" ht="9.9" customHeight="1">
      <c r="A100" s="1269"/>
      <c r="B100" s="248"/>
      <c r="C100" s="1441"/>
      <c r="D100" s="1441"/>
      <c r="E100" s="1441"/>
      <c r="F100" s="1447"/>
      <c r="G100" s="1447"/>
      <c r="H100" s="1447"/>
      <c r="I100" s="1450"/>
      <c r="J100" s="1450"/>
      <c r="K100" s="1450"/>
      <c r="L100" s="1450"/>
      <c r="M100" s="1450"/>
      <c r="N100" s="1450"/>
      <c r="O100" s="1450"/>
      <c r="P100" s="1450"/>
      <c r="Q100" s="1450"/>
      <c r="R100" s="1450"/>
      <c r="S100" s="1450"/>
      <c r="T100" s="1450"/>
      <c r="U100" s="1450"/>
      <c r="V100" s="1450"/>
      <c r="W100" s="1450"/>
      <c r="X100" s="1450"/>
      <c r="Y100" s="1450"/>
      <c r="Z100" s="1450"/>
      <c r="AA100" s="1450"/>
      <c r="AB100" s="1450"/>
      <c r="AC100" s="1450"/>
      <c r="AD100" s="1450"/>
      <c r="AE100" s="1450"/>
      <c r="AG100" s="595"/>
      <c r="AH100" s="595"/>
      <c r="AI100" s="595"/>
      <c r="AJ100" s="596"/>
      <c r="AK100" s="596"/>
      <c r="AL100" s="596"/>
      <c r="AM100" s="597"/>
      <c r="AN100" s="597"/>
      <c r="AO100" s="597"/>
      <c r="AP100" s="597"/>
      <c r="AQ100" s="597"/>
      <c r="AR100" s="597"/>
      <c r="AS100" s="597"/>
      <c r="AT100" s="597"/>
      <c r="AU100" s="597"/>
      <c r="AV100" s="597"/>
      <c r="AW100" s="597"/>
      <c r="AX100" s="597"/>
      <c r="AY100" s="597"/>
      <c r="AZ100" s="597"/>
      <c r="BA100" s="597"/>
      <c r="BB100" s="597"/>
      <c r="BC100" s="597"/>
      <c r="BD100" s="597"/>
      <c r="BE100" s="597"/>
      <c r="BF100" s="597"/>
      <c r="BG100" s="597"/>
      <c r="BH100" s="597"/>
      <c r="BI100" s="597"/>
    </row>
    <row r="101" spans="1:61" s="247" customFormat="1" ht="9.9" customHeight="1">
      <c r="A101" s="1269"/>
      <c r="C101" s="1441"/>
      <c r="D101" s="1441"/>
      <c r="E101" s="1441"/>
      <c r="F101" s="1447"/>
      <c r="G101" s="1447"/>
      <c r="H101" s="1447"/>
      <c r="I101" s="1450"/>
      <c r="J101" s="1450"/>
      <c r="K101" s="1450"/>
      <c r="L101" s="1450"/>
      <c r="M101" s="1450"/>
      <c r="N101" s="1450"/>
      <c r="O101" s="1450"/>
      <c r="P101" s="1450"/>
      <c r="Q101" s="1450"/>
      <c r="R101" s="1450"/>
      <c r="S101" s="1450"/>
      <c r="T101" s="1450"/>
      <c r="U101" s="1450"/>
      <c r="V101" s="1450"/>
      <c r="W101" s="1450"/>
      <c r="X101" s="1450"/>
      <c r="Y101" s="1450"/>
      <c r="Z101" s="1450"/>
      <c r="AA101" s="1450"/>
      <c r="AB101" s="1450"/>
      <c r="AC101" s="1450"/>
      <c r="AD101" s="1450"/>
      <c r="AE101" s="1450"/>
      <c r="AG101" s="595"/>
      <c r="AH101" s="595"/>
      <c r="AI101" s="595"/>
      <c r="AJ101" s="596"/>
      <c r="AK101" s="596"/>
      <c r="AL101" s="596"/>
      <c r="AM101" s="597"/>
      <c r="AN101" s="597"/>
      <c r="AO101" s="597"/>
      <c r="AP101" s="597"/>
      <c r="AQ101" s="597"/>
      <c r="AR101" s="597"/>
      <c r="AS101" s="597"/>
      <c r="AT101" s="597"/>
      <c r="AU101" s="597"/>
      <c r="AV101" s="597"/>
      <c r="AW101" s="597"/>
      <c r="AX101" s="597"/>
      <c r="AY101" s="597"/>
      <c r="AZ101" s="597"/>
      <c r="BA101" s="597"/>
      <c r="BB101" s="597"/>
      <c r="BC101" s="597"/>
      <c r="BD101" s="597"/>
      <c r="BE101" s="597"/>
      <c r="BF101" s="597"/>
      <c r="BG101" s="597"/>
      <c r="BH101" s="597"/>
      <c r="BI101" s="597"/>
    </row>
    <row r="102" spans="1:61" s="247" customFormat="1" ht="9.9" customHeight="1">
      <c r="A102" s="1269"/>
      <c r="C102" s="1441"/>
      <c r="D102" s="1441"/>
      <c r="E102" s="1441"/>
      <c r="F102" s="1447"/>
      <c r="G102" s="1447"/>
      <c r="H102" s="1447"/>
      <c r="I102" s="1450"/>
      <c r="J102" s="1450"/>
      <c r="K102" s="1450"/>
      <c r="L102" s="1450"/>
      <c r="M102" s="1450"/>
      <c r="N102" s="1450"/>
      <c r="O102" s="1450"/>
      <c r="P102" s="1450"/>
      <c r="Q102" s="1450"/>
      <c r="R102" s="1450"/>
      <c r="S102" s="1450"/>
      <c r="T102" s="1450"/>
      <c r="U102" s="1450"/>
      <c r="V102" s="1450"/>
      <c r="W102" s="1450"/>
      <c r="X102" s="1450"/>
      <c r="Y102" s="1450"/>
      <c r="Z102" s="1450"/>
      <c r="AA102" s="1450"/>
      <c r="AB102" s="1450"/>
      <c r="AC102" s="1450"/>
      <c r="AD102" s="1450"/>
      <c r="AE102" s="1450"/>
      <c r="AG102" s="595"/>
      <c r="AH102" s="595"/>
      <c r="AI102" s="595"/>
      <c r="AJ102" s="596"/>
      <c r="AK102" s="596"/>
      <c r="AL102" s="596"/>
      <c r="AM102" s="597"/>
      <c r="AN102" s="597"/>
      <c r="AO102" s="597"/>
      <c r="AP102" s="597"/>
      <c r="AQ102" s="597"/>
      <c r="AR102" s="597"/>
      <c r="AS102" s="597"/>
      <c r="AT102" s="597"/>
      <c r="AU102" s="597"/>
      <c r="AV102" s="597"/>
      <c r="AW102" s="597"/>
      <c r="AX102" s="597"/>
      <c r="AY102" s="597"/>
      <c r="AZ102" s="597"/>
      <c r="BA102" s="597"/>
      <c r="BB102" s="597"/>
      <c r="BC102" s="597"/>
      <c r="BD102" s="597"/>
      <c r="BE102" s="597"/>
      <c r="BF102" s="597"/>
      <c r="BG102" s="597"/>
      <c r="BH102" s="597"/>
      <c r="BI102" s="597"/>
    </row>
    <row r="103" spans="1:61" s="247" customFormat="1" ht="9.9" customHeight="1">
      <c r="A103" s="1269"/>
      <c r="C103" s="1441"/>
      <c r="D103" s="1441"/>
      <c r="E103" s="1441"/>
      <c r="F103" s="1447"/>
      <c r="G103" s="1447"/>
      <c r="H103" s="1447"/>
      <c r="I103" s="1450"/>
      <c r="J103" s="1450"/>
      <c r="K103" s="1450"/>
      <c r="L103" s="1450"/>
      <c r="M103" s="1450"/>
      <c r="N103" s="1450"/>
      <c r="O103" s="1450"/>
      <c r="P103" s="1450"/>
      <c r="Q103" s="1450"/>
      <c r="R103" s="1450"/>
      <c r="S103" s="1450"/>
      <c r="T103" s="1450"/>
      <c r="U103" s="1450"/>
      <c r="V103" s="1450"/>
      <c r="W103" s="1450"/>
      <c r="X103" s="1450"/>
      <c r="Y103" s="1450"/>
      <c r="Z103" s="1450"/>
      <c r="AA103" s="1450"/>
      <c r="AB103" s="1450"/>
      <c r="AC103" s="1450"/>
      <c r="AD103" s="1450"/>
      <c r="AE103" s="1450"/>
      <c r="AG103" s="595"/>
      <c r="AH103" s="595"/>
      <c r="AI103" s="595"/>
      <c r="AJ103" s="596"/>
      <c r="AK103" s="596"/>
      <c r="AL103" s="596"/>
      <c r="AM103" s="597"/>
      <c r="AN103" s="597"/>
      <c r="AO103" s="597"/>
      <c r="AP103" s="597"/>
      <c r="AQ103" s="597"/>
      <c r="AR103" s="597"/>
      <c r="AS103" s="597"/>
      <c r="AT103" s="597"/>
      <c r="AU103" s="597"/>
      <c r="AV103" s="597"/>
      <c r="AW103" s="597"/>
      <c r="AX103" s="597"/>
      <c r="AY103" s="597"/>
      <c r="AZ103" s="597"/>
      <c r="BA103" s="597"/>
      <c r="BB103" s="597"/>
      <c r="BC103" s="597"/>
      <c r="BD103" s="597"/>
      <c r="BE103" s="597"/>
      <c r="BF103" s="597"/>
      <c r="BG103" s="597"/>
      <c r="BH103" s="597"/>
      <c r="BI103" s="597"/>
    </row>
    <row r="104" spans="1:61" ht="9.9" customHeight="1">
      <c r="A104" s="1269"/>
      <c r="C104" s="1441"/>
      <c r="D104" s="1441"/>
      <c r="E104" s="1441"/>
      <c r="F104" s="1330"/>
      <c r="G104" s="1330"/>
      <c r="H104" s="1330"/>
      <c r="I104" s="1478"/>
      <c r="J104" s="1478"/>
      <c r="K104" s="1478"/>
      <c r="L104" s="1478"/>
      <c r="M104" s="1478"/>
      <c r="N104" s="1478"/>
      <c r="O104" s="1478"/>
      <c r="P104" s="1478"/>
      <c r="Q104" s="1478"/>
      <c r="R104" s="1478"/>
      <c r="S104" s="1478"/>
      <c r="T104" s="1478"/>
      <c r="U104" s="1478"/>
      <c r="V104" s="1478"/>
      <c r="W104" s="1478"/>
      <c r="X104" s="1478"/>
      <c r="Y104" s="1478"/>
      <c r="Z104" s="1478"/>
      <c r="AA104" s="1478"/>
      <c r="AB104" s="1478"/>
      <c r="AC104" s="1478"/>
      <c r="AD104" s="1478"/>
      <c r="AE104" s="1478"/>
      <c r="AF104" s="247"/>
      <c r="AG104" s="595"/>
      <c r="AH104" s="595"/>
      <c r="AI104" s="595"/>
      <c r="AJ104" s="596"/>
      <c r="AK104" s="596"/>
      <c r="AL104" s="596"/>
      <c r="AM104" s="597"/>
      <c r="AN104" s="597"/>
      <c r="AO104" s="597"/>
      <c r="AP104" s="597"/>
      <c r="AQ104" s="597"/>
      <c r="AR104" s="597"/>
      <c r="AS104" s="597"/>
      <c r="AT104" s="597"/>
      <c r="AU104" s="597"/>
      <c r="AV104" s="597"/>
      <c r="AW104" s="597"/>
      <c r="AX104" s="597"/>
      <c r="AY104" s="597"/>
      <c r="AZ104" s="597"/>
      <c r="BA104" s="597"/>
      <c r="BB104" s="597"/>
      <c r="BC104" s="597"/>
      <c r="BD104" s="597"/>
      <c r="BE104" s="597"/>
      <c r="BF104" s="597"/>
      <c r="BG104" s="597"/>
      <c r="BH104" s="597"/>
      <c r="BI104" s="597"/>
    </row>
    <row r="105" spans="1:61" ht="9.9" customHeight="1">
      <c r="A105" s="1269"/>
      <c r="C105" s="1441"/>
      <c r="D105" s="1441"/>
      <c r="E105" s="1441"/>
      <c r="F105" s="1330"/>
      <c r="G105" s="1330"/>
      <c r="H105" s="1330"/>
      <c r="I105" s="1478"/>
      <c r="J105" s="1478"/>
      <c r="K105" s="1478"/>
      <c r="L105" s="1478"/>
      <c r="M105" s="1478"/>
      <c r="N105" s="1478"/>
      <c r="O105" s="1478"/>
      <c r="P105" s="1478"/>
      <c r="Q105" s="1478"/>
      <c r="R105" s="1478"/>
      <c r="S105" s="1478"/>
      <c r="T105" s="1478"/>
      <c r="U105" s="1478"/>
      <c r="V105" s="1478"/>
      <c r="W105" s="1478"/>
      <c r="X105" s="1478"/>
      <c r="Y105" s="1478"/>
      <c r="Z105" s="1478"/>
      <c r="AA105" s="1478"/>
      <c r="AB105" s="1478"/>
      <c r="AC105" s="1478"/>
      <c r="AD105" s="1478"/>
      <c r="AE105" s="1478"/>
      <c r="AF105" s="247"/>
      <c r="AG105" s="595"/>
      <c r="AH105" s="595"/>
      <c r="AI105" s="595"/>
      <c r="AJ105" s="596"/>
      <c r="AK105" s="596"/>
      <c r="AL105" s="596"/>
      <c r="AM105" s="597"/>
      <c r="AN105" s="597"/>
      <c r="AO105" s="597"/>
      <c r="AP105" s="597"/>
      <c r="AQ105" s="597"/>
      <c r="AR105" s="597"/>
      <c r="AS105" s="597"/>
      <c r="AT105" s="597"/>
      <c r="AU105" s="597"/>
      <c r="AV105" s="597"/>
      <c r="AW105" s="597"/>
      <c r="AX105" s="597"/>
      <c r="AY105" s="597"/>
      <c r="AZ105" s="597"/>
      <c r="BA105" s="597"/>
      <c r="BB105" s="597"/>
      <c r="BC105" s="597"/>
      <c r="BD105" s="597"/>
      <c r="BE105" s="597"/>
      <c r="BF105" s="597"/>
      <c r="BG105" s="597"/>
      <c r="BH105" s="597"/>
      <c r="BI105" s="597"/>
    </row>
    <row r="106" spans="1:61" ht="9.9" customHeight="1">
      <c r="A106" s="1269"/>
      <c r="C106" s="1441"/>
      <c r="D106" s="1441"/>
      <c r="E106" s="1441"/>
      <c r="F106" s="1330"/>
      <c r="G106" s="1330"/>
      <c r="H106" s="1330"/>
      <c r="I106" s="1478"/>
      <c r="J106" s="1478"/>
      <c r="K106" s="1478"/>
      <c r="L106" s="1478"/>
      <c r="M106" s="1478"/>
      <c r="N106" s="1478"/>
      <c r="O106" s="1478"/>
      <c r="P106" s="1478"/>
      <c r="Q106" s="1478"/>
      <c r="R106" s="1478"/>
      <c r="S106" s="1478"/>
      <c r="T106" s="1478"/>
      <c r="U106" s="1478"/>
      <c r="V106" s="1478"/>
      <c r="W106" s="1478"/>
      <c r="X106" s="1478"/>
      <c r="Y106" s="1478"/>
      <c r="Z106" s="1478"/>
      <c r="AA106" s="1478"/>
      <c r="AB106" s="1478"/>
      <c r="AC106" s="1478"/>
      <c r="AD106" s="1478"/>
      <c r="AE106" s="1478"/>
      <c r="AF106" s="247"/>
      <c r="AG106" s="595"/>
      <c r="AH106" s="595"/>
      <c r="AI106" s="595"/>
      <c r="AJ106" s="596"/>
      <c r="AK106" s="596"/>
      <c r="AL106" s="596"/>
      <c r="AM106" s="597"/>
      <c r="AN106" s="597"/>
      <c r="AO106" s="597"/>
      <c r="AP106" s="597"/>
      <c r="AQ106" s="597"/>
      <c r="AR106" s="597"/>
      <c r="AS106" s="597"/>
      <c r="AT106" s="597"/>
      <c r="AU106" s="597"/>
      <c r="AV106" s="597"/>
      <c r="AW106" s="597"/>
      <c r="AX106" s="597"/>
      <c r="AY106" s="597"/>
      <c r="AZ106" s="597"/>
      <c r="BA106" s="597"/>
      <c r="BB106" s="597"/>
      <c r="BC106" s="597"/>
      <c r="BD106" s="597"/>
      <c r="BE106" s="597"/>
      <c r="BF106" s="597"/>
      <c r="BG106" s="597"/>
      <c r="BH106" s="597"/>
      <c r="BI106" s="597"/>
    </row>
    <row r="107" spans="1:61" ht="9.9" customHeight="1">
      <c r="A107" s="1269"/>
      <c r="C107" s="1441"/>
      <c r="D107" s="1441"/>
      <c r="E107" s="1441"/>
      <c r="F107" s="1330"/>
      <c r="G107" s="1330"/>
      <c r="H107" s="1330"/>
      <c r="I107" s="1478"/>
      <c r="J107" s="1478"/>
      <c r="K107" s="1478"/>
      <c r="L107" s="1478"/>
      <c r="M107" s="1478"/>
      <c r="N107" s="1478"/>
      <c r="O107" s="1478"/>
      <c r="P107" s="1478"/>
      <c r="Q107" s="1478"/>
      <c r="R107" s="1478"/>
      <c r="S107" s="1478"/>
      <c r="T107" s="1478"/>
      <c r="U107" s="1478"/>
      <c r="V107" s="1478"/>
      <c r="W107" s="1478"/>
      <c r="X107" s="1478"/>
      <c r="Y107" s="1478"/>
      <c r="Z107" s="1478"/>
      <c r="AA107" s="1478"/>
      <c r="AB107" s="1478"/>
      <c r="AC107" s="1478"/>
      <c r="AD107" s="1478"/>
      <c r="AE107" s="1478"/>
      <c r="AF107" s="247"/>
      <c r="AG107" s="595"/>
      <c r="AH107" s="595"/>
      <c r="AI107" s="595"/>
      <c r="AJ107" s="596"/>
      <c r="AK107" s="596"/>
      <c r="AL107" s="596"/>
      <c r="AM107" s="597"/>
      <c r="AN107" s="597"/>
      <c r="AO107" s="597"/>
      <c r="AP107" s="597"/>
      <c r="AQ107" s="597"/>
      <c r="AR107" s="597"/>
      <c r="AS107" s="597"/>
      <c r="AT107" s="597"/>
      <c r="AU107" s="597"/>
      <c r="AV107" s="597"/>
      <c r="AW107" s="597"/>
      <c r="AX107" s="597"/>
      <c r="AY107" s="597"/>
      <c r="AZ107" s="597"/>
      <c r="BA107" s="597"/>
      <c r="BB107" s="597"/>
      <c r="BC107" s="597"/>
      <c r="BD107" s="597"/>
      <c r="BE107" s="597"/>
      <c r="BF107" s="597"/>
      <c r="BG107" s="597"/>
      <c r="BH107" s="597"/>
      <c r="BI107" s="597"/>
    </row>
    <row r="108" spans="1:61" ht="9.9" customHeight="1">
      <c r="A108" s="1269"/>
      <c r="C108" s="1441"/>
      <c r="D108" s="1441"/>
      <c r="E108" s="1441"/>
      <c r="F108" s="1330"/>
      <c r="G108" s="1330"/>
      <c r="H108" s="1330"/>
      <c r="I108" s="1463"/>
      <c r="J108" s="1463"/>
      <c r="K108" s="1463"/>
      <c r="L108" s="1463"/>
      <c r="M108" s="1463"/>
      <c r="N108" s="1463"/>
      <c r="O108" s="1463"/>
      <c r="P108" s="1463"/>
      <c r="Q108" s="1463"/>
      <c r="R108" s="1463"/>
      <c r="S108" s="1463"/>
      <c r="T108" s="1463"/>
      <c r="U108" s="1463"/>
      <c r="V108" s="1463"/>
      <c r="W108" s="1463"/>
      <c r="X108" s="1463"/>
      <c r="Y108" s="1463"/>
      <c r="Z108" s="1463"/>
      <c r="AA108" s="1463"/>
      <c r="AB108" s="1463"/>
      <c r="AC108" s="1463"/>
      <c r="AD108" s="1463"/>
      <c r="AE108" s="1463"/>
      <c r="AF108" s="247"/>
      <c r="AG108" s="595"/>
      <c r="AH108" s="595"/>
      <c r="AI108" s="595"/>
      <c r="AJ108" s="596"/>
      <c r="AK108" s="596"/>
      <c r="AL108" s="596"/>
      <c r="AM108" s="597"/>
      <c r="AN108" s="597"/>
      <c r="AO108" s="597"/>
      <c r="AP108" s="597"/>
      <c r="AQ108" s="597"/>
      <c r="AR108" s="597"/>
      <c r="AS108" s="597"/>
      <c r="AT108" s="597"/>
      <c r="AU108" s="597"/>
      <c r="AV108" s="597"/>
      <c r="AW108" s="597"/>
      <c r="AX108" s="597"/>
      <c r="AY108" s="597"/>
      <c r="AZ108" s="597"/>
      <c r="BA108" s="597"/>
      <c r="BB108" s="597"/>
      <c r="BC108" s="597"/>
      <c r="BD108" s="597"/>
      <c r="BE108" s="597"/>
      <c r="BF108" s="597"/>
      <c r="BG108" s="597"/>
      <c r="BH108" s="597"/>
      <c r="BI108" s="597"/>
    </row>
    <row r="109" spans="1:61" ht="9.9" customHeight="1">
      <c r="A109" s="1269"/>
      <c r="C109" s="1441"/>
      <c r="D109" s="1441"/>
      <c r="E109" s="1441"/>
      <c r="F109" s="1330"/>
      <c r="G109" s="1330"/>
      <c r="H109" s="1330"/>
      <c r="I109" s="1463"/>
      <c r="J109" s="1463"/>
      <c r="K109" s="1463"/>
      <c r="L109" s="1463"/>
      <c r="M109" s="1463"/>
      <c r="N109" s="1463"/>
      <c r="O109" s="1463"/>
      <c r="P109" s="1463"/>
      <c r="Q109" s="1463"/>
      <c r="R109" s="1463"/>
      <c r="S109" s="1463"/>
      <c r="T109" s="1463"/>
      <c r="U109" s="1463"/>
      <c r="V109" s="1463"/>
      <c r="W109" s="1463"/>
      <c r="X109" s="1463"/>
      <c r="Y109" s="1463"/>
      <c r="Z109" s="1463"/>
      <c r="AA109" s="1463"/>
      <c r="AB109" s="1463"/>
      <c r="AC109" s="1463"/>
      <c r="AD109" s="1463"/>
      <c r="AE109" s="1463"/>
      <c r="AF109" s="247"/>
      <c r="AG109" s="595"/>
      <c r="AH109" s="595"/>
      <c r="AI109" s="595"/>
      <c r="AJ109" s="596"/>
      <c r="AK109" s="596"/>
      <c r="AL109" s="596"/>
      <c r="AM109" s="597"/>
      <c r="AN109" s="597"/>
      <c r="AO109" s="597"/>
      <c r="AP109" s="597"/>
      <c r="AQ109" s="597"/>
      <c r="AR109" s="597"/>
      <c r="AS109" s="597"/>
      <c r="AT109" s="597"/>
      <c r="AU109" s="597"/>
      <c r="AV109" s="597"/>
      <c r="AW109" s="597"/>
      <c r="AX109" s="597"/>
      <c r="AY109" s="597"/>
      <c r="AZ109" s="597"/>
      <c r="BA109" s="597"/>
      <c r="BB109" s="597"/>
      <c r="BC109" s="597"/>
      <c r="BD109" s="597"/>
      <c r="BE109" s="597"/>
      <c r="BF109" s="597"/>
      <c r="BG109" s="597"/>
      <c r="BH109" s="597"/>
      <c r="BI109" s="597"/>
    </row>
    <row r="110" spans="1:61" ht="9.9" customHeight="1">
      <c r="A110" s="1269"/>
      <c r="C110" s="1441"/>
      <c r="D110" s="1441"/>
      <c r="E110" s="1441"/>
      <c r="F110" s="1330"/>
      <c r="G110" s="1330"/>
      <c r="H110" s="1330"/>
      <c r="I110" s="1463"/>
      <c r="J110" s="1463"/>
      <c r="K110" s="1463"/>
      <c r="L110" s="1463"/>
      <c r="M110" s="1463"/>
      <c r="N110" s="1463"/>
      <c r="O110" s="1463"/>
      <c r="P110" s="1463"/>
      <c r="Q110" s="1463"/>
      <c r="R110" s="1463"/>
      <c r="S110" s="1463"/>
      <c r="T110" s="1463"/>
      <c r="U110" s="1463"/>
      <c r="V110" s="1463"/>
      <c r="W110" s="1463"/>
      <c r="X110" s="1463"/>
      <c r="Y110" s="1463"/>
      <c r="Z110" s="1463"/>
      <c r="AA110" s="1463"/>
      <c r="AB110" s="1463"/>
      <c r="AC110" s="1463"/>
      <c r="AD110" s="1463"/>
      <c r="AE110" s="1463"/>
      <c r="AF110" s="247"/>
      <c r="AG110" s="595"/>
      <c r="AH110" s="595"/>
      <c r="AI110" s="595"/>
      <c r="AJ110" s="596"/>
      <c r="AK110" s="596"/>
      <c r="AL110" s="596"/>
      <c r="AM110" s="597"/>
      <c r="AN110" s="597"/>
      <c r="AO110" s="597"/>
      <c r="AP110" s="597"/>
      <c r="AQ110" s="597"/>
      <c r="AR110" s="597"/>
      <c r="AS110" s="597"/>
      <c r="AT110" s="597"/>
      <c r="AU110" s="597"/>
      <c r="AV110" s="597"/>
      <c r="AW110" s="597"/>
      <c r="AX110" s="597"/>
      <c r="AY110" s="597"/>
      <c r="AZ110" s="597"/>
      <c r="BA110" s="597"/>
      <c r="BB110" s="597"/>
      <c r="BC110" s="597"/>
      <c r="BD110" s="597"/>
      <c r="BE110" s="597"/>
      <c r="BF110" s="597"/>
      <c r="BG110" s="597"/>
      <c r="BH110" s="597"/>
      <c r="BI110" s="597"/>
    </row>
    <row r="111" spans="1:61" ht="9.9" customHeight="1">
      <c r="A111" s="1269"/>
      <c r="C111" s="1441"/>
      <c r="D111" s="1441"/>
      <c r="E111" s="1441"/>
      <c r="F111" s="1330"/>
      <c r="G111" s="1330"/>
      <c r="H111" s="1330"/>
      <c r="I111" s="1463"/>
      <c r="J111" s="1463"/>
      <c r="K111" s="1463"/>
      <c r="L111" s="1463"/>
      <c r="M111" s="1463"/>
      <c r="N111" s="1463"/>
      <c r="O111" s="1463"/>
      <c r="P111" s="1463"/>
      <c r="Q111" s="1463"/>
      <c r="R111" s="1463"/>
      <c r="S111" s="1463"/>
      <c r="T111" s="1463"/>
      <c r="U111" s="1463"/>
      <c r="V111" s="1463"/>
      <c r="W111" s="1463"/>
      <c r="X111" s="1463"/>
      <c r="Y111" s="1463"/>
      <c r="Z111" s="1463"/>
      <c r="AA111" s="1463"/>
      <c r="AB111" s="1463"/>
      <c r="AC111" s="1463"/>
      <c r="AD111" s="1463"/>
      <c r="AE111" s="1463"/>
      <c r="AF111" s="247"/>
      <c r="AG111" s="595"/>
      <c r="AH111" s="595"/>
      <c r="AI111" s="595"/>
      <c r="AJ111" s="596"/>
      <c r="AK111" s="596"/>
      <c r="AL111" s="596"/>
      <c r="AM111" s="597"/>
      <c r="AN111" s="597"/>
      <c r="AO111" s="597"/>
      <c r="AP111" s="597"/>
      <c r="AQ111" s="597"/>
      <c r="AR111" s="597"/>
      <c r="AS111" s="597"/>
      <c r="AT111" s="597"/>
      <c r="AU111" s="597"/>
      <c r="AV111" s="597"/>
      <c r="AW111" s="597"/>
      <c r="AX111" s="597"/>
      <c r="AY111" s="597"/>
      <c r="AZ111" s="597"/>
      <c r="BA111" s="597"/>
      <c r="BB111" s="597"/>
      <c r="BC111" s="597"/>
      <c r="BD111" s="597"/>
      <c r="BE111" s="597"/>
      <c r="BF111" s="597"/>
      <c r="BG111" s="597"/>
      <c r="BH111" s="597"/>
      <c r="BI111" s="597"/>
    </row>
    <row r="112" spans="1:61" ht="9.9" customHeight="1">
      <c r="A112" s="1269"/>
      <c r="C112" s="1441"/>
      <c r="D112" s="1441"/>
      <c r="E112" s="1441"/>
      <c r="F112" s="1330"/>
      <c r="G112" s="1330"/>
      <c r="H112" s="1330"/>
      <c r="I112" s="1477"/>
      <c r="J112" s="1477"/>
      <c r="K112" s="1477"/>
      <c r="L112" s="1477"/>
      <c r="M112" s="1477"/>
      <c r="N112" s="1477"/>
      <c r="O112" s="1477"/>
      <c r="P112" s="1477"/>
      <c r="Q112" s="1477"/>
      <c r="R112" s="1477"/>
      <c r="S112" s="1477"/>
      <c r="T112" s="1477"/>
      <c r="U112" s="1477"/>
      <c r="V112" s="1477"/>
      <c r="W112" s="1477"/>
      <c r="X112" s="1477"/>
      <c r="Y112" s="1477"/>
      <c r="Z112" s="1477"/>
      <c r="AA112" s="1477"/>
      <c r="AB112" s="1477"/>
      <c r="AC112" s="1477"/>
      <c r="AD112" s="1477"/>
      <c r="AE112" s="1477"/>
      <c r="AF112" s="247"/>
      <c r="AG112" s="595"/>
      <c r="AH112" s="595"/>
      <c r="AI112" s="595"/>
      <c r="AJ112" s="596"/>
      <c r="AK112" s="596"/>
      <c r="AL112" s="596"/>
      <c r="AM112" s="597"/>
      <c r="AN112" s="597"/>
      <c r="AO112" s="597"/>
      <c r="AP112" s="597"/>
      <c r="AQ112" s="597"/>
      <c r="AR112" s="597"/>
      <c r="AS112" s="597"/>
      <c r="AT112" s="597"/>
      <c r="AU112" s="597"/>
      <c r="AV112" s="597"/>
      <c r="AW112" s="597"/>
      <c r="AX112" s="597"/>
      <c r="AY112" s="597"/>
      <c r="AZ112" s="597"/>
      <c r="BA112" s="597"/>
      <c r="BB112" s="597"/>
      <c r="BC112" s="597"/>
      <c r="BD112" s="597"/>
      <c r="BE112" s="597"/>
      <c r="BF112" s="597"/>
      <c r="BG112" s="597"/>
      <c r="BH112" s="597"/>
      <c r="BI112" s="597"/>
    </row>
    <row r="113" spans="1:61" ht="9.9" customHeight="1">
      <c r="A113" s="1269"/>
      <c r="C113" s="1441"/>
      <c r="D113" s="1441"/>
      <c r="E113" s="1441"/>
      <c r="F113" s="1330"/>
      <c r="G113" s="1330"/>
      <c r="H113" s="1330"/>
      <c r="I113" s="1477"/>
      <c r="J113" s="1477"/>
      <c r="K113" s="1477"/>
      <c r="L113" s="1477"/>
      <c r="M113" s="1477"/>
      <c r="N113" s="1477"/>
      <c r="O113" s="1477"/>
      <c r="P113" s="1477"/>
      <c r="Q113" s="1477"/>
      <c r="R113" s="1477"/>
      <c r="S113" s="1477"/>
      <c r="T113" s="1477"/>
      <c r="U113" s="1477"/>
      <c r="V113" s="1477"/>
      <c r="W113" s="1477"/>
      <c r="X113" s="1477"/>
      <c r="Y113" s="1477"/>
      <c r="Z113" s="1477"/>
      <c r="AA113" s="1477"/>
      <c r="AB113" s="1477"/>
      <c r="AC113" s="1477"/>
      <c r="AD113" s="1477"/>
      <c r="AE113" s="1477"/>
      <c r="AF113" s="247"/>
      <c r="AG113" s="603"/>
      <c r="AH113" s="603"/>
      <c r="AI113" s="603"/>
      <c r="AJ113" s="603"/>
      <c r="AK113" s="603"/>
      <c r="AL113" s="603"/>
      <c r="AM113" s="603"/>
      <c r="AN113" s="603"/>
      <c r="AO113" s="603"/>
      <c r="AP113" s="603"/>
      <c r="AQ113" s="603"/>
      <c r="AR113" s="603"/>
      <c r="AS113" s="603"/>
      <c r="AT113" s="603"/>
      <c r="AU113" s="603"/>
      <c r="AV113" s="603"/>
      <c r="AW113" s="603"/>
      <c r="AX113" s="603"/>
      <c r="AY113" s="603"/>
      <c r="AZ113" s="603"/>
      <c r="BA113" s="603"/>
      <c r="BB113" s="603"/>
      <c r="BC113" s="603"/>
      <c r="BD113" s="603"/>
      <c r="BE113" s="603"/>
      <c r="BF113" s="603"/>
      <c r="BG113" s="603"/>
      <c r="BH113" s="603"/>
      <c r="BI113" s="603"/>
    </row>
    <row r="114" spans="1:61" ht="9.9" customHeight="1">
      <c r="A114" s="1269"/>
      <c r="C114" s="1441"/>
      <c r="D114" s="1441"/>
      <c r="E114" s="1441"/>
      <c r="F114" s="1330"/>
      <c r="G114" s="1330"/>
      <c r="H114" s="1330"/>
      <c r="I114" s="1477"/>
      <c r="J114" s="1477"/>
      <c r="K114" s="1477"/>
      <c r="L114" s="1477"/>
      <c r="M114" s="1477"/>
      <c r="N114" s="1477"/>
      <c r="O114" s="1477"/>
      <c r="P114" s="1477"/>
      <c r="Q114" s="1477"/>
      <c r="R114" s="1477"/>
      <c r="S114" s="1477"/>
      <c r="T114" s="1477"/>
      <c r="U114" s="1477"/>
      <c r="V114" s="1477"/>
      <c r="W114" s="1477"/>
      <c r="X114" s="1477"/>
      <c r="Y114" s="1477"/>
      <c r="Z114" s="1477"/>
      <c r="AA114" s="1477"/>
      <c r="AB114" s="1477"/>
      <c r="AC114" s="1477"/>
      <c r="AD114" s="1477"/>
      <c r="AE114" s="1477"/>
      <c r="AF114" s="247"/>
      <c r="AG114" s="603"/>
      <c r="AH114" s="603"/>
      <c r="AI114" s="603"/>
      <c r="AJ114" s="603"/>
      <c r="AK114" s="603"/>
      <c r="AL114" s="603"/>
      <c r="AM114" s="603"/>
      <c r="AN114" s="603"/>
      <c r="AO114" s="603"/>
      <c r="AP114" s="603"/>
      <c r="AQ114" s="603"/>
      <c r="AR114" s="603"/>
      <c r="AS114" s="603"/>
      <c r="AT114" s="603"/>
      <c r="AU114" s="603"/>
      <c r="AV114" s="603"/>
      <c r="AW114" s="603"/>
      <c r="AX114" s="603"/>
      <c r="AY114" s="603"/>
      <c r="AZ114" s="603"/>
      <c r="BA114" s="603"/>
      <c r="BB114" s="603"/>
      <c r="BC114" s="603"/>
      <c r="BD114" s="603"/>
      <c r="BE114" s="603"/>
      <c r="BF114" s="603"/>
      <c r="BG114" s="603"/>
      <c r="BH114" s="603"/>
      <c r="BI114" s="603"/>
    </row>
    <row r="115" spans="1:61" ht="9.9" customHeight="1">
      <c r="A115" s="1269"/>
      <c r="C115" s="1441"/>
      <c r="D115" s="1441"/>
      <c r="E115" s="1441"/>
      <c r="F115" s="1330"/>
      <c r="G115" s="1330"/>
      <c r="H115" s="1330"/>
      <c r="I115" s="1477"/>
      <c r="J115" s="1477"/>
      <c r="K115" s="1477"/>
      <c r="L115" s="1477"/>
      <c r="M115" s="1477"/>
      <c r="N115" s="1477"/>
      <c r="O115" s="1477"/>
      <c r="P115" s="1477"/>
      <c r="Q115" s="1477"/>
      <c r="R115" s="1477"/>
      <c r="S115" s="1477"/>
      <c r="T115" s="1477"/>
      <c r="U115" s="1477"/>
      <c r="V115" s="1477"/>
      <c r="W115" s="1477"/>
      <c r="X115" s="1477"/>
      <c r="Y115" s="1477"/>
      <c r="Z115" s="1477"/>
      <c r="AA115" s="1477"/>
      <c r="AB115" s="1477"/>
      <c r="AC115" s="1477"/>
      <c r="AD115" s="1477"/>
      <c r="AE115" s="1477"/>
      <c r="AF115" s="247"/>
      <c r="AG115" s="603"/>
      <c r="AH115" s="603"/>
      <c r="AI115" s="603"/>
      <c r="AJ115" s="603"/>
      <c r="AK115" s="603"/>
      <c r="AL115" s="603"/>
      <c r="AM115" s="603"/>
      <c r="AN115" s="603"/>
      <c r="AO115" s="603"/>
      <c r="AP115" s="603"/>
      <c r="AQ115" s="603"/>
      <c r="AR115" s="603"/>
      <c r="AS115" s="603"/>
      <c r="AT115" s="603"/>
      <c r="AU115" s="603"/>
      <c r="AV115" s="603"/>
      <c r="AW115" s="603"/>
      <c r="AX115" s="603"/>
      <c r="AY115" s="603"/>
      <c r="AZ115" s="603"/>
      <c r="BA115" s="603"/>
      <c r="BB115" s="603"/>
      <c r="BC115" s="603"/>
      <c r="BD115" s="603"/>
      <c r="BE115" s="603"/>
      <c r="BF115" s="603"/>
      <c r="BG115" s="603"/>
      <c r="BH115" s="603"/>
      <c r="BI115" s="603"/>
    </row>
    <row r="116" spans="1:61" ht="9.9" customHeight="1">
      <c r="A116" s="1269"/>
      <c r="C116" s="1278" t="s">
        <v>1229</v>
      </c>
      <c r="D116" s="1278"/>
      <c r="E116" s="1278"/>
      <c r="F116" s="1278"/>
      <c r="G116" s="1278"/>
      <c r="H116" s="1278"/>
      <c r="I116" s="1278"/>
      <c r="J116" s="1278"/>
      <c r="K116" s="1278"/>
      <c r="L116" s="1278"/>
      <c r="M116" s="1278"/>
      <c r="N116" s="1278"/>
      <c r="O116" s="1278"/>
      <c r="P116" s="1278"/>
      <c r="Q116" s="1278"/>
      <c r="R116" s="1278"/>
      <c r="S116" s="1278"/>
      <c r="T116" s="1278"/>
      <c r="U116" s="1278"/>
      <c r="V116" s="1278"/>
      <c r="W116" s="1278"/>
      <c r="X116" s="1278"/>
      <c r="Y116" s="1278"/>
      <c r="Z116" s="1278"/>
      <c r="AA116" s="1278"/>
      <c r="AB116" s="1278"/>
      <c r="AC116" s="1278"/>
      <c r="AD116" s="1278"/>
      <c r="AE116" s="1278"/>
      <c r="AF116" s="1278"/>
      <c r="AG116" s="1278"/>
      <c r="AH116" s="1278"/>
      <c r="AI116" s="1278"/>
      <c r="AJ116" s="1278"/>
      <c r="AK116" s="1278"/>
      <c r="AL116" s="1278"/>
      <c r="AM116" s="1278"/>
      <c r="AN116" s="1278"/>
      <c r="AO116" s="1278"/>
      <c r="AP116" s="1278"/>
      <c r="AQ116" s="1278"/>
      <c r="AR116" s="1278"/>
      <c r="AS116" s="1278"/>
      <c r="AT116" s="1278"/>
      <c r="AU116" s="1278"/>
      <c r="AV116" s="1278"/>
      <c r="AW116" s="1278"/>
      <c r="AX116" s="1278"/>
      <c r="AY116" s="1278"/>
      <c r="AZ116" s="1278"/>
      <c r="BA116" s="1278"/>
      <c r="BB116" s="1278"/>
      <c r="BC116" s="1278"/>
      <c r="BD116" s="1278"/>
      <c r="BE116" s="1278"/>
      <c r="BF116" s="1278"/>
      <c r="BG116" s="1278"/>
      <c r="BH116" s="1278"/>
      <c r="BI116" s="603"/>
    </row>
    <row r="117" spans="1:61" ht="9.9" customHeight="1">
      <c r="A117" s="1269"/>
      <c r="C117" s="1278"/>
      <c r="D117" s="1278"/>
      <c r="E117" s="1278"/>
      <c r="F117" s="1278"/>
      <c r="G117" s="1278"/>
      <c r="H117" s="1278"/>
      <c r="I117" s="1278"/>
      <c r="J117" s="1278"/>
      <c r="K117" s="1278"/>
      <c r="L117" s="1278"/>
      <c r="M117" s="1278"/>
      <c r="N117" s="1278"/>
      <c r="O117" s="1278"/>
      <c r="P117" s="1278"/>
      <c r="Q117" s="1278"/>
      <c r="R117" s="1278"/>
      <c r="S117" s="1278"/>
      <c r="T117" s="1278"/>
      <c r="U117" s="1278"/>
      <c r="V117" s="1278"/>
      <c r="W117" s="1278"/>
      <c r="X117" s="1278"/>
      <c r="Y117" s="1278"/>
      <c r="Z117" s="1278"/>
      <c r="AA117" s="1278"/>
      <c r="AB117" s="1278"/>
      <c r="AC117" s="1278"/>
      <c r="AD117" s="1278"/>
      <c r="AE117" s="1278"/>
      <c r="AF117" s="1278"/>
      <c r="AG117" s="1278"/>
      <c r="AH117" s="1278"/>
      <c r="AI117" s="1278"/>
      <c r="AJ117" s="1278"/>
      <c r="AK117" s="1278"/>
      <c r="AL117" s="1278"/>
      <c r="AM117" s="1278"/>
      <c r="AN117" s="1278"/>
      <c r="AO117" s="1278"/>
      <c r="AP117" s="1278"/>
      <c r="AQ117" s="1278"/>
      <c r="AR117" s="1278"/>
      <c r="AS117" s="1278"/>
      <c r="AT117" s="1278"/>
      <c r="AU117" s="1278"/>
      <c r="AV117" s="1278"/>
      <c r="AW117" s="1278"/>
      <c r="AX117" s="1278"/>
      <c r="AY117" s="1278"/>
      <c r="AZ117" s="1278"/>
      <c r="BA117" s="1278"/>
      <c r="BB117" s="1278"/>
      <c r="BC117" s="1278"/>
      <c r="BD117" s="1278"/>
      <c r="BE117" s="1278"/>
      <c r="BF117" s="1278"/>
      <c r="BG117" s="1278"/>
      <c r="BH117" s="1278"/>
      <c r="BI117" s="603"/>
    </row>
    <row r="118" spans="1:61" ht="9.9" customHeight="1">
      <c r="A118" s="1270"/>
      <c r="C118" s="1278"/>
      <c r="D118" s="1278"/>
      <c r="E118" s="1278"/>
      <c r="F118" s="1278"/>
      <c r="G118" s="1278"/>
      <c r="H118" s="1278"/>
      <c r="I118" s="1278"/>
      <c r="J118" s="1278"/>
      <c r="K118" s="1278"/>
      <c r="L118" s="1278"/>
      <c r="M118" s="1278"/>
      <c r="N118" s="1278"/>
      <c r="O118" s="1278"/>
      <c r="P118" s="1278"/>
      <c r="Q118" s="1278"/>
      <c r="R118" s="1278"/>
      <c r="S118" s="1278"/>
      <c r="T118" s="1278"/>
      <c r="U118" s="1278"/>
      <c r="V118" s="1278"/>
      <c r="W118" s="1278"/>
      <c r="X118" s="1278"/>
      <c r="Y118" s="1278"/>
      <c r="Z118" s="1278"/>
      <c r="AA118" s="1278"/>
      <c r="AB118" s="1278"/>
      <c r="AC118" s="1278"/>
      <c r="AD118" s="1278"/>
      <c r="AE118" s="1278"/>
      <c r="AF118" s="1278"/>
      <c r="AG118" s="1278"/>
      <c r="AH118" s="1278"/>
      <c r="AI118" s="1278"/>
      <c r="AJ118" s="1278"/>
      <c r="AK118" s="1278"/>
      <c r="AL118" s="1278"/>
      <c r="AM118" s="1278"/>
      <c r="AN118" s="1278"/>
      <c r="AO118" s="1278"/>
      <c r="AP118" s="1278"/>
      <c r="AQ118" s="1278"/>
      <c r="AR118" s="1278"/>
      <c r="AS118" s="1278"/>
      <c r="AT118" s="1278"/>
      <c r="AU118" s="1278"/>
      <c r="AV118" s="1278"/>
      <c r="AW118" s="1278"/>
      <c r="AX118" s="1278"/>
      <c r="AY118" s="1278"/>
      <c r="AZ118" s="1278"/>
      <c r="BA118" s="1278"/>
      <c r="BB118" s="1278"/>
      <c r="BC118" s="1278"/>
      <c r="BD118" s="1278"/>
      <c r="BE118" s="1278"/>
      <c r="BF118" s="1278"/>
      <c r="BG118" s="1278"/>
      <c r="BH118" s="1278"/>
      <c r="BI118" s="603"/>
    </row>
    <row r="119" spans="1:61" ht="9.6" customHeight="1">
      <c r="A119" s="1271"/>
      <c r="C119" s="1278"/>
      <c r="D119" s="1278"/>
      <c r="E119" s="1278"/>
      <c r="F119" s="1278"/>
      <c r="G119" s="1278"/>
      <c r="H119" s="1278"/>
      <c r="I119" s="1278"/>
      <c r="J119" s="1278"/>
      <c r="K119" s="1278"/>
      <c r="L119" s="1278"/>
      <c r="M119" s="1278"/>
      <c r="N119" s="1278"/>
      <c r="O119" s="1278"/>
      <c r="P119" s="1278"/>
      <c r="Q119" s="1278"/>
      <c r="R119" s="1278"/>
      <c r="S119" s="1278"/>
      <c r="T119" s="1278"/>
      <c r="U119" s="1278"/>
      <c r="V119" s="1278"/>
      <c r="W119" s="1278"/>
      <c r="X119" s="1278"/>
      <c r="Y119" s="1278"/>
      <c r="Z119" s="1278"/>
      <c r="AA119" s="1278"/>
      <c r="AB119" s="1278"/>
      <c r="AC119" s="1278"/>
      <c r="AD119" s="1278"/>
      <c r="AE119" s="1278"/>
      <c r="AF119" s="1278"/>
      <c r="AG119" s="1278"/>
      <c r="AH119" s="1278"/>
      <c r="AI119" s="1278"/>
      <c r="AJ119" s="1278"/>
      <c r="AK119" s="1278"/>
      <c r="AL119" s="1278"/>
      <c r="AM119" s="1278"/>
      <c r="AN119" s="1278"/>
      <c r="AO119" s="1278"/>
      <c r="AP119" s="1278"/>
      <c r="AQ119" s="1278"/>
      <c r="AR119" s="1278"/>
      <c r="AS119" s="1278"/>
      <c r="AT119" s="1278"/>
      <c r="AU119" s="1278"/>
      <c r="AV119" s="1278"/>
      <c r="AW119" s="1278"/>
      <c r="AX119" s="1278"/>
      <c r="AY119" s="1278"/>
      <c r="AZ119" s="1278"/>
      <c r="BA119" s="1278"/>
      <c r="BB119" s="1278"/>
      <c r="BC119" s="1278"/>
      <c r="BD119" s="1278"/>
      <c r="BE119" s="1278"/>
      <c r="BF119" s="1278"/>
      <c r="BG119" s="1278"/>
      <c r="BH119" s="1278"/>
      <c r="BI119" s="603"/>
    </row>
    <row r="120" spans="1:61" ht="9.6" customHeight="1">
      <c r="A120" s="1271"/>
      <c r="C120" s="1278"/>
      <c r="D120" s="1278"/>
      <c r="E120" s="1278"/>
      <c r="F120" s="1278"/>
      <c r="G120" s="1278"/>
      <c r="H120" s="1278"/>
      <c r="I120" s="1278"/>
      <c r="J120" s="1278"/>
      <c r="K120" s="1278"/>
      <c r="L120" s="1278"/>
      <c r="M120" s="1278"/>
      <c r="N120" s="1278"/>
      <c r="O120" s="1278"/>
      <c r="P120" s="1278"/>
      <c r="Q120" s="1278"/>
      <c r="R120" s="1278"/>
      <c r="S120" s="1278"/>
      <c r="T120" s="1278"/>
      <c r="U120" s="1278"/>
      <c r="V120" s="1278"/>
      <c r="W120" s="1278"/>
      <c r="X120" s="1278"/>
      <c r="Y120" s="1278"/>
      <c r="Z120" s="1278"/>
      <c r="AA120" s="1278"/>
      <c r="AB120" s="1278"/>
      <c r="AC120" s="1278"/>
      <c r="AD120" s="1278"/>
      <c r="AE120" s="1278"/>
      <c r="AF120" s="1278"/>
      <c r="AG120" s="1278"/>
      <c r="AH120" s="1278"/>
      <c r="AI120" s="1278"/>
      <c r="AJ120" s="1278"/>
      <c r="AK120" s="1278"/>
      <c r="AL120" s="1278"/>
      <c r="AM120" s="1278"/>
      <c r="AN120" s="1278"/>
      <c r="AO120" s="1278"/>
      <c r="AP120" s="1278"/>
      <c r="AQ120" s="1278"/>
      <c r="AR120" s="1278"/>
      <c r="AS120" s="1278"/>
      <c r="AT120" s="1278"/>
      <c r="AU120" s="1278"/>
      <c r="AV120" s="1278"/>
      <c r="AW120" s="1278"/>
      <c r="AX120" s="1278"/>
      <c r="AY120" s="1278"/>
      <c r="AZ120" s="1278"/>
      <c r="BA120" s="1278"/>
      <c r="BB120" s="1278"/>
      <c r="BC120" s="1278"/>
      <c r="BD120" s="1278"/>
      <c r="BE120" s="1278"/>
      <c r="BF120" s="1278"/>
      <c r="BG120" s="1278"/>
      <c r="BH120" s="1278"/>
      <c r="BI120" s="603"/>
    </row>
    <row r="121" spans="1:61" ht="18.75" customHeight="1">
      <c r="A121" s="1272"/>
      <c r="C121" s="1278"/>
      <c r="D121" s="1278"/>
      <c r="E121" s="1278"/>
      <c r="F121" s="1278"/>
      <c r="G121" s="1278"/>
      <c r="H121" s="1278"/>
      <c r="I121" s="1278"/>
      <c r="J121" s="1278"/>
      <c r="K121" s="1278"/>
      <c r="L121" s="1278"/>
      <c r="M121" s="1278"/>
      <c r="N121" s="1278"/>
      <c r="O121" s="1278"/>
      <c r="P121" s="1278"/>
      <c r="Q121" s="1278"/>
      <c r="R121" s="1278"/>
      <c r="S121" s="1278"/>
      <c r="T121" s="1278"/>
      <c r="U121" s="1278"/>
      <c r="V121" s="1278"/>
      <c r="W121" s="1278"/>
      <c r="X121" s="1278"/>
      <c r="Y121" s="1278"/>
      <c r="Z121" s="1278"/>
      <c r="AA121" s="1278"/>
      <c r="AB121" s="1278"/>
      <c r="AC121" s="1278"/>
      <c r="AD121" s="1278"/>
      <c r="AE121" s="1278"/>
      <c r="AF121" s="1278"/>
      <c r="AG121" s="1278"/>
      <c r="AH121" s="1278"/>
      <c r="AI121" s="1278"/>
      <c r="AJ121" s="1278"/>
      <c r="AK121" s="1278"/>
      <c r="AL121" s="1278"/>
      <c r="AM121" s="1278"/>
      <c r="AN121" s="1278"/>
      <c r="AO121" s="1278"/>
      <c r="AP121" s="1278"/>
      <c r="AQ121" s="1278"/>
      <c r="AR121" s="1278"/>
      <c r="AS121" s="1278"/>
      <c r="AT121" s="1278"/>
      <c r="AU121" s="1278"/>
      <c r="AV121" s="1278"/>
      <c r="AW121" s="1278"/>
      <c r="AX121" s="1278"/>
      <c r="AY121" s="1278"/>
      <c r="AZ121" s="1278"/>
      <c r="BA121" s="1278"/>
      <c r="BB121" s="1278"/>
      <c r="BC121" s="1278"/>
      <c r="BD121" s="1278"/>
      <c r="BE121" s="1278"/>
      <c r="BF121" s="1278"/>
      <c r="BG121" s="1278"/>
      <c r="BH121" s="1278"/>
      <c r="BI121" s="603"/>
    </row>
    <row r="122" spans="1:61" ht="9.6" customHeight="1">
      <c r="A122" s="1270"/>
      <c r="C122" s="602"/>
      <c r="D122" s="602"/>
      <c r="E122" s="602"/>
      <c r="F122" s="602"/>
      <c r="G122" s="602"/>
      <c r="H122" s="602"/>
      <c r="I122" s="602"/>
      <c r="J122" s="602"/>
      <c r="K122" s="602"/>
      <c r="L122" s="602"/>
      <c r="M122" s="602"/>
      <c r="N122" s="602"/>
      <c r="O122" s="602"/>
      <c r="P122" s="602"/>
      <c r="Q122" s="602"/>
      <c r="R122" s="602"/>
      <c r="S122" s="602"/>
      <c r="T122" s="602"/>
      <c r="U122" s="602"/>
      <c r="V122" s="602"/>
      <c r="W122" s="602"/>
      <c r="X122" s="602"/>
      <c r="Y122" s="602"/>
      <c r="Z122" s="602"/>
      <c r="AA122" s="602"/>
      <c r="AB122" s="602"/>
      <c r="AC122" s="602"/>
      <c r="AD122" s="602"/>
      <c r="AE122" s="602"/>
      <c r="AF122" s="602"/>
      <c r="AG122" s="602"/>
      <c r="AH122" s="602"/>
      <c r="AI122" s="602"/>
      <c r="AJ122" s="602"/>
      <c r="AK122" s="602"/>
      <c r="AL122" s="602"/>
      <c r="AM122" s="602"/>
      <c r="AN122" s="602"/>
      <c r="AO122" s="602"/>
      <c r="AP122" s="602"/>
      <c r="AQ122" s="602"/>
      <c r="AR122" s="602"/>
      <c r="AS122" s="602"/>
      <c r="AT122" s="602"/>
      <c r="AU122" s="602"/>
      <c r="AV122" s="602"/>
      <c r="AW122" s="602"/>
      <c r="AX122" s="602"/>
      <c r="AY122" s="602"/>
      <c r="AZ122" s="602"/>
      <c r="BA122" s="602"/>
      <c r="BB122" s="602"/>
      <c r="BC122" s="602"/>
      <c r="BD122" s="602"/>
      <c r="BE122" s="602"/>
      <c r="BF122" s="602"/>
      <c r="BG122" s="602"/>
      <c r="BH122" s="602"/>
      <c r="BI122" s="590"/>
    </row>
    <row r="123" spans="1:61" ht="9.6" customHeight="1">
      <c r="A123" s="1271"/>
      <c r="C123" s="602"/>
      <c r="D123" s="602"/>
      <c r="E123" s="602"/>
      <c r="F123" s="602"/>
      <c r="G123" s="602"/>
      <c r="H123" s="602"/>
      <c r="I123" s="602"/>
      <c r="J123" s="602"/>
      <c r="K123" s="602"/>
      <c r="L123" s="602"/>
      <c r="M123" s="602"/>
      <c r="N123" s="602"/>
      <c r="O123" s="602"/>
      <c r="P123" s="602"/>
      <c r="Q123" s="602"/>
      <c r="R123" s="602"/>
      <c r="S123" s="602"/>
      <c r="T123" s="602"/>
      <c r="U123" s="602"/>
      <c r="V123" s="602"/>
      <c r="W123" s="602"/>
      <c r="X123" s="602"/>
      <c r="Y123" s="602"/>
      <c r="Z123" s="602"/>
      <c r="AA123" s="602"/>
      <c r="AB123" s="602"/>
      <c r="AC123" s="602"/>
      <c r="AD123" s="602"/>
      <c r="AE123" s="602"/>
      <c r="AF123" s="602"/>
      <c r="AG123" s="602"/>
      <c r="AH123" s="602"/>
      <c r="AI123" s="602"/>
      <c r="AJ123" s="602"/>
      <c r="AK123" s="602"/>
      <c r="AL123" s="602"/>
      <c r="AM123" s="602"/>
      <c r="AN123" s="602"/>
      <c r="AO123" s="602"/>
      <c r="AP123" s="602"/>
      <c r="AQ123" s="602"/>
      <c r="AR123" s="602"/>
      <c r="AS123" s="602"/>
      <c r="AT123" s="602"/>
      <c r="AU123" s="602"/>
      <c r="AV123" s="602"/>
      <c r="AW123" s="602"/>
      <c r="AX123" s="602"/>
      <c r="AY123" s="602"/>
      <c r="AZ123" s="602"/>
      <c r="BA123" s="602"/>
      <c r="BB123" s="602"/>
      <c r="BC123" s="602"/>
      <c r="BD123" s="602"/>
      <c r="BE123" s="602"/>
      <c r="BF123" s="602"/>
      <c r="BG123" s="602"/>
      <c r="BH123" s="602"/>
      <c r="BI123" s="590"/>
    </row>
    <row r="124" spans="1:61" ht="9.6" customHeight="1">
      <c r="A124" s="1271"/>
      <c r="C124" s="558"/>
      <c r="D124" s="558"/>
      <c r="E124" s="558"/>
      <c r="F124" s="558"/>
      <c r="G124" s="558"/>
      <c r="H124" s="558"/>
      <c r="I124" s="558"/>
      <c r="J124" s="558"/>
      <c r="K124" s="558"/>
      <c r="L124" s="558"/>
      <c r="M124" s="1277" t="s">
        <v>487</v>
      </c>
      <c r="N124" s="1277"/>
      <c r="O124" s="1277"/>
      <c r="P124" s="1277"/>
      <c r="Q124" s="1277"/>
      <c r="R124" s="1277"/>
      <c r="S124" s="1277"/>
      <c r="T124" s="1277"/>
      <c r="U124" s="1277"/>
      <c r="V124" s="1277"/>
      <c r="W124" s="1277"/>
      <c r="X124" s="1277"/>
      <c r="Y124" s="1277"/>
      <c r="Z124" s="1277"/>
      <c r="AA124" s="1277"/>
      <c r="AB124" s="1277"/>
      <c r="AC124" s="1277"/>
      <c r="AD124" s="1277"/>
      <c r="AE124" s="1277"/>
      <c r="AF124" s="1277"/>
      <c r="AG124" s="1277"/>
      <c r="AH124" s="1277"/>
      <c r="AI124" s="1277"/>
      <c r="AJ124" s="1277"/>
      <c r="AK124" s="1277"/>
      <c r="AL124" s="1277"/>
      <c r="AM124" s="1277"/>
      <c r="AN124" s="1277"/>
      <c r="AO124" s="1277"/>
      <c r="AP124" s="1277"/>
      <c r="AQ124" s="1277"/>
      <c r="AR124" s="1277"/>
      <c r="AS124" s="1277"/>
      <c r="AT124" s="1277"/>
      <c r="AU124" s="1277"/>
      <c r="AV124" s="1277"/>
      <c r="AW124" s="1277"/>
      <c r="AX124" s="558"/>
      <c r="AY124" s="558"/>
      <c r="AZ124" s="558"/>
      <c r="BA124" s="558"/>
      <c r="BB124" s="558"/>
      <c r="BC124" s="558"/>
      <c r="BD124" s="558"/>
      <c r="BE124" s="558"/>
      <c r="BF124" s="558"/>
      <c r="BG124" s="558"/>
      <c r="BH124" s="558"/>
      <c r="BI124" s="558"/>
    </row>
    <row r="125" spans="1:61" ht="9.6" customHeight="1" thickBot="1">
      <c r="A125" s="1273"/>
      <c r="C125" s="249"/>
      <c r="D125" s="249"/>
      <c r="E125" s="249"/>
      <c r="F125" s="249"/>
      <c r="G125" s="249"/>
      <c r="H125" s="249"/>
      <c r="I125" s="249"/>
      <c r="J125" s="249"/>
      <c r="K125" s="249"/>
      <c r="L125" s="246"/>
      <c r="M125" s="1277"/>
      <c r="N125" s="1277"/>
      <c r="O125" s="1277"/>
      <c r="P125" s="1277"/>
      <c r="Q125" s="1277"/>
      <c r="R125" s="1277"/>
      <c r="S125" s="1277"/>
      <c r="T125" s="1277"/>
      <c r="U125" s="1277"/>
      <c r="V125" s="1277"/>
      <c r="W125" s="1277"/>
      <c r="X125" s="1277"/>
      <c r="Y125" s="1277"/>
      <c r="Z125" s="1277"/>
      <c r="AA125" s="1277"/>
      <c r="AB125" s="1277"/>
      <c r="AC125" s="1277"/>
      <c r="AD125" s="1277"/>
      <c r="AE125" s="1277"/>
      <c r="AF125" s="1277"/>
      <c r="AG125" s="1277"/>
      <c r="AH125" s="1277"/>
      <c r="AI125" s="1277"/>
      <c r="AJ125" s="1277"/>
      <c r="AK125" s="1277"/>
      <c r="AL125" s="1277"/>
      <c r="AM125" s="1277"/>
      <c r="AN125" s="1277"/>
      <c r="AO125" s="1277"/>
      <c r="AP125" s="1277"/>
      <c r="AQ125" s="1277"/>
      <c r="AR125" s="1277"/>
      <c r="AS125" s="1277"/>
      <c r="AT125" s="1277"/>
      <c r="AU125" s="1277"/>
      <c r="AV125" s="1277"/>
      <c r="AW125" s="1277"/>
      <c r="AX125" s="601"/>
      <c r="AY125" s="250"/>
      <c r="AZ125" s="250"/>
      <c r="BA125" s="250"/>
      <c r="BB125" s="250"/>
      <c r="BC125" s="250"/>
      <c r="BD125" s="250"/>
      <c r="BE125" s="250"/>
      <c r="BF125" s="250"/>
      <c r="BG125" s="250"/>
      <c r="BH125" s="250"/>
      <c r="BI125" s="250"/>
    </row>
    <row r="126" spans="1:61" ht="9.6" customHeight="1">
      <c r="A126" s="1267" t="s">
        <v>1305</v>
      </c>
      <c r="C126" s="251"/>
      <c r="D126" s="246"/>
      <c r="E126" s="246"/>
      <c r="F126" s="246"/>
      <c r="G126" s="246"/>
      <c r="H126" s="246"/>
      <c r="L126" s="246"/>
      <c r="M126" s="601"/>
      <c r="N126" s="601"/>
      <c r="O126" s="601"/>
      <c r="P126" s="601"/>
      <c r="Q126" s="601"/>
      <c r="R126" s="601"/>
      <c r="S126" s="601"/>
      <c r="T126" s="601"/>
      <c r="U126" s="601"/>
      <c r="V126" s="601"/>
      <c r="W126" s="601"/>
      <c r="X126" s="601"/>
      <c r="Y126" s="601"/>
      <c r="Z126" s="601"/>
      <c r="AA126" s="601"/>
      <c r="AB126" s="601"/>
      <c r="AC126" s="601"/>
      <c r="AD126" s="601"/>
      <c r="AE126" s="601"/>
      <c r="AF126" s="601"/>
      <c r="AG126" s="601"/>
      <c r="AH126" s="601"/>
      <c r="AI126" s="601"/>
      <c r="AJ126" s="601"/>
      <c r="AK126" s="601"/>
      <c r="AL126" s="601"/>
      <c r="AM126" s="601"/>
      <c r="AN126" s="601"/>
      <c r="AO126" s="601"/>
      <c r="AP126" s="601"/>
      <c r="AQ126" s="601"/>
      <c r="AR126" s="601"/>
      <c r="AS126" s="601"/>
      <c r="AT126" s="601"/>
      <c r="AU126" s="601"/>
      <c r="AV126" s="601"/>
      <c r="AW126" s="601"/>
      <c r="AX126" s="601"/>
      <c r="BF126" s="252"/>
      <c r="BG126" s="252"/>
      <c r="BH126" s="252"/>
      <c r="BI126" s="253"/>
    </row>
    <row r="127" spans="1:61" ht="9.6" customHeight="1">
      <c r="A127" s="1267"/>
      <c r="C127" s="251"/>
      <c r="D127" s="246"/>
      <c r="E127" s="246"/>
      <c r="F127" s="246"/>
      <c r="G127" s="246"/>
      <c r="H127" s="246"/>
      <c r="I127" s="246"/>
      <c r="J127" s="246"/>
      <c r="K127" s="246"/>
      <c r="L127" s="246"/>
      <c r="M127" s="246"/>
      <c r="N127" s="246"/>
      <c r="O127" s="246"/>
      <c r="P127" s="246"/>
      <c r="Q127" s="246"/>
      <c r="R127" s="1464" t="s">
        <v>495</v>
      </c>
      <c r="S127" s="1465"/>
      <c r="T127" s="1465"/>
      <c r="U127" s="254"/>
      <c r="V127" s="254"/>
      <c r="W127" s="254"/>
      <c r="X127" s="254"/>
      <c r="Y127" s="254"/>
      <c r="Z127" s="254"/>
      <c r="AA127" s="254"/>
      <c r="AB127" s="254"/>
      <c r="AC127" s="254"/>
      <c r="AD127" s="254"/>
      <c r="AE127" s="254"/>
      <c r="AF127" s="254"/>
      <c r="AG127" s="254"/>
      <c r="AH127" s="254"/>
      <c r="AI127" s="254"/>
      <c r="AJ127" s="255"/>
      <c r="AL127" s="1468" t="s">
        <v>73</v>
      </c>
      <c r="AM127" s="1469"/>
      <c r="AN127" s="1469"/>
      <c r="AO127" s="1469"/>
      <c r="AP127" s="1469"/>
      <c r="AQ127" s="1469"/>
      <c r="AR127" s="1469"/>
      <c r="AS127" s="1469"/>
      <c r="AT127" s="1469"/>
      <c r="AU127" s="1469"/>
      <c r="AV127" s="1470"/>
      <c r="AW127" s="1468" t="s">
        <v>74</v>
      </c>
      <c r="AX127" s="1469"/>
      <c r="AY127" s="1469"/>
      <c r="AZ127" s="1469"/>
      <c r="BA127" s="1469"/>
      <c r="BB127" s="1469"/>
      <c r="BC127" s="1469"/>
      <c r="BD127" s="1469"/>
      <c r="BE127" s="1469"/>
      <c r="BF127" s="1469"/>
      <c r="BG127" s="1469"/>
      <c r="BH127" s="1470"/>
      <c r="BI127" s="253"/>
    </row>
    <row r="128" spans="1:61" ht="9.6" customHeight="1">
      <c r="A128" s="1267"/>
      <c r="C128" s="251"/>
      <c r="D128" s="246"/>
      <c r="E128" s="246"/>
      <c r="F128" s="246"/>
      <c r="G128" s="246"/>
      <c r="H128" s="246"/>
      <c r="I128" s="246"/>
      <c r="J128" s="246"/>
      <c r="K128" s="246"/>
      <c r="L128" s="246"/>
      <c r="M128" s="246"/>
      <c r="N128" s="246"/>
      <c r="O128" s="246"/>
      <c r="P128" s="246"/>
      <c r="Q128" s="246"/>
      <c r="R128" s="1466"/>
      <c r="S128" s="1467"/>
      <c r="T128" s="1467"/>
      <c r="U128" s="256"/>
      <c r="V128" s="256"/>
      <c r="W128" s="256"/>
      <c r="X128" s="256"/>
      <c r="Y128" s="256"/>
      <c r="Z128" s="256"/>
      <c r="AA128" s="256"/>
      <c r="AB128" s="256"/>
      <c r="AC128" s="256"/>
      <c r="AD128" s="256"/>
      <c r="AE128" s="256"/>
      <c r="AF128" s="256"/>
      <c r="AG128" s="256"/>
      <c r="AH128" s="256"/>
      <c r="AI128" s="256"/>
      <c r="AJ128" s="257"/>
      <c r="AL128" s="1471"/>
      <c r="AM128" s="1472"/>
      <c r="AN128" s="1472"/>
      <c r="AO128" s="1472"/>
      <c r="AP128" s="1472"/>
      <c r="AQ128" s="1472"/>
      <c r="AR128" s="1472"/>
      <c r="AS128" s="1472"/>
      <c r="AT128" s="1472"/>
      <c r="AU128" s="1472"/>
      <c r="AV128" s="1473"/>
      <c r="AW128" s="1471"/>
      <c r="AX128" s="1472"/>
      <c r="AY128" s="1472"/>
      <c r="AZ128" s="1472"/>
      <c r="BA128" s="1472"/>
      <c r="BB128" s="1472"/>
      <c r="BC128" s="1472"/>
      <c r="BD128" s="1472"/>
      <c r="BE128" s="1472"/>
      <c r="BF128" s="1472"/>
      <c r="BG128" s="1472"/>
      <c r="BH128" s="1473"/>
      <c r="BI128" s="253"/>
    </row>
    <row r="129" spans="1:61" ht="9.6" customHeight="1">
      <c r="A129" s="1267"/>
      <c r="C129" s="251"/>
      <c r="D129" s="246"/>
      <c r="E129" s="246"/>
      <c r="F129" s="246"/>
      <c r="G129" s="246"/>
      <c r="H129" s="246"/>
      <c r="I129" s="246"/>
      <c r="J129" s="246"/>
      <c r="K129" s="246"/>
      <c r="L129" s="246"/>
      <c r="M129" s="246"/>
      <c r="N129" s="246"/>
      <c r="O129" s="246"/>
      <c r="P129" s="246"/>
      <c r="Q129" s="246"/>
      <c r="R129" s="258"/>
      <c r="S129" s="259"/>
      <c r="T129" s="259"/>
      <c r="U129" s="259"/>
      <c r="V129" s="259"/>
      <c r="W129" s="259"/>
      <c r="X129" s="259"/>
      <c r="Y129" s="497"/>
      <c r="Z129" s="259"/>
      <c r="AA129" s="259"/>
      <c r="AB129" s="259"/>
      <c r="AC129" s="259"/>
      <c r="AD129" s="259"/>
      <c r="AE129" s="259"/>
      <c r="AF129" s="259"/>
      <c r="AG129" s="259"/>
      <c r="AH129" s="259"/>
      <c r="AI129" s="259"/>
      <c r="AJ129" s="257"/>
      <c r="AL129" s="1471"/>
      <c r="AM129" s="1472"/>
      <c r="AN129" s="1472"/>
      <c r="AO129" s="1472"/>
      <c r="AP129" s="1472"/>
      <c r="AQ129" s="1472"/>
      <c r="AR129" s="1472"/>
      <c r="AS129" s="1472"/>
      <c r="AT129" s="1472"/>
      <c r="AU129" s="1472"/>
      <c r="AV129" s="1473"/>
      <c r="AW129" s="1471"/>
      <c r="AX129" s="1472"/>
      <c r="AY129" s="1472"/>
      <c r="AZ129" s="1472"/>
      <c r="BA129" s="1472"/>
      <c r="BB129" s="1472"/>
      <c r="BC129" s="1472"/>
      <c r="BD129" s="1472"/>
      <c r="BE129" s="1472"/>
      <c r="BF129" s="1472"/>
      <c r="BG129" s="1472"/>
      <c r="BH129" s="1473"/>
      <c r="BI129" s="253"/>
    </row>
    <row r="130" spans="1:61" ht="9.6" customHeight="1">
      <c r="A130" s="1267"/>
      <c r="C130" s="251"/>
      <c r="D130" s="246"/>
      <c r="E130" s="246"/>
      <c r="F130" s="246"/>
      <c r="G130" s="246"/>
      <c r="H130" s="246"/>
      <c r="I130" s="246"/>
      <c r="J130" s="246"/>
      <c r="K130" s="246"/>
      <c r="L130" s="246"/>
      <c r="M130" s="246"/>
      <c r="N130" s="246"/>
      <c r="O130" s="246"/>
      <c r="P130" s="246"/>
      <c r="Q130" s="246"/>
      <c r="R130" s="258"/>
      <c r="S130" s="259"/>
      <c r="T130" s="259"/>
      <c r="U130" s="259"/>
      <c r="V130" s="259"/>
      <c r="W130" s="259"/>
      <c r="X130" s="259"/>
      <c r="Y130" s="497"/>
      <c r="Z130" s="259"/>
      <c r="AA130" s="259"/>
      <c r="AB130" s="259"/>
      <c r="AC130" s="259"/>
      <c r="AD130" s="259"/>
      <c r="AE130" s="259"/>
      <c r="AF130" s="259"/>
      <c r="AG130" s="259"/>
      <c r="AH130" s="259"/>
      <c r="AI130" s="259"/>
      <c r="AJ130" s="257"/>
      <c r="AL130" s="1474"/>
      <c r="AM130" s="1475"/>
      <c r="AN130" s="1475"/>
      <c r="AO130" s="1475"/>
      <c r="AP130" s="1475"/>
      <c r="AQ130" s="1475"/>
      <c r="AR130" s="1475"/>
      <c r="AS130" s="1475"/>
      <c r="AT130" s="1475"/>
      <c r="AU130" s="1475"/>
      <c r="AV130" s="1476"/>
      <c r="AW130" s="1474"/>
      <c r="AX130" s="1475"/>
      <c r="AY130" s="1475"/>
      <c r="AZ130" s="1475"/>
      <c r="BA130" s="1475"/>
      <c r="BB130" s="1475"/>
      <c r="BC130" s="1475"/>
      <c r="BD130" s="1475"/>
      <c r="BE130" s="1475"/>
      <c r="BF130" s="1475"/>
      <c r="BG130" s="1475"/>
      <c r="BH130" s="1476"/>
      <c r="BI130" s="253"/>
    </row>
    <row r="131" spans="1:61" ht="9.6" customHeight="1">
      <c r="A131" s="1267"/>
      <c r="C131" s="251"/>
      <c r="D131" s="246"/>
      <c r="E131" s="246"/>
      <c r="F131" s="246"/>
      <c r="G131" s="246"/>
      <c r="H131" s="246"/>
      <c r="I131" s="246"/>
      <c r="J131" s="246"/>
      <c r="K131" s="246"/>
      <c r="L131" s="246"/>
      <c r="M131" s="246"/>
      <c r="N131" s="246"/>
      <c r="O131" s="246"/>
      <c r="P131" s="246"/>
      <c r="Q131" s="246"/>
      <c r="R131" s="258"/>
      <c r="S131" s="259"/>
      <c r="T131" s="259"/>
      <c r="U131" s="259"/>
      <c r="V131" s="259"/>
      <c r="W131" s="259"/>
      <c r="X131" s="259"/>
      <c r="Y131" s="497"/>
      <c r="Z131" s="259"/>
      <c r="AA131" s="259"/>
      <c r="AB131" s="259"/>
      <c r="AC131" s="259"/>
      <c r="AD131" s="259"/>
      <c r="AE131" s="259"/>
      <c r="AF131" s="259"/>
      <c r="AG131" s="259"/>
      <c r="AH131" s="259"/>
      <c r="AI131" s="259"/>
      <c r="AJ131" s="257"/>
      <c r="AL131" s="258"/>
      <c r="AM131" s="259"/>
      <c r="AN131" s="259"/>
      <c r="AO131" s="259"/>
      <c r="AP131" s="259"/>
      <c r="AQ131" s="1479" t="s">
        <v>75</v>
      </c>
      <c r="AR131" s="1480"/>
      <c r="AS131" s="1480"/>
      <c r="AT131" s="1480"/>
      <c r="AU131" s="1480"/>
      <c r="AV131" s="1481"/>
      <c r="AW131" s="259"/>
      <c r="AX131" s="259"/>
      <c r="AY131" s="259"/>
      <c r="AZ131" s="259"/>
      <c r="BA131" s="259"/>
      <c r="BB131" s="499"/>
      <c r="BC131" s="1479" t="s">
        <v>75</v>
      </c>
      <c r="BD131" s="1480"/>
      <c r="BE131" s="1480"/>
      <c r="BF131" s="1480"/>
      <c r="BG131" s="1480"/>
      <c r="BH131" s="1481"/>
      <c r="BI131" s="253"/>
    </row>
    <row r="132" spans="1:61" ht="9.6" customHeight="1">
      <c r="A132" s="1267"/>
      <c r="C132" s="251"/>
      <c r="D132" s="246"/>
      <c r="E132" s="246"/>
      <c r="F132" s="246"/>
      <c r="G132" s="246"/>
      <c r="H132" s="246"/>
      <c r="I132" s="246"/>
      <c r="J132" s="246"/>
      <c r="K132" s="246"/>
      <c r="L132" s="246"/>
      <c r="M132" s="246"/>
      <c r="N132" s="246"/>
      <c r="O132" s="246"/>
      <c r="P132" s="246"/>
      <c r="Q132" s="246"/>
      <c r="R132" s="260"/>
      <c r="S132" s="256"/>
      <c r="T132" s="256"/>
      <c r="U132" s="256"/>
      <c r="V132" s="256"/>
      <c r="W132" s="256"/>
      <c r="X132" s="256"/>
      <c r="Y132" s="256"/>
      <c r="Z132" s="256"/>
      <c r="AA132" s="256"/>
      <c r="AB132" s="256"/>
      <c r="AC132" s="256"/>
      <c r="AD132" s="256"/>
      <c r="AE132" s="256"/>
      <c r="AF132" s="256"/>
      <c r="AG132" s="256"/>
      <c r="AH132" s="256"/>
      <c r="AI132" s="256"/>
      <c r="AJ132" s="257"/>
      <c r="AL132" s="258"/>
      <c r="AM132" s="259"/>
      <c r="AN132" s="259"/>
      <c r="AO132" s="259"/>
      <c r="AP132" s="259"/>
      <c r="AQ132" s="1482"/>
      <c r="AR132" s="1483"/>
      <c r="AS132" s="1483"/>
      <c r="AT132" s="1483"/>
      <c r="AU132" s="1483"/>
      <c r="AV132" s="1484"/>
      <c r="AW132" s="259"/>
      <c r="AX132" s="259"/>
      <c r="AY132" s="259"/>
      <c r="AZ132" s="259"/>
      <c r="BA132" s="259"/>
      <c r="BB132" s="500"/>
      <c r="BC132" s="1482"/>
      <c r="BD132" s="1483"/>
      <c r="BE132" s="1483"/>
      <c r="BF132" s="1483"/>
      <c r="BG132" s="1483"/>
      <c r="BH132" s="1484"/>
      <c r="BI132" s="253"/>
    </row>
    <row r="133" spans="1:61" ht="9.6" customHeight="1">
      <c r="A133" s="1267"/>
      <c r="C133" s="251"/>
      <c r="D133" s="246"/>
      <c r="E133" s="246"/>
      <c r="F133" s="246"/>
      <c r="G133" s="246"/>
      <c r="H133" s="246"/>
      <c r="I133" s="246"/>
      <c r="J133" s="246"/>
      <c r="K133" s="246"/>
      <c r="L133" s="246"/>
      <c r="M133" s="246"/>
      <c r="N133" s="246"/>
      <c r="O133" s="246"/>
      <c r="P133" s="246"/>
      <c r="Q133" s="246"/>
      <c r="R133" s="258"/>
      <c r="S133" s="259"/>
      <c r="T133" s="259"/>
      <c r="U133" s="259"/>
      <c r="V133" s="259"/>
      <c r="W133" s="259"/>
      <c r="X133" s="259"/>
      <c r="Y133" s="497"/>
      <c r="Z133" s="259"/>
      <c r="AA133" s="259"/>
      <c r="AB133" s="259"/>
      <c r="AC133" s="259"/>
      <c r="AD133" s="259"/>
      <c r="AE133" s="259"/>
      <c r="AF133" s="259"/>
      <c r="AG133" s="259"/>
      <c r="AH133" s="259"/>
      <c r="AI133" s="259"/>
      <c r="AJ133" s="257"/>
      <c r="AL133" s="261"/>
      <c r="AM133" s="246"/>
      <c r="AN133" s="246"/>
      <c r="AO133" s="246"/>
      <c r="AP133" s="246"/>
      <c r="AQ133" s="262"/>
      <c r="AR133" s="246"/>
      <c r="AS133" s="246"/>
      <c r="AT133" s="246"/>
      <c r="AU133" s="246"/>
      <c r="AV133" s="257"/>
      <c r="AW133" s="246"/>
      <c r="AX133" s="246"/>
      <c r="AY133" s="246"/>
      <c r="AZ133" s="246"/>
      <c r="BA133" s="246"/>
      <c r="BB133" s="501"/>
      <c r="BC133" s="246"/>
      <c r="BD133" s="246"/>
      <c r="BE133" s="246"/>
      <c r="BF133" s="246"/>
      <c r="BG133" s="246"/>
      <c r="BH133" s="257"/>
      <c r="BI133" s="253"/>
    </row>
    <row r="134" spans="1:61" ht="9.6" customHeight="1">
      <c r="A134" s="1267"/>
      <c r="C134" s="251"/>
      <c r="D134" s="246"/>
      <c r="E134" s="246"/>
      <c r="F134" s="246"/>
      <c r="G134" s="246"/>
      <c r="H134" s="246"/>
      <c r="I134" s="246"/>
      <c r="J134" s="246"/>
      <c r="K134" s="246"/>
      <c r="L134" s="246"/>
      <c r="M134" s="246"/>
      <c r="N134" s="246"/>
      <c r="O134" s="246"/>
      <c r="P134" s="246"/>
      <c r="Q134" s="246"/>
      <c r="R134" s="258"/>
      <c r="S134" s="259"/>
      <c r="T134" s="259"/>
      <c r="U134" s="259"/>
      <c r="V134" s="259"/>
      <c r="W134" s="259"/>
      <c r="X134" s="259"/>
      <c r="Y134" s="497"/>
      <c r="Z134" s="259"/>
      <c r="AA134" s="259"/>
      <c r="AB134" s="259"/>
      <c r="AC134" s="259"/>
      <c r="AD134" s="259"/>
      <c r="AE134" s="259"/>
      <c r="AF134" s="259"/>
      <c r="AG134" s="259"/>
      <c r="AH134" s="259"/>
      <c r="AI134" s="259"/>
      <c r="AJ134" s="257"/>
      <c r="AL134" s="258"/>
      <c r="AM134" s="259"/>
      <c r="AN134" s="259"/>
      <c r="AO134" s="259"/>
      <c r="AP134" s="259"/>
      <c r="AQ134" s="263"/>
      <c r="AR134" s="480"/>
      <c r="AS134" s="480"/>
      <c r="AT134" s="259"/>
      <c r="AU134" s="259"/>
      <c r="AV134" s="264"/>
      <c r="AW134" s="259"/>
      <c r="AX134" s="259"/>
      <c r="AY134" s="259"/>
      <c r="AZ134" s="259"/>
      <c r="BA134" s="259"/>
      <c r="BB134" s="500"/>
      <c r="BC134" s="497"/>
      <c r="BD134" s="497"/>
      <c r="BE134" s="497"/>
      <c r="BF134" s="497"/>
      <c r="BG134" s="497"/>
      <c r="BH134" s="264"/>
      <c r="BI134" s="253"/>
    </row>
    <row r="135" spans="1:61" ht="9.6" customHeight="1">
      <c r="A135" s="1267"/>
      <c r="C135" s="251"/>
      <c r="D135" s="246"/>
      <c r="E135" s="246"/>
      <c r="F135" s="246"/>
      <c r="G135" s="246"/>
      <c r="H135" s="246"/>
      <c r="I135" s="246"/>
      <c r="J135" s="246"/>
      <c r="K135" s="246"/>
      <c r="L135" s="246"/>
      <c r="M135" s="246"/>
      <c r="N135" s="246"/>
      <c r="O135" s="246"/>
      <c r="P135" s="246"/>
      <c r="Q135" s="246"/>
      <c r="R135" s="258"/>
      <c r="S135" s="259"/>
      <c r="T135" s="259"/>
      <c r="U135" s="259"/>
      <c r="V135" s="259"/>
      <c r="W135" s="259"/>
      <c r="X135" s="259"/>
      <c r="Y135" s="497"/>
      <c r="Z135" s="259"/>
      <c r="AA135" s="259"/>
      <c r="AB135" s="259"/>
      <c r="AC135" s="259"/>
      <c r="AD135" s="259"/>
      <c r="AE135" s="259"/>
      <c r="AF135" s="259"/>
      <c r="AG135" s="259"/>
      <c r="AH135" s="259"/>
      <c r="AI135" s="259"/>
      <c r="AJ135" s="257"/>
      <c r="AL135" s="258"/>
      <c r="AM135" s="259"/>
      <c r="AN135" s="259"/>
      <c r="AO135" s="259"/>
      <c r="AP135" s="259"/>
      <c r="AQ135" s="263"/>
      <c r="AR135" s="480"/>
      <c r="AS135" s="480"/>
      <c r="AT135" s="259"/>
      <c r="AU135" s="259"/>
      <c r="AV135" s="264"/>
      <c r="AW135" s="259"/>
      <c r="AX135" s="259"/>
      <c r="AY135" s="259"/>
      <c r="AZ135" s="259"/>
      <c r="BA135" s="259"/>
      <c r="BB135" s="500"/>
      <c r="BC135" s="497"/>
      <c r="BD135" s="497"/>
      <c r="BE135" s="497"/>
      <c r="BF135" s="497"/>
      <c r="BG135" s="497"/>
      <c r="BH135" s="264"/>
      <c r="BI135" s="253"/>
    </row>
    <row r="136" spans="1:61" ht="9.6" customHeight="1">
      <c r="A136" s="1267"/>
      <c r="C136" s="251"/>
      <c r="D136" s="246"/>
      <c r="E136" s="246"/>
      <c r="F136" s="246"/>
      <c r="G136" s="246"/>
      <c r="H136" s="246"/>
      <c r="I136" s="246"/>
      <c r="J136" s="246"/>
      <c r="K136" s="246"/>
      <c r="L136" s="246"/>
      <c r="M136" s="246"/>
      <c r="N136" s="246"/>
      <c r="O136" s="246"/>
      <c r="P136" s="246"/>
      <c r="Q136" s="246"/>
      <c r="R136" s="258"/>
      <c r="S136" s="259"/>
      <c r="T136" s="259"/>
      <c r="U136" s="259"/>
      <c r="V136" s="259"/>
      <c r="W136" s="259"/>
      <c r="X136" s="259"/>
      <c r="Y136" s="497"/>
      <c r="Z136" s="259"/>
      <c r="AA136" s="259"/>
      <c r="AB136" s="259"/>
      <c r="AC136" s="259"/>
      <c r="AD136" s="259"/>
      <c r="AE136" s="259"/>
      <c r="AF136" s="259"/>
      <c r="AG136" s="259"/>
      <c r="AH136" s="259"/>
      <c r="AI136" s="259"/>
      <c r="AJ136" s="257"/>
      <c r="AL136" s="258"/>
      <c r="AM136" s="259"/>
      <c r="AN136" s="259"/>
      <c r="AO136" s="259"/>
      <c r="AP136" s="259"/>
      <c r="AQ136" s="263"/>
      <c r="AR136" s="480"/>
      <c r="AS136" s="480"/>
      <c r="AT136" s="259"/>
      <c r="AU136" s="259"/>
      <c r="AV136" s="264"/>
      <c r="AW136" s="259"/>
      <c r="AX136" s="259"/>
      <c r="AY136" s="259"/>
      <c r="AZ136" s="259"/>
      <c r="BA136" s="259"/>
      <c r="BB136" s="500"/>
      <c r="BC136" s="497"/>
      <c r="BD136" s="497"/>
      <c r="BE136" s="497"/>
      <c r="BF136" s="497"/>
      <c r="BG136" s="497"/>
      <c r="BH136" s="264"/>
      <c r="BI136" s="253"/>
    </row>
    <row r="137" spans="1:61" ht="9.6" customHeight="1">
      <c r="A137" s="1267"/>
      <c r="C137" s="251"/>
      <c r="D137" s="246"/>
      <c r="E137" s="246"/>
      <c r="F137" s="246"/>
      <c r="G137" s="246"/>
      <c r="H137" s="246"/>
      <c r="I137" s="246"/>
      <c r="J137" s="246"/>
      <c r="K137" s="246"/>
      <c r="L137" s="246"/>
      <c r="M137" s="246"/>
      <c r="N137" s="246"/>
      <c r="O137" s="246"/>
      <c r="P137" s="246"/>
      <c r="Q137" s="246"/>
      <c r="R137" s="258"/>
      <c r="S137" s="259"/>
      <c r="T137" s="259"/>
      <c r="U137" s="259"/>
      <c r="V137" s="259"/>
      <c r="W137" s="259"/>
      <c r="X137" s="259"/>
      <c r="Y137" s="497"/>
      <c r="Z137" s="259"/>
      <c r="AA137" s="259"/>
      <c r="AB137" s="259"/>
      <c r="AC137" s="259"/>
      <c r="AD137" s="259"/>
      <c r="AE137" s="259"/>
      <c r="AF137" s="259"/>
      <c r="AG137" s="259"/>
      <c r="AH137" s="259"/>
      <c r="AI137" s="259"/>
      <c r="AJ137" s="257"/>
      <c r="AL137" s="258"/>
      <c r="AM137" s="259"/>
      <c r="AN137" s="259"/>
      <c r="AO137" s="259"/>
      <c r="AP137" s="259"/>
      <c r="AQ137" s="263"/>
      <c r="AR137" s="480"/>
      <c r="AS137" s="480"/>
      <c r="AT137" s="259"/>
      <c r="AU137" s="259"/>
      <c r="AV137" s="264"/>
      <c r="AW137" s="259"/>
      <c r="AX137" s="259"/>
      <c r="AY137" s="259"/>
      <c r="AZ137" s="259"/>
      <c r="BA137" s="259"/>
      <c r="BB137" s="500"/>
      <c r="BC137" s="497"/>
      <c r="BD137" s="497"/>
      <c r="BE137" s="497"/>
      <c r="BF137" s="497"/>
      <c r="BG137" s="497"/>
      <c r="BH137" s="264"/>
      <c r="BI137" s="253"/>
    </row>
    <row r="138" spans="1:61" ht="9.6" customHeight="1">
      <c r="A138" s="1267"/>
      <c r="C138" s="251"/>
      <c r="D138" s="246"/>
      <c r="E138" s="246"/>
      <c r="F138" s="246"/>
      <c r="G138" s="246"/>
      <c r="H138" s="246"/>
      <c r="I138" s="246"/>
      <c r="J138" s="246"/>
      <c r="K138" s="246"/>
      <c r="L138" s="246"/>
      <c r="M138" s="246"/>
      <c r="N138" s="246"/>
      <c r="O138" s="246"/>
      <c r="P138" s="246"/>
      <c r="Q138" s="246"/>
      <c r="R138" s="258"/>
      <c r="S138" s="259"/>
      <c r="T138" s="259"/>
      <c r="U138" s="259"/>
      <c r="V138" s="259"/>
      <c r="W138" s="259"/>
      <c r="X138" s="259"/>
      <c r="Y138" s="497"/>
      <c r="Z138" s="259"/>
      <c r="AA138" s="259"/>
      <c r="AB138" s="259"/>
      <c r="AC138" s="259"/>
      <c r="AD138" s="259"/>
      <c r="AE138" s="259"/>
      <c r="AF138" s="474"/>
      <c r="AG138" s="259"/>
      <c r="AH138" s="259"/>
      <c r="AI138" s="259"/>
      <c r="AJ138" s="257"/>
      <c r="AL138" s="258"/>
      <c r="AM138" s="259"/>
      <c r="AN138" s="259"/>
      <c r="AO138" s="259"/>
      <c r="AP138" s="259"/>
      <c r="AQ138" s="263"/>
      <c r="AR138" s="480"/>
      <c r="AS138" s="480"/>
      <c r="AT138" s="259"/>
      <c r="AU138" s="259"/>
      <c r="AV138" s="264"/>
      <c r="AW138" s="259"/>
      <c r="AX138" s="259"/>
      <c r="AY138" s="259"/>
      <c r="AZ138" s="259"/>
      <c r="BA138" s="259"/>
      <c r="BB138" s="500"/>
      <c r="BC138" s="497"/>
      <c r="BD138" s="497"/>
      <c r="BE138" s="497"/>
      <c r="BF138" s="497"/>
      <c r="BG138" s="497"/>
      <c r="BH138" s="264"/>
      <c r="BI138" s="253"/>
    </row>
    <row r="139" spans="1:61" ht="9.6" customHeight="1">
      <c r="A139" s="1267"/>
      <c r="C139" s="251"/>
      <c r="D139" s="246"/>
      <c r="E139" s="246"/>
      <c r="F139" s="246"/>
      <c r="G139" s="246"/>
      <c r="H139" s="246"/>
      <c r="I139" s="246"/>
      <c r="J139" s="246"/>
      <c r="K139" s="246"/>
      <c r="L139" s="246"/>
      <c r="M139" s="246"/>
      <c r="N139" s="246"/>
      <c r="O139" s="246"/>
      <c r="P139" s="246"/>
      <c r="Q139" s="246"/>
      <c r="R139" s="258"/>
      <c r="S139" s="259"/>
      <c r="T139" s="259"/>
      <c r="U139" s="259"/>
      <c r="V139" s="259"/>
      <c r="W139" s="259"/>
      <c r="X139" s="259"/>
      <c r="Y139" s="497"/>
      <c r="Z139" s="259"/>
      <c r="AA139" s="259"/>
      <c r="AB139" s="259"/>
      <c r="AC139" s="259"/>
      <c r="AD139" s="259"/>
      <c r="AE139" s="259"/>
      <c r="AF139" s="259"/>
      <c r="AG139" s="259"/>
      <c r="AH139" s="259"/>
      <c r="AI139" s="259"/>
      <c r="AJ139" s="257"/>
      <c r="AL139" s="265"/>
      <c r="AM139" s="266"/>
      <c r="AN139" s="266"/>
      <c r="AO139" s="266"/>
      <c r="AP139" s="266"/>
      <c r="AQ139" s="267"/>
      <c r="AR139" s="481"/>
      <c r="AS139" s="481"/>
      <c r="AT139" s="266"/>
      <c r="AU139" s="266"/>
      <c r="AV139" s="268"/>
      <c r="AW139" s="266"/>
      <c r="AX139" s="266"/>
      <c r="AY139" s="266"/>
      <c r="AZ139" s="266"/>
      <c r="BA139" s="266"/>
      <c r="BB139" s="502"/>
      <c r="BC139" s="498"/>
      <c r="BD139" s="498"/>
      <c r="BE139" s="498"/>
      <c r="BF139" s="498"/>
      <c r="BG139" s="498"/>
      <c r="BH139" s="268"/>
      <c r="BI139" s="253"/>
    </row>
    <row r="140" spans="1:61" ht="9.6" customHeight="1">
      <c r="A140" s="1267"/>
      <c r="C140" s="251"/>
      <c r="D140" s="246"/>
      <c r="E140" s="246"/>
      <c r="F140" s="246"/>
      <c r="G140" s="246"/>
      <c r="H140" s="246"/>
      <c r="I140" s="246"/>
      <c r="J140" s="246"/>
      <c r="K140" s="246"/>
      <c r="L140" s="246"/>
      <c r="M140" s="246"/>
      <c r="N140" s="246"/>
      <c r="O140" s="246"/>
      <c r="P140" s="246"/>
      <c r="Q140" s="246"/>
      <c r="R140" s="258"/>
      <c r="S140" s="259"/>
      <c r="T140" s="259"/>
      <c r="U140" s="259"/>
      <c r="V140" s="259"/>
      <c r="W140" s="259"/>
      <c r="X140" s="259"/>
      <c r="Y140" s="497"/>
      <c r="Z140" s="259"/>
      <c r="AA140" s="259"/>
      <c r="AB140" s="259"/>
      <c r="AC140" s="259"/>
      <c r="AD140" s="259"/>
      <c r="AE140" s="259"/>
      <c r="AF140" s="259"/>
      <c r="AG140" s="259"/>
      <c r="AH140" s="259"/>
      <c r="AI140" s="259"/>
      <c r="AJ140" s="257"/>
      <c r="AL140" s="246"/>
      <c r="AM140" s="246"/>
      <c r="AN140" s="246"/>
      <c r="AO140" s="246"/>
      <c r="AP140" s="246"/>
      <c r="AQ140" s="246"/>
      <c r="AR140" s="246"/>
      <c r="AS140" s="246"/>
      <c r="AT140" s="246"/>
      <c r="AW140" s="246"/>
      <c r="AX140" s="246"/>
      <c r="AY140" s="246"/>
      <c r="AZ140" s="246"/>
      <c r="BA140" s="246"/>
      <c r="BB140" s="246"/>
      <c r="BC140" s="246"/>
      <c r="BD140" s="246"/>
      <c r="BE140" s="246"/>
      <c r="BF140" s="246"/>
      <c r="BI140" s="253"/>
    </row>
    <row r="141" spans="1:61" ht="9.6" customHeight="1">
      <c r="A141" s="1267"/>
      <c r="C141" s="251"/>
      <c r="D141" s="246"/>
      <c r="E141" s="246"/>
      <c r="F141" s="246"/>
      <c r="G141" s="246"/>
      <c r="H141" s="246"/>
      <c r="I141" s="246"/>
      <c r="J141" s="246"/>
      <c r="K141" s="246"/>
      <c r="L141" s="246"/>
      <c r="M141" s="246"/>
      <c r="N141" s="246"/>
      <c r="O141" s="246"/>
      <c r="P141" s="246"/>
      <c r="Q141" s="246"/>
      <c r="R141" s="258"/>
      <c r="S141" s="259"/>
      <c r="T141" s="259"/>
      <c r="U141" s="259"/>
      <c r="V141" s="259"/>
      <c r="W141" s="259"/>
      <c r="X141" s="259"/>
      <c r="Y141" s="497"/>
      <c r="Z141" s="259"/>
      <c r="AA141" s="259"/>
      <c r="AB141" s="259"/>
      <c r="AC141" s="259"/>
      <c r="AD141" s="259"/>
      <c r="AE141" s="259"/>
      <c r="AF141" s="259"/>
      <c r="AG141" s="259"/>
      <c r="AH141" s="259"/>
      <c r="AI141" s="259"/>
      <c r="AJ141" s="257"/>
      <c r="AL141" s="1454" t="s">
        <v>496</v>
      </c>
      <c r="AM141" s="1455"/>
      <c r="AN141" s="1455"/>
      <c r="AO141" s="1455"/>
      <c r="AP141" s="1455"/>
      <c r="AQ141" s="1455"/>
      <c r="AR141" s="1455"/>
      <c r="AS141" s="1455"/>
      <c r="AT141" s="1455"/>
      <c r="AU141" s="1455"/>
      <c r="AV141" s="1456"/>
      <c r="AW141" s="1468" t="s">
        <v>72</v>
      </c>
      <c r="AX141" s="1469"/>
      <c r="AY141" s="1469"/>
      <c r="AZ141" s="1469"/>
      <c r="BA141" s="1469"/>
      <c r="BB141" s="1469"/>
      <c r="BC141" s="1469"/>
      <c r="BD141" s="1469"/>
      <c r="BE141" s="1469"/>
      <c r="BF141" s="1469"/>
      <c r="BG141" s="1469"/>
      <c r="BH141" s="1470"/>
      <c r="BI141" s="253"/>
    </row>
    <row r="142" spans="1:61" ht="9.6" customHeight="1">
      <c r="A142" s="1267"/>
      <c r="C142" s="251"/>
      <c r="D142" s="246"/>
      <c r="E142" s="246"/>
      <c r="F142" s="246"/>
      <c r="G142" s="246"/>
      <c r="H142" s="246"/>
      <c r="I142" s="246"/>
      <c r="J142" s="246"/>
      <c r="K142" s="246"/>
      <c r="L142" s="246"/>
      <c r="M142" s="246"/>
      <c r="N142" s="246"/>
      <c r="O142" s="246"/>
      <c r="P142" s="246"/>
      <c r="Q142" s="246"/>
      <c r="R142" s="258"/>
      <c r="S142" s="259"/>
      <c r="T142" s="259"/>
      <c r="U142" s="259"/>
      <c r="V142" s="259"/>
      <c r="W142" s="259"/>
      <c r="X142" s="259"/>
      <c r="Y142" s="497"/>
      <c r="Z142" s="259"/>
      <c r="AA142" s="259"/>
      <c r="AB142" s="259"/>
      <c r="AC142" s="259"/>
      <c r="AD142" s="259"/>
      <c r="AE142" s="259"/>
      <c r="AF142" s="259"/>
      <c r="AG142" s="259"/>
      <c r="AH142" s="259"/>
      <c r="AI142" s="259"/>
      <c r="AJ142" s="257"/>
      <c r="AL142" s="1457"/>
      <c r="AM142" s="1458"/>
      <c r="AN142" s="1458"/>
      <c r="AO142" s="1458"/>
      <c r="AP142" s="1458"/>
      <c r="AQ142" s="1458"/>
      <c r="AR142" s="1458"/>
      <c r="AS142" s="1458"/>
      <c r="AT142" s="1458"/>
      <c r="AU142" s="1458"/>
      <c r="AV142" s="1459"/>
      <c r="AW142" s="1471"/>
      <c r="AX142" s="1472"/>
      <c r="AY142" s="1472"/>
      <c r="AZ142" s="1472"/>
      <c r="BA142" s="1472"/>
      <c r="BB142" s="1472"/>
      <c r="BC142" s="1472"/>
      <c r="BD142" s="1472"/>
      <c r="BE142" s="1472"/>
      <c r="BF142" s="1472"/>
      <c r="BG142" s="1472"/>
      <c r="BH142" s="1473"/>
      <c r="BI142" s="253"/>
    </row>
    <row r="143" spans="1:61" ht="9.6" customHeight="1">
      <c r="A143" s="1267"/>
      <c r="C143" s="251"/>
      <c r="D143" s="246"/>
      <c r="E143" s="246"/>
      <c r="F143" s="246"/>
      <c r="G143" s="246"/>
      <c r="H143" s="246"/>
      <c r="I143" s="246"/>
      <c r="J143" s="246"/>
      <c r="K143" s="246"/>
      <c r="L143" s="246"/>
      <c r="M143" s="246"/>
      <c r="N143" s="246"/>
      <c r="O143" s="246"/>
      <c r="P143" s="246"/>
      <c r="Q143" s="246"/>
      <c r="R143" s="258"/>
      <c r="S143" s="259"/>
      <c r="T143" s="259"/>
      <c r="U143" s="259"/>
      <c r="V143" s="259"/>
      <c r="W143" s="259"/>
      <c r="X143" s="259"/>
      <c r="Y143" s="497"/>
      <c r="Z143" s="259"/>
      <c r="AA143" s="259"/>
      <c r="AB143" s="259"/>
      <c r="AC143" s="259"/>
      <c r="AD143" s="259"/>
      <c r="AE143" s="259"/>
      <c r="AF143" s="259"/>
      <c r="AG143" s="259"/>
      <c r="AH143" s="259"/>
      <c r="AI143" s="259"/>
      <c r="AJ143" s="257"/>
      <c r="AL143" s="1457"/>
      <c r="AM143" s="1458"/>
      <c r="AN143" s="1458"/>
      <c r="AO143" s="1458"/>
      <c r="AP143" s="1458"/>
      <c r="AQ143" s="1458"/>
      <c r="AR143" s="1458"/>
      <c r="AS143" s="1458"/>
      <c r="AT143" s="1458"/>
      <c r="AU143" s="1458"/>
      <c r="AV143" s="1459"/>
      <c r="AW143" s="1471"/>
      <c r="AX143" s="1472"/>
      <c r="AY143" s="1472"/>
      <c r="AZ143" s="1472"/>
      <c r="BA143" s="1472"/>
      <c r="BB143" s="1472"/>
      <c r="BC143" s="1472"/>
      <c r="BD143" s="1472"/>
      <c r="BE143" s="1472"/>
      <c r="BF143" s="1472"/>
      <c r="BG143" s="1472"/>
      <c r="BH143" s="1473"/>
      <c r="BI143" s="253"/>
    </row>
    <row r="144" spans="1:61" ht="9.6" customHeight="1">
      <c r="A144" s="1267"/>
      <c r="C144" s="251"/>
      <c r="D144" s="246"/>
      <c r="E144" s="246"/>
      <c r="F144" s="246"/>
      <c r="G144" s="246"/>
      <c r="H144" s="246"/>
      <c r="I144" s="246"/>
      <c r="J144" s="246"/>
      <c r="K144" s="246"/>
      <c r="L144" s="246"/>
      <c r="M144" s="246"/>
      <c r="N144" s="246"/>
      <c r="O144" s="246"/>
      <c r="P144" s="246"/>
      <c r="Q144" s="246"/>
      <c r="R144" s="258"/>
      <c r="S144" s="259"/>
      <c r="T144" s="259"/>
      <c r="U144" s="259"/>
      <c r="V144" s="259"/>
      <c r="W144" s="259"/>
      <c r="X144" s="259"/>
      <c r="Y144" s="497"/>
      <c r="Z144" s="259"/>
      <c r="AA144" s="259"/>
      <c r="AB144" s="259"/>
      <c r="AC144" s="259"/>
      <c r="AD144" s="259"/>
      <c r="AE144" s="259"/>
      <c r="AF144" s="259"/>
      <c r="AG144" s="259"/>
      <c r="AH144" s="259"/>
      <c r="AI144" s="259"/>
      <c r="AJ144" s="257"/>
      <c r="AL144" s="1457"/>
      <c r="AM144" s="1458"/>
      <c r="AN144" s="1458"/>
      <c r="AO144" s="1458"/>
      <c r="AP144" s="1458"/>
      <c r="AQ144" s="1458"/>
      <c r="AR144" s="1458"/>
      <c r="AS144" s="1458"/>
      <c r="AT144" s="1458"/>
      <c r="AU144" s="1458"/>
      <c r="AV144" s="1459"/>
      <c r="AW144" s="1471"/>
      <c r="AX144" s="1472"/>
      <c r="AY144" s="1472"/>
      <c r="AZ144" s="1472"/>
      <c r="BA144" s="1472"/>
      <c r="BB144" s="1472"/>
      <c r="BC144" s="1472"/>
      <c r="BD144" s="1472"/>
      <c r="BE144" s="1472"/>
      <c r="BF144" s="1472"/>
      <c r="BG144" s="1472"/>
      <c r="BH144" s="1473"/>
      <c r="BI144" s="253"/>
    </row>
    <row r="145" spans="1:61" ht="9.6" customHeight="1">
      <c r="A145" s="1267"/>
      <c r="C145" s="251"/>
      <c r="D145" s="246"/>
      <c r="E145" s="246"/>
      <c r="F145" s="246"/>
      <c r="G145" s="246"/>
      <c r="H145" s="246"/>
      <c r="I145" s="246"/>
      <c r="J145" s="246"/>
      <c r="K145" s="246"/>
      <c r="L145" s="246"/>
      <c r="M145" s="246"/>
      <c r="N145" s="246"/>
      <c r="O145" s="246"/>
      <c r="P145" s="246"/>
      <c r="Q145" s="246"/>
      <c r="R145" s="265"/>
      <c r="S145" s="266"/>
      <c r="T145" s="266"/>
      <c r="U145" s="266"/>
      <c r="V145" s="266"/>
      <c r="W145" s="266"/>
      <c r="X145" s="266"/>
      <c r="Y145" s="498"/>
      <c r="Z145" s="266"/>
      <c r="AA145" s="266"/>
      <c r="AB145" s="266"/>
      <c r="AC145" s="266"/>
      <c r="AD145" s="266"/>
      <c r="AE145" s="266"/>
      <c r="AF145" s="266"/>
      <c r="AG145" s="266"/>
      <c r="AH145" s="266"/>
      <c r="AI145" s="266"/>
      <c r="AJ145" s="269"/>
      <c r="AL145" s="1460"/>
      <c r="AM145" s="1461"/>
      <c r="AN145" s="1461"/>
      <c r="AO145" s="1461"/>
      <c r="AP145" s="1461"/>
      <c r="AQ145" s="1461"/>
      <c r="AR145" s="1461"/>
      <c r="AS145" s="1461"/>
      <c r="AT145" s="1461"/>
      <c r="AU145" s="1461"/>
      <c r="AV145" s="1462"/>
      <c r="AW145" s="1474"/>
      <c r="AX145" s="1475"/>
      <c r="AY145" s="1475"/>
      <c r="AZ145" s="1475"/>
      <c r="BA145" s="1475"/>
      <c r="BB145" s="1475"/>
      <c r="BC145" s="1475"/>
      <c r="BD145" s="1475"/>
      <c r="BE145" s="1475"/>
      <c r="BF145" s="1475"/>
      <c r="BG145" s="1475"/>
      <c r="BH145" s="1476"/>
      <c r="BI145" s="253"/>
    </row>
    <row r="146" spans="1:61" ht="9.6" customHeight="1" thickBot="1">
      <c r="A146" s="1267"/>
      <c r="C146" s="270"/>
      <c r="D146" s="271"/>
      <c r="E146" s="271"/>
      <c r="F146" s="271"/>
      <c r="G146" s="271"/>
      <c r="H146" s="271"/>
      <c r="I146" s="271"/>
      <c r="J146" s="271"/>
      <c r="K146" s="271"/>
      <c r="L146" s="271"/>
      <c r="M146" s="271"/>
      <c r="N146" s="271"/>
      <c r="O146" s="271"/>
      <c r="P146" s="271"/>
      <c r="Q146" s="271"/>
      <c r="R146" s="271"/>
      <c r="S146" s="271"/>
      <c r="T146" s="271"/>
      <c r="U146" s="271"/>
      <c r="V146" s="271"/>
      <c r="W146" s="271"/>
      <c r="X146" s="271"/>
      <c r="Y146" s="271"/>
      <c r="Z146" s="271"/>
      <c r="AA146" s="271"/>
      <c r="AB146" s="271"/>
      <c r="AC146" s="271"/>
      <c r="AD146" s="271"/>
      <c r="AE146" s="271"/>
      <c r="AF146" s="271"/>
      <c r="AG146" s="272"/>
      <c r="AH146" s="272"/>
      <c r="AI146" s="272"/>
      <c r="AJ146" s="271"/>
      <c r="AK146" s="271"/>
      <c r="AL146" s="271"/>
      <c r="AM146" s="271"/>
      <c r="AN146" s="271"/>
      <c r="AO146" s="271"/>
      <c r="AP146" s="271"/>
      <c r="AQ146" s="271"/>
      <c r="AR146" s="271"/>
      <c r="AS146" s="271"/>
      <c r="AT146" s="271"/>
      <c r="AU146" s="271"/>
      <c r="AV146" s="271"/>
      <c r="AW146" s="271"/>
      <c r="AX146" s="271"/>
      <c r="AY146" s="271"/>
      <c r="AZ146" s="271"/>
      <c r="BA146" s="271"/>
      <c r="BB146" s="271"/>
      <c r="BC146" s="271"/>
      <c r="BD146" s="271"/>
      <c r="BE146" s="271"/>
      <c r="BF146" s="271"/>
      <c r="BG146" s="271"/>
      <c r="BH146" s="271"/>
      <c r="BI146" s="273"/>
    </row>
    <row r="147" spans="1:61" ht="9.6" customHeight="1">
      <c r="A147" s="1267"/>
    </row>
    <row r="148" spans="1:61" ht="9.6" customHeight="1">
      <c r="A148" s="1267"/>
    </row>
    <row r="149" spans="1:61" ht="9.6" customHeight="1">
      <c r="A149" s="1267"/>
    </row>
    <row r="150" spans="1:61" ht="9.6" customHeight="1" thickBot="1">
      <c r="A150" s="1268"/>
    </row>
    <row r="151" spans="1:61" ht="9" customHeight="1"/>
  </sheetData>
  <sheetProtection algorithmName="SHA-512" hashValue="l6j+mTgVhQ4DYOZt5wK4nGFHD/NQ+H6Wrt6/JiHe2ZIGGkiE0m3sH85weI7VyqO4QlJq0GH8ZC8LBcwIRSiH1w==" saltValue="KG5vDCLLDYIkkbACOxnbZw==" spinCount="100000" sheet="1" objects="1" scenarios="1" selectLockedCells="1"/>
  <mergeCells count="187">
    <mergeCell ref="AK33:AM35"/>
    <mergeCell ref="AN33:BI35"/>
    <mergeCell ref="C49:E51"/>
    <mergeCell ref="F49:H51"/>
    <mergeCell ref="F64:H66"/>
    <mergeCell ref="F76:H78"/>
    <mergeCell ref="C52:E54"/>
    <mergeCell ref="F73:H75"/>
    <mergeCell ref="C73:E75"/>
    <mergeCell ref="C55:E57"/>
    <mergeCell ref="C46:E48"/>
    <mergeCell ref="F46:H48"/>
    <mergeCell ref="C70:E72"/>
    <mergeCell ref="AM73:BC75"/>
    <mergeCell ref="AM76:BC78"/>
    <mergeCell ref="AJ43:BI45"/>
    <mergeCell ref="AM55:BC57"/>
    <mergeCell ref="AG52:AI54"/>
    <mergeCell ref="AJ52:AL54"/>
    <mergeCell ref="AJ58:AL60"/>
    <mergeCell ref="BD58:BI60"/>
    <mergeCell ref="I49:Y51"/>
    <mergeCell ref="AM49:BC51"/>
    <mergeCell ref="AM58:BC60"/>
    <mergeCell ref="AJ64:AL66"/>
    <mergeCell ref="AJ73:AL75"/>
    <mergeCell ref="F85:H87"/>
    <mergeCell ref="I70:AE72"/>
    <mergeCell ref="A86:A89"/>
    <mergeCell ref="C76:E78"/>
    <mergeCell ref="F70:H72"/>
    <mergeCell ref="C67:E69"/>
    <mergeCell ref="F67:H69"/>
    <mergeCell ref="C82:E84"/>
    <mergeCell ref="F82:H84"/>
    <mergeCell ref="I85:Y87"/>
    <mergeCell ref="C88:E90"/>
    <mergeCell ref="AG85:AI87"/>
    <mergeCell ref="AG82:AI84"/>
    <mergeCell ref="I82:Y84"/>
    <mergeCell ref="C85:E87"/>
    <mergeCell ref="AG79:AI81"/>
    <mergeCell ref="Z88:AE90"/>
    <mergeCell ref="AL141:AV145"/>
    <mergeCell ref="I108:AE111"/>
    <mergeCell ref="R127:T128"/>
    <mergeCell ref="AL127:AV130"/>
    <mergeCell ref="AW127:BH130"/>
    <mergeCell ref="I112:AE115"/>
    <mergeCell ref="AW141:BH145"/>
    <mergeCell ref="I104:AE107"/>
    <mergeCell ref="AQ131:AV132"/>
    <mergeCell ref="BC131:BH132"/>
    <mergeCell ref="AM82:BC84"/>
    <mergeCell ref="AM88:BC90"/>
    <mergeCell ref="AJ79:AL81"/>
    <mergeCell ref="AM85:BC87"/>
    <mergeCell ref="AM79:BI81"/>
    <mergeCell ref="AJ88:AL90"/>
    <mergeCell ref="AJ82:AL84"/>
    <mergeCell ref="AJ85:AL87"/>
    <mergeCell ref="BD88:BI90"/>
    <mergeCell ref="C104:E107"/>
    <mergeCell ref="F100:H103"/>
    <mergeCell ref="A94:A97"/>
    <mergeCell ref="A102:A105"/>
    <mergeCell ref="A110:A113"/>
    <mergeCell ref="F97:H99"/>
    <mergeCell ref="A106:A109"/>
    <mergeCell ref="I97:Y99"/>
    <mergeCell ref="Z94:AE96"/>
    <mergeCell ref="F94:H96"/>
    <mergeCell ref="C108:E111"/>
    <mergeCell ref="C112:E115"/>
    <mergeCell ref="F104:H107"/>
    <mergeCell ref="F112:H115"/>
    <mergeCell ref="F108:H111"/>
    <mergeCell ref="A98:A101"/>
    <mergeCell ref="C94:E96"/>
    <mergeCell ref="C97:E99"/>
    <mergeCell ref="Z97:AE99"/>
    <mergeCell ref="I100:AE103"/>
    <mergeCell ref="AG40:BI42"/>
    <mergeCell ref="I46:Y48"/>
    <mergeCell ref="C91:E93"/>
    <mergeCell ref="F91:H93"/>
    <mergeCell ref="C100:E103"/>
    <mergeCell ref="A90:A93"/>
    <mergeCell ref="AM46:BC48"/>
    <mergeCell ref="C43:E45"/>
    <mergeCell ref="I67:Y69"/>
    <mergeCell ref="AG76:AI78"/>
    <mergeCell ref="I76:AE78"/>
    <mergeCell ref="I79:AE81"/>
    <mergeCell ref="I88:Y90"/>
    <mergeCell ref="F88:H90"/>
    <mergeCell ref="AG67:AI69"/>
    <mergeCell ref="I64:Y66"/>
    <mergeCell ref="C64:E66"/>
    <mergeCell ref="Z64:AE66"/>
    <mergeCell ref="AG64:AI66"/>
    <mergeCell ref="Z73:AE75"/>
    <mergeCell ref="AG73:AI75"/>
    <mergeCell ref="I73:Y75"/>
    <mergeCell ref="AG70:AI72"/>
    <mergeCell ref="AG88:AI90"/>
    <mergeCell ref="AN21:BI26"/>
    <mergeCell ref="C15:G35"/>
    <mergeCell ref="AK18:AM20"/>
    <mergeCell ref="AN18:BI20"/>
    <mergeCell ref="C79:E81"/>
    <mergeCell ref="F79:H81"/>
    <mergeCell ref="F52:H54"/>
    <mergeCell ref="Z58:AE60"/>
    <mergeCell ref="C61:E63"/>
    <mergeCell ref="F58:H60"/>
    <mergeCell ref="Z61:AE63"/>
    <mergeCell ref="AG58:AI60"/>
    <mergeCell ref="I58:Y60"/>
    <mergeCell ref="I61:Y63"/>
    <mergeCell ref="AG61:AI63"/>
    <mergeCell ref="C58:E60"/>
    <mergeCell ref="F61:H63"/>
    <mergeCell ref="Z67:AE69"/>
    <mergeCell ref="BD70:BI72"/>
    <mergeCell ref="BD73:BI75"/>
    <mergeCell ref="AM70:BC72"/>
    <mergeCell ref="AJ70:AL72"/>
    <mergeCell ref="AM64:BC66"/>
    <mergeCell ref="C40:AE42"/>
    <mergeCell ref="F55:H57"/>
    <mergeCell ref="Z49:AE51"/>
    <mergeCell ref="Z46:AE48"/>
    <mergeCell ref="AG46:AI48"/>
    <mergeCell ref="AJ46:AL48"/>
    <mergeCell ref="BD46:BI48"/>
    <mergeCell ref="BA1:BI2"/>
    <mergeCell ref="AG43:AI45"/>
    <mergeCell ref="E1:I2"/>
    <mergeCell ref="C3:BI7"/>
    <mergeCell ref="C9:G13"/>
    <mergeCell ref="H9:BI13"/>
    <mergeCell ref="H15:L20"/>
    <mergeCell ref="M15:AJ20"/>
    <mergeCell ref="AK15:AM17"/>
    <mergeCell ref="AN15:BI17"/>
    <mergeCell ref="AK27:AM29"/>
    <mergeCell ref="AN27:BI29"/>
    <mergeCell ref="AK30:AM32"/>
    <mergeCell ref="AN30:BI32"/>
    <mergeCell ref="F43:AE45"/>
    <mergeCell ref="H21:L26"/>
    <mergeCell ref="M21:AJ26"/>
    <mergeCell ref="AK21:AM26"/>
    <mergeCell ref="I52:Y54"/>
    <mergeCell ref="I55:Y57"/>
    <mergeCell ref="AM52:BC54"/>
    <mergeCell ref="BD52:BI54"/>
    <mergeCell ref="Z52:AE54"/>
    <mergeCell ref="AG49:AI51"/>
    <mergeCell ref="AJ49:AL51"/>
    <mergeCell ref="BD49:BI51"/>
    <mergeCell ref="Z55:AE57"/>
    <mergeCell ref="H27:L35"/>
    <mergeCell ref="M27:AE35"/>
    <mergeCell ref="AF27:AJ35"/>
    <mergeCell ref="A126:A150"/>
    <mergeCell ref="A114:A117"/>
    <mergeCell ref="A118:A121"/>
    <mergeCell ref="A122:A125"/>
    <mergeCell ref="A3:A85"/>
    <mergeCell ref="M124:AW125"/>
    <mergeCell ref="C116:BH121"/>
    <mergeCell ref="BD61:BI63"/>
    <mergeCell ref="AM61:BC63"/>
    <mergeCell ref="AG55:AI57"/>
    <mergeCell ref="I94:Y96"/>
    <mergeCell ref="I91:Y93"/>
    <mergeCell ref="Z91:AE93"/>
    <mergeCell ref="AJ55:AL57"/>
    <mergeCell ref="BD55:BI57"/>
    <mergeCell ref="AJ61:AL63"/>
    <mergeCell ref="BD67:BI69"/>
    <mergeCell ref="BD64:BI66"/>
    <mergeCell ref="AJ67:AL69"/>
    <mergeCell ref="AJ76:AL78"/>
    <mergeCell ref="AM67:BC69"/>
  </mergeCells>
  <phoneticPr fontId="20"/>
  <dataValidations count="1">
    <dataValidation type="list" allowBlank="1" showInputMessage="1" sqref="C46:E93 AG46:AI90">
      <formula1>$BK$1:$BK$2</formula1>
    </dataValidation>
  </dataValidations>
  <pageMargins left="0.39370078740157483" right="0" top="0" bottom="0.15748031496062992" header="0.31496062992125984" footer="0"/>
  <pageSetup paperSize="9" scale="58"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32" operator="containsText" id="{D315759A-C4CD-4F2C-9534-9F23584CB623}">
            <xm:f>NOT(ISERROR(SEARCH("等",A1)))</xm:f>
            <xm:f>"等"</xm:f>
            <x14:dxf>
              <fill>
                <patternFill>
                  <bgColor theme="0" tint="-0.24994659260841701"/>
                </patternFill>
              </fill>
            </x14:dxf>
          </x14:cfRule>
          <xm:sqref>A1:B3 B4:B7</xm:sqref>
        </x14:conditionalFormatting>
        <x14:conditionalFormatting xmlns:xm="http://schemas.microsoft.com/office/excel/2006/main">
          <x14:cfRule type="expression" priority="28" id="{CB3642F0-BB4E-4724-A293-D36ECCF0428F}">
            <xm:f>入力シート!$L$110="１．法人"</xm:f>
            <x14:dxf>
              <font>
                <color theme="0"/>
              </font>
            </x14:dxf>
          </x14:cfRule>
          <xm:sqref>AG40:BI45 AG91:BI93 AJ46:BI90</xm:sqref>
        </x14:conditionalFormatting>
        <x14:conditionalFormatting xmlns:xm="http://schemas.microsoft.com/office/excel/2006/main">
          <x14:cfRule type="expression" priority="20" id="{BC0F73DA-3757-45BD-8913-878EF32D4082}">
            <xm:f>入力シート!$L$110="２．個人"</xm:f>
            <x14:dxf>
              <font>
                <color theme="0"/>
              </font>
            </x14:dxf>
          </x14:cfRule>
          <xm:sqref>C40:AE90 F91:AE93</xm:sqref>
        </x14:conditionalFormatting>
        <x14:conditionalFormatting xmlns:xm="http://schemas.microsoft.com/office/excel/2006/main">
          <x14:cfRule type="expression" priority="3" id="{877473A1-A7FD-43C1-81E1-FDEF95F064B8}">
            <xm:f>入力シート!$L$110="１．法人"</xm:f>
            <x14:dxf>
              <font>
                <color theme="0"/>
              </font>
            </x14:dxf>
          </x14:cfRule>
          <xm:sqref>C91:E93</xm:sqref>
        </x14:conditionalFormatting>
        <x14:conditionalFormatting xmlns:xm="http://schemas.microsoft.com/office/excel/2006/main">
          <x14:cfRule type="expression" priority="2" id="{9513666C-8B66-4DC5-9BA7-2801B4CE4FED}">
            <xm:f>入力シート!$L$110="２．個人"</xm:f>
            <x14:dxf>
              <font>
                <color theme="0"/>
              </font>
            </x14:dxf>
          </x14:cfRule>
          <xm:sqref>AG46:AI87</xm:sqref>
        </x14:conditionalFormatting>
        <x14:conditionalFormatting xmlns:xm="http://schemas.microsoft.com/office/excel/2006/main">
          <x14:cfRule type="expression" priority="1" id="{113DFBD7-EA73-4B47-957F-8CCA93788AF1}">
            <xm:f>入力シート!$L$110="１．法人"</xm:f>
            <x14:dxf>
              <font>
                <color theme="0"/>
              </font>
            </x14:dxf>
          </x14:cfRule>
          <xm:sqref>AG88:AI90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Q96"/>
  <sheetViews>
    <sheetView showGridLines="0" zoomScale="90" zoomScaleNormal="90" zoomScaleSheetLayoutView="115" zoomScalePageLayoutView="120" workbookViewId="0">
      <selection activeCell="C19" sqref="C19:AE19"/>
    </sheetView>
  </sheetViews>
  <sheetFormatPr defaultColWidth="9" defaultRowHeight="13.2"/>
  <cols>
    <col min="1" max="2" width="2.33203125" style="229" customWidth="1"/>
    <col min="3" max="4" width="2.6640625" style="229" customWidth="1"/>
    <col min="5" max="5" width="1.6640625" style="229" customWidth="1"/>
    <col min="6" max="6" width="4.6640625" style="229" customWidth="1"/>
    <col min="7" max="7" width="2.6640625" style="229" customWidth="1"/>
    <col min="8" max="8" width="6.6640625" style="229" customWidth="1"/>
    <col min="9" max="9" width="4.6640625" style="229" customWidth="1"/>
    <col min="10" max="15" width="2.6640625" style="229" customWidth="1"/>
    <col min="16" max="21" width="4.6640625" style="229" customWidth="1"/>
    <col min="22" max="22" width="5.6640625" style="229" customWidth="1"/>
    <col min="23" max="23" width="3.6640625" style="229" customWidth="1"/>
    <col min="24" max="30" width="4.6640625" style="229" customWidth="1"/>
    <col min="31" max="31" width="3.33203125" style="229" customWidth="1"/>
    <col min="32" max="32" width="1.33203125" style="229" customWidth="1"/>
    <col min="33" max="33" width="3.21875" style="229" hidden="1" customWidth="1"/>
    <col min="34" max="34" width="4.6640625" style="229" customWidth="1"/>
    <col min="35" max="16384" width="9" style="229"/>
  </cols>
  <sheetData>
    <row r="2" spans="1:43" ht="34.950000000000003" customHeight="1">
      <c r="AE2" s="274" t="s">
        <v>689</v>
      </c>
      <c r="AF2" s="275"/>
      <c r="AG2" s="275"/>
      <c r="AH2" s="275"/>
      <c r="AI2" s="275"/>
      <c r="AJ2" s="275"/>
      <c r="AK2" s="275"/>
      <c r="AL2" s="275"/>
      <c r="AM2" s="275"/>
      <c r="AN2" s="275"/>
      <c r="AO2" s="275"/>
      <c r="AP2" s="275"/>
      <c r="AQ2" s="275"/>
    </row>
    <row r="3" spans="1:43" ht="24.9" customHeight="1">
      <c r="C3" s="1504" t="s">
        <v>1200</v>
      </c>
      <c r="D3" s="1504"/>
      <c r="E3" s="1504"/>
      <c r="F3" s="1504"/>
      <c r="G3" s="1504"/>
      <c r="H3" s="1504"/>
      <c r="I3" s="1504"/>
      <c r="J3" s="1504"/>
      <c r="K3" s="1504"/>
      <c r="L3" s="1504"/>
      <c r="M3" s="1504"/>
      <c r="N3" s="1504"/>
      <c r="O3" s="1504"/>
      <c r="P3" s="1504"/>
      <c r="Q3" s="1504"/>
      <c r="R3" s="1504"/>
      <c r="S3" s="1504"/>
      <c r="T3" s="1504"/>
      <c r="U3" s="1504"/>
      <c r="V3" s="1504"/>
      <c r="W3" s="1504"/>
      <c r="X3" s="1504"/>
      <c r="Y3" s="1504"/>
      <c r="Z3" s="1504"/>
      <c r="AA3" s="1504"/>
      <c r="AB3" s="1504"/>
      <c r="AC3" s="1504"/>
      <c r="AD3" s="1504"/>
      <c r="AE3" s="1504"/>
      <c r="AF3" s="275"/>
      <c r="AG3" s="275"/>
      <c r="AH3"/>
      <c r="AI3" s="275"/>
      <c r="AJ3" s="275"/>
      <c r="AK3" s="275"/>
      <c r="AL3" s="275"/>
      <c r="AM3" s="275"/>
      <c r="AN3" s="275"/>
      <c r="AO3" s="275"/>
      <c r="AP3" s="275"/>
      <c r="AQ3" s="275"/>
    </row>
    <row r="4" spans="1:43" ht="6.6" customHeight="1">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F4" s="275"/>
      <c r="AG4" s="275"/>
      <c r="AH4" s="275"/>
      <c r="AI4" s="275"/>
      <c r="AJ4" s="275"/>
      <c r="AK4" s="275"/>
      <c r="AL4" s="275"/>
      <c r="AM4" s="275"/>
      <c r="AN4" s="275"/>
      <c r="AO4" s="275"/>
      <c r="AP4" s="275"/>
      <c r="AQ4" s="275"/>
    </row>
    <row r="5" spans="1:43" ht="6.6" customHeight="1">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F5" s="275"/>
      <c r="AG5" s="275"/>
      <c r="AH5" s="275"/>
      <c r="AI5" s="275"/>
      <c r="AJ5" s="275"/>
      <c r="AK5" s="275"/>
      <c r="AL5" s="275"/>
      <c r="AM5" s="275"/>
      <c r="AN5" s="275"/>
      <c r="AO5" s="275"/>
      <c r="AP5" s="275"/>
      <c r="AQ5" s="275"/>
    </row>
    <row r="6" spans="1:43" s="506" customFormat="1" ht="17.100000000000001" customHeight="1">
      <c r="A6" s="622"/>
      <c r="B6" s="622"/>
      <c r="R6" s="507"/>
      <c r="S6" s="507"/>
      <c r="T6" s="277"/>
      <c r="U6" s="509"/>
      <c r="V6" s="278" t="s">
        <v>860</v>
      </c>
      <c r="W6" s="1505" t="s">
        <v>1177</v>
      </c>
      <c r="X6" s="1505"/>
      <c r="Y6" s="279" t="str">
        <f>IF(入力シート!O49="","",入力シート!O49)</f>
        <v/>
      </c>
      <c r="Z6" s="509" t="s">
        <v>8</v>
      </c>
      <c r="AA6" s="279" t="str">
        <f>IF(入力シート!R49="","",入力シート!R49)</f>
        <v/>
      </c>
      <c r="AB6" s="509" t="s">
        <v>7</v>
      </c>
      <c r="AC6" s="279" t="str">
        <f>IF(入力シート!U49="","",入力シート!U49)</f>
        <v/>
      </c>
      <c r="AD6" s="509" t="s">
        <v>6</v>
      </c>
      <c r="AF6" s="275"/>
      <c r="AG6" s="275"/>
      <c r="AH6" s="275"/>
      <c r="AI6" s="275"/>
      <c r="AJ6" s="275"/>
      <c r="AK6" s="275"/>
      <c r="AL6" s="275"/>
      <c r="AM6" s="275"/>
      <c r="AN6" s="275"/>
      <c r="AO6" s="275"/>
      <c r="AP6" s="275"/>
      <c r="AQ6" s="275"/>
    </row>
    <row r="7" spans="1:43" ht="17.25" customHeight="1">
      <c r="C7" s="514" t="s">
        <v>4</v>
      </c>
      <c r="D7" s="280"/>
      <c r="E7" s="280"/>
      <c r="F7" s="280"/>
      <c r="G7" s="280"/>
      <c r="H7" s="280"/>
      <c r="I7" s="280"/>
      <c r="J7" s="280"/>
      <c r="K7" s="280"/>
      <c r="L7" s="280"/>
      <c r="M7" s="281"/>
      <c r="AF7" s="275"/>
      <c r="AG7" s="275"/>
      <c r="AH7" s="275"/>
      <c r="AI7" s="275"/>
      <c r="AJ7" s="275"/>
      <c r="AK7" s="275"/>
      <c r="AL7" s="275"/>
      <c r="AM7" s="275"/>
      <c r="AN7" s="275"/>
      <c r="AO7" s="275"/>
      <c r="AP7" s="275"/>
      <c r="AQ7" s="275"/>
    </row>
    <row r="8" spans="1:43" ht="17.25" customHeight="1">
      <c r="C8" s="514" t="s">
        <v>501</v>
      </c>
      <c r="D8" s="280"/>
      <c r="E8" s="280"/>
      <c r="F8" s="280"/>
      <c r="G8" s="280"/>
      <c r="H8" s="280"/>
      <c r="I8" s="280"/>
      <c r="J8" s="280"/>
      <c r="K8" s="280"/>
      <c r="L8" s="280"/>
      <c r="M8" s="281"/>
      <c r="AF8" s="275"/>
      <c r="AG8" s="275"/>
      <c r="AH8" s="275"/>
      <c r="AI8" s="275"/>
      <c r="AJ8" s="275"/>
      <c r="AK8" s="275"/>
      <c r="AL8" s="275"/>
      <c r="AM8" s="275"/>
      <c r="AN8" s="275"/>
      <c r="AO8" s="275"/>
      <c r="AP8" s="275"/>
      <c r="AQ8" s="275"/>
    </row>
    <row r="9" spans="1:43" ht="17.25" customHeight="1">
      <c r="C9" s="515" t="s">
        <v>502</v>
      </c>
      <c r="D9" s="282"/>
      <c r="E9" s="282"/>
      <c r="F9" s="282"/>
      <c r="G9" s="280"/>
      <c r="H9" s="280"/>
      <c r="I9" s="280"/>
      <c r="J9" s="280"/>
      <c r="K9" s="280"/>
      <c r="L9" s="280"/>
      <c r="M9" s="281"/>
      <c r="AF9" s="275"/>
      <c r="AG9" s="275"/>
      <c r="AH9" s="275"/>
      <c r="AI9" s="275"/>
      <c r="AJ9" s="275"/>
      <c r="AK9" s="275"/>
      <c r="AL9" s="275"/>
      <c r="AM9" s="275"/>
      <c r="AN9" s="275"/>
      <c r="AO9" s="275"/>
      <c r="AP9" s="275"/>
      <c r="AQ9" s="275"/>
    </row>
    <row r="10" spans="1:43" ht="6.6" customHeight="1">
      <c r="C10" s="283"/>
      <c r="D10" s="283"/>
      <c r="E10" s="283"/>
      <c r="F10" s="283"/>
      <c r="G10" s="275"/>
      <c r="H10" s="275"/>
      <c r="I10" s="275"/>
      <c r="J10" s="275"/>
      <c r="K10" s="275"/>
      <c r="L10" s="275"/>
      <c r="M10" s="281"/>
      <c r="AF10" s="275"/>
      <c r="AG10" s="275"/>
      <c r="AH10" s="275"/>
      <c r="AI10" s="275"/>
      <c r="AJ10" s="275"/>
      <c r="AK10" s="275"/>
      <c r="AL10" s="275"/>
      <c r="AM10" s="275"/>
      <c r="AN10" s="275"/>
      <c r="AO10" s="275"/>
      <c r="AP10" s="275"/>
      <c r="AQ10" s="275"/>
    </row>
    <row r="11" spans="1:43" ht="6.6" customHeight="1">
      <c r="AF11" s="275"/>
      <c r="AG11" s="275"/>
      <c r="AH11" s="275"/>
      <c r="AI11" s="275"/>
      <c r="AJ11" s="275"/>
      <c r="AK11" s="275"/>
      <c r="AL11" s="275"/>
      <c r="AM11" s="275"/>
      <c r="AN11" s="275"/>
      <c r="AO11" s="275"/>
      <c r="AP11" s="275"/>
      <c r="AQ11" s="275"/>
    </row>
    <row r="12" spans="1:43" ht="21.9" customHeight="1">
      <c r="C12" s="1502" t="s">
        <v>1306</v>
      </c>
      <c r="D12" s="1502"/>
      <c r="E12" s="1502"/>
      <c r="F12" s="1502"/>
      <c r="G12" s="1502"/>
      <c r="H12" s="1502"/>
      <c r="I12" s="1502"/>
      <c r="J12" s="1502"/>
      <c r="K12" s="1502"/>
      <c r="L12" s="1502"/>
      <c r="M12" s="1502"/>
      <c r="N12" s="1502"/>
      <c r="O12" s="1502"/>
      <c r="P12" s="1502"/>
      <c r="Q12" s="1502"/>
      <c r="R12" s="1502"/>
      <c r="S12" s="1502"/>
      <c r="T12" s="1502"/>
      <c r="U12" s="1502"/>
      <c r="V12" s="1502"/>
      <c r="W12" s="1502"/>
      <c r="X12" s="1502"/>
      <c r="Y12" s="1502"/>
      <c r="Z12" s="1502"/>
      <c r="AA12" s="1502"/>
      <c r="AB12" s="1502"/>
      <c r="AC12" s="1502"/>
      <c r="AD12" s="1502"/>
      <c r="AE12" s="1502"/>
      <c r="AF12" s="275"/>
      <c r="AG12" s="275"/>
      <c r="AH12" s="275"/>
      <c r="AI12" s="275"/>
      <c r="AJ12" s="275"/>
      <c r="AK12" s="275"/>
      <c r="AL12" s="275"/>
      <c r="AM12" s="275"/>
      <c r="AN12" s="275"/>
      <c r="AO12" s="275"/>
      <c r="AP12" s="275"/>
      <c r="AQ12" s="275"/>
    </row>
    <row r="13" spans="1:43" ht="21.9" customHeight="1">
      <c r="C13" s="1506" t="s">
        <v>1283</v>
      </c>
      <c r="D13" s="1506"/>
      <c r="E13" s="1506"/>
      <c r="F13" s="1506"/>
      <c r="G13" s="1506"/>
      <c r="H13" s="1506"/>
      <c r="I13" s="1506"/>
      <c r="J13" s="1506"/>
      <c r="K13" s="1506"/>
      <c r="L13" s="1506"/>
      <c r="M13" s="1506"/>
      <c r="N13" s="1506"/>
      <c r="O13" s="1506"/>
      <c r="P13" s="1506"/>
      <c r="Q13" s="1506"/>
      <c r="R13" s="1506"/>
      <c r="S13" s="1506"/>
      <c r="T13" s="1506"/>
      <c r="U13" s="1506"/>
      <c r="V13" s="1506"/>
      <c r="W13" s="1506"/>
      <c r="X13" s="1506"/>
      <c r="Y13" s="1506"/>
      <c r="Z13" s="1506"/>
      <c r="AA13" s="1506"/>
      <c r="AB13" s="1506"/>
      <c r="AC13" s="1506"/>
      <c r="AD13" s="1506"/>
      <c r="AE13" s="1506"/>
      <c r="AF13" s="275"/>
      <c r="AG13" s="275"/>
      <c r="AH13" s="275"/>
      <c r="AI13" s="275"/>
      <c r="AJ13" s="275"/>
      <c r="AK13" s="275"/>
      <c r="AL13" s="275"/>
      <c r="AM13" s="275"/>
      <c r="AN13" s="275"/>
      <c r="AO13" s="275"/>
      <c r="AP13" s="275"/>
      <c r="AQ13" s="275"/>
    </row>
    <row r="14" spans="1:43" ht="21.9" customHeight="1">
      <c r="C14" s="1507" t="s">
        <v>1230</v>
      </c>
      <c r="D14" s="1507"/>
      <c r="E14" s="1507"/>
      <c r="F14" s="1507"/>
      <c r="G14" s="1507"/>
      <c r="H14" s="1507"/>
      <c r="I14" s="1507"/>
      <c r="J14" s="1507"/>
      <c r="K14" s="1507"/>
      <c r="L14" s="1507"/>
      <c r="M14" s="1507"/>
      <c r="N14" s="1507"/>
      <c r="O14" s="1507"/>
      <c r="P14" s="1507"/>
      <c r="Q14" s="1507"/>
      <c r="R14" s="1507"/>
      <c r="S14" s="1507"/>
      <c r="T14" s="1507"/>
      <c r="U14" s="1507"/>
      <c r="V14" s="1507"/>
      <c r="W14" s="1507"/>
      <c r="X14" s="1507"/>
      <c r="Y14" s="1507"/>
      <c r="Z14" s="1507"/>
      <c r="AA14" s="1507"/>
      <c r="AB14" s="1507"/>
      <c r="AC14" s="1507"/>
      <c r="AD14" s="1507"/>
      <c r="AE14" s="1507"/>
      <c r="AF14" s="275"/>
      <c r="AG14" s="275"/>
      <c r="AH14" s="275"/>
      <c r="AI14" s="275"/>
      <c r="AJ14" s="275"/>
      <c r="AK14" s="275"/>
      <c r="AL14" s="275"/>
      <c r="AM14" s="275"/>
      <c r="AN14" s="275"/>
      <c r="AO14" s="275"/>
      <c r="AP14" s="275"/>
      <c r="AQ14" s="275"/>
    </row>
    <row r="15" spans="1:43" ht="21.9" customHeight="1">
      <c r="C15" s="1502" t="s">
        <v>1308</v>
      </c>
      <c r="D15" s="1502"/>
      <c r="E15" s="1502"/>
      <c r="F15" s="1502"/>
      <c r="G15" s="1502"/>
      <c r="H15" s="1502"/>
      <c r="I15" s="1502"/>
      <c r="J15" s="1502"/>
      <c r="K15" s="1502"/>
      <c r="L15" s="1502"/>
      <c r="M15" s="1502"/>
      <c r="N15" s="1502"/>
      <c r="O15" s="1502"/>
      <c r="P15" s="1502"/>
      <c r="Q15" s="1502"/>
      <c r="R15" s="1502"/>
      <c r="S15" s="1502"/>
      <c r="T15" s="1502"/>
      <c r="U15" s="1502"/>
      <c r="V15" s="1502"/>
      <c r="W15" s="1502"/>
      <c r="X15" s="1502"/>
      <c r="Y15" s="1502"/>
      <c r="Z15" s="1502"/>
      <c r="AA15" s="1502"/>
      <c r="AB15" s="1502"/>
      <c r="AC15" s="1502"/>
      <c r="AD15" s="1502"/>
      <c r="AE15" s="1502"/>
      <c r="AF15" s="275"/>
      <c r="AG15" s="275"/>
      <c r="AH15" s="275"/>
      <c r="AI15" s="275"/>
      <c r="AJ15" s="275"/>
      <c r="AK15" s="275"/>
      <c r="AL15" s="275"/>
      <c r="AM15" s="275"/>
      <c r="AN15" s="275"/>
      <c r="AO15" s="275"/>
      <c r="AP15" s="275"/>
      <c r="AQ15" s="275"/>
    </row>
    <row r="16" spans="1:43" ht="21.9" customHeight="1">
      <c r="C16" s="1502" t="s">
        <v>1231</v>
      </c>
      <c r="D16" s="1502"/>
      <c r="E16" s="1502"/>
      <c r="F16" s="1502"/>
      <c r="G16" s="1502"/>
      <c r="H16" s="1502"/>
      <c r="I16" s="1502"/>
      <c r="J16" s="1502"/>
      <c r="K16" s="1502"/>
      <c r="L16" s="1502"/>
      <c r="M16" s="1502"/>
      <c r="N16" s="1502"/>
      <c r="O16" s="1502"/>
      <c r="P16" s="1502"/>
      <c r="Q16" s="1502"/>
      <c r="R16" s="1502"/>
      <c r="S16" s="1502"/>
      <c r="T16" s="1502"/>
      <c r="U16" s="1502"/>
      <c r="V16" s="1502"/>
      <c r="W16" s="1502"/>
      <c r="X16" s="1502"/>
      <c r="Y16" s="1502"/>
      <c r="Z16" s="1502"/>
      <c r="AA16" s="1502"/>
      <c r="AB16" s="1502"/>
      <c r="AC16" s="1502"/>
      <c r="AD16" s="1502"/>
      <c r="AE16" s="1502"/>
      <c r="AF16" s="275"/>
      <c r="AG16" s="275"/>
      <c r="AH16" s="275"/>
      <c r="AI16" s="275"/>
      <c r="AJ16" s="275"/>
      <c r="AK16" s="275"/>
      <c r="AL16" s="275"/>
      <c r="AM16" s="275"/>
      <c r="AN16" s="275"/>
      <c r="AO16" s="275"/>
      <c r="AP16" s="275"/>
      <c r="AQ16" s="275"/>
    </row>
    <row r="17" spans="3:43" ht="21.9" customHeight="1">
      <c r="C17" s="1503" t="s">
        <v>1201</v>
      </c>
      <c r="D17" s="1503"/>
      <c r="E17" s="1503"/>
      <c r="F17" s="1503"/>
      <c r="G17" s="1503"/>
      <c r="H17" s="1503"/>
      <c r="I17" s="1503"/>
      <c r="J17" s="1503"/>
      <c r="K17" s="1503"/>
      <c r="L17" s="1503"/>
      <c r="M17" s="1503"/>
      <c r="N17" s="1503"/>
      <c r="O17" s="1503"/>
      <c r="P17" s="1503"/>
      <c r="Q17" s="1503"/>
      <c r="R17" s="1503"/>
      <c r="S17" s="1503"/>
      <c r="T17" s="1503"/>
      <c r="U17" s="1503"/>
      <c r="V17" s="1503"/>
      <c r="W17" s="1503"/>
      <c r="X17" s="1503"/>
      <c r="Y17" s="1503"/>
      <c r="Z17" s="1503"/>
      <c r="AA17" s="1503"/>
      <c r="AB17" s="1503"/>
      <c r="AC17" s="1503"/>
      <c r="AD17" s="1503"/>
      <c r="AE17" s="1503"/>
      <c r="AF17" s="275"/>
      <c r="AG17" s="275"/>
      <c r="AH17" s="275"/>
      <c r="AI17" s="275"/>
      <c r="AJ17" s="275"/>
      <c r="AK17" s="275"/>
      <c r="AL17" s="275"/>
      <c r="AM17" s="275"/>
      <c r="AN17" s="275"/>
      <c r="AO17" s="275"/>
      <c r="AP17" s="275"/>
      <c r="AQ17" s="275"/>
    </row>
    <row r="18" spans="3:43" ht="21.9" customHeight="1">
      <c r="C18" s="1503" t="s">
        <v>1202</v>
      </c>
      <c r="D18" s="1503"/>
      <c r="E18" s="1503"/>
      <c r="F18" s="1503"/>
      <c r="G18" s="1503"/>
      <c r="H18" s="1503"/>
      <c r="I18" s="1503"/>
      <c r="J18" s="1503"/>
      <c r="K18" s="1503"/>
      <c r="L18" s="1503"/>
      <c r="M18" s="1503"/>
      <c r="N18" s="1503"/>
      <c r="O18" s="1503"/>
      <c r="P18" s="1503"/>
      <c r="Q18" s="1503"/>
      <c r="R18" s="1503"/>
      <c r="S18" s="1503"/>
      <c r="T18" s="1503"/>
      <c r="U18" s="1503"/>
      <c r="V18" s="1503"/>
      <c r="W18" s="1503"/>
      <c r="X18" s="1503"/>
      <c r="Y18" s="1503"/>
      <c r="Z18" s="1503"/>
      <c r="AA18" s="1503"/>
      <c r="AB18" s="1503"/>
      <c r="AC18" s="1503"/>
      <c r="AD18" s="1503"/>
      <c r="AE18" s="1503"/>
      <c r="AF18" s="275"/>
      <c r="AG18" s="275"/>
      <c r="AH18" s="275"/>
      <c r="AI18" s="275"/>
      <c r="AJ18" s="275"/>
      <c r="AK18" s="275"/>
      <c r="AL18" s="275"/>
      <c r="AM18" s="275"/>
      <c r="AN18" s="275"/>
      <c r="AO18" s="275"/>
      <c r="AP18" s="275"/>
      <c r="AQ18" s="275"/>
    </row>
    <row r="19" spans="3:43" ht="21.9" customHeight="1">
      <c r="C19" s="1503" t="s">
        <v>1203</v>
      </c>
      <c r="D19" s="1503"/>
      <c r="E19" s="1503"/>
      <c r="F19" s="1503"/>
      <c r="G19" s="1503"/>
      <c r="H19" s="1503"/>
      <c r="I19" s="1503"/>
      <c r="J19" s="1503"/>
      <c r="K19" s="1503"/>
      <c r="L19" s="1503"/>
      <c r="M19" s="1503"/>
      <c r="N19" s="1503"/>
      <c r="O19" s="1503"/>
      <c r="P19" s="1503"/>
      <c r="Q19" s="1503"/>
      <c r="R19" s="1503"/>
      <c r="S19" s="1503"/>
      <c r="T19" s="1503"/>
      <c r="U19" s="1503"/>
      <c r="V19" s="1503"/>
      <c r="W19" s="1503"/>
      <c r="X19" s="1503"/>
      <c r="Y19" s="1503"/>
      <c r="Z19" s="1503"/>
      <c r="AA19" s="1503"/>
      <c r="AB19" s="1503"/>
      <c r="AC19" s="1503"/>
      <c r="AD19" s="1503"/>
      <c r="AE19" s="1503"/>
      <c r="AF19" s="275"/>
      <c r="AG19" s="275"/>
      <c r="AH19" s="275"/>
      <c r="AI19" s="275"/>
      <c r="AJ19" s="275"/>
      <c r="AK19" s="275"/>
      <c r="AL19" s="275"/>
      <c r="AM19" s="275"/>
      <c r="AN19" s="275"/>
      <c r="AO19" s="275"/>
      <c r="AP19" s="275"/>
      <c r="AQ19" s="275"/>
    </row>
    <row r="20" spans="3:43" ht="21.9" customHeight="1">
      <c r="C20" s="516" t="s">
        <v>500</v>
      </c>
      <c r="D20" s="516"/>
      <c r="E20" s="516"/>
      <c r="F20" s="516"/>
      <c r="G20" s="516"/>
      <c r="H20" s="516"/>
      <c r="I20" s="516"/>
      <c r="J20" s="516"/>
      <c r="K20" s="516"/>
      <c r="L20" s="516"/>
      <c r="M20" s="516"/>
      <c r="N20" s="516"/>
      <c r="O20" s="516"/>
      <c r="P20" s="516"/>
      <c r="Q20" s="516"/>
      <c r="R20" s="516"/>
      <c r="S20" s="516"/>
      <c r="T20" s="516"/>
      <c r="U20" s="516"/>
      <c r="V20" s="516"/>
      <c r="W20" s="516"/>
      <c r="X20" s="516"/>
      <c r="Y20" s="516"/>
      <c r="Z20" s="516"/>
      <c r="AA20" s="516"/>
      <c r="AB20" s="516"/>
      <c r="AC20" s="516"/>
      <c r="AD20" s="516"/>
      <c r="AE20" s="516"/>
      <c r="AF20" s="275"/>
      <c r="AG20" s="275"/>
      <c r="AH20" s="275"/>
      <c r="AI20" s="275"/>
      <c r="AJ20" s="275"/>
      <c r="AK20" s="275"/>
      <c r="AL20" s="275"/>
      <c r="AM20" s="275"/>
      <c r="AN20" s="275"/>
      <c r="AO20" s="275"/>
      <c r="AP20" s="275"/>
      <c r="AQ20" s="275"/>
    </row>
    <row r="21" spans="3:43" ht="21.9" customHeight="1">
      <c r="C21" s="280" t="s">
        <v>9</v>
      </c>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75"/>
      <c r="AF21" s="275"/>
      <c r="AG21" s="275"/>
      <c r="AH21" s="275"/>
      <c r="AI21" s="275"/>
      <c r="AJ21" s="275"/>
      <c r="AK21" s="275"/>
      <c r="AL21" s="275"/>
      <c r="AM21" s="275"/>
      <c r="AN21" s="275"/>
      <c r="AO21" s="275"/>
      <c r="AP21" s="275"/>
      <c r="AQ21" s="275"/>
    </row>
    <row r="22" spans="3:43" ht="9" customHeight="1">
      <c r="C22" s="508"/>
      <c r="D22" s="508"/>
      <c r="E22" s="508"/>
      <c r="F22" s="508"/>
      <c r="G22" s="508"/>
      <c r="H22" s="508"/>
      <c r="I22" s="508"/>
      <c r="J22" s="508"/>
      <c r="K22" s="508"/>
      <c r="L22" s="508"/>
      <c r="M22" s="508"/>
      <c r="N22" s="508"/>
      <c r="O22" s="508"/>
      <c r="P22" s="508"/>
      <c r="Q22" s="508"/>
      <c r="R22" s="508"/>
      <c r="S22" s="508"/>
      <c r="T22" s="508"/>
      <c r="U22" s="508"/>
      <c r="V22" s="508"/>
      <c r="W22" s="508"/>
      <c r="X22" s="508"/>
      <c r="Y22" s="508"/>
      <c r="Z22" s="508"/>
      <c r="AA22" s="508"/>
      <c r="AB22" s="508"/>
      <c r="AC22" s="508"/>
      <c r="AD22" s="508"/>
      <c r="AE22" s="284"/>
      <c r="AF22" s="284"/>
      <c r="AG22" s="284"/>
      <c r="AH22" s="284"/>
      <c r="AI22" s="284"/>
      <c r="AJ22" s="284"/>
      <c r="AK22" s="284"/>
      <c r="AL22" s="284"/>
      <c r="AM22" s="284"/>
      <c r="AN22" s="284"/>
      <c r="AO22" s="284"/>
      <c r="AP22" s="284"/>
      <c r="AQ22" s="284"/>
    </row>
    <row r="23" spans="3:43" ht="9" customHeight="1">
      <c r="C23" s="284"/>
      <c r="D23" s="284"/>
      <c r="E23" s="284"/>
      <c r="F23" s="284"/>
      <c r="G23" s="284"/>
      <c r="H23" s="284"/>
      <c r="I23" s="284"/>
      <c r="J23" s="284"/>
      <c r="K23" s="284"/>
      <c r="L23" s="284"/>
      <c r="M23" s="284"/>
      <c r="N23" s="284"/>
      <c r="O23" s="284"/>
      <c r="P23" s="284"/>
      <c r="Q23" s="284"/>
      <c r="R23" s="284"/>
      <c r="S23" s="284"/>
      <c r="T23" s="284"/>
      <c r="U23" s="284"/>
      <c r="V23" s="284"/>
      <c r="W23" s="284"/>
      <c r="X23" s="284"/>
      <c r="Y23" s="284"/>
      <c r="Z23" s="284"/>
      <c r="AA23" s="284"/>
      <c r="AB23" s="284"/>
      <c r="AC23" s="284"/>
      <c r="AD23" s="284"/>
    </row>
    <row r="24" spans="3:43" ht="21" customHeight="1">
      <c r="C24" s="1508" t="s">
        <v>0</v>
      </c>
      <c r="D24" s="1508"/>
      <c r="E24" s="1508"/>
      <c r="F24" s="1508"/>
      <c r="G24" s="1508"/>
      <c r="H24" s="285"/>
    </row>
    <row r="25" spans="3:43" ht="4.5" customHeight="1">
      <c r="C25" s="1509"/>
      <c r="D25" s="1509"/>
      <c r="E25" s="1509"/>
      <c r="F25" s="1509"/>
      <c r="G25" s="1509"/>
      <c r="H25" s="510"/>
      <c r="I25" s="1510"/>
      <c r="J25" s="1510"/>
      <c r="K25" s="1510"/>
      <c r="L25" s="1510"/>
      <c r="M25" s="1510"/>
      <c r="N25" s="1510"/>
      <c r="O25" s="1510"/>
      <c r="P25" s="1510"/>
      <c r="Q25" s="1510"/>
      <c r="R25" s="1510"/>
      <c r="S25" s="1510"/>
      <c r="T25" s="1510"/>
      <c r="U25" s="1510"/>
      <c r="V25" s="1510"/>
      <c r="W25" s="1510"/>
      <c r="X25" s="1510"/>
      <c r="Y25" s="1510"/>
      <c r="Z25" s="1510"/>
      <c r="AA25" s="1510"/>
      <c r="AB25" s="1510"/>
      <c r="AC25" s="1510"/>
      <c r="AD25" s="1510"/>
    </row>
    <row r="26" spans="3:43" ht="17.25" customHeight="1">
      <c r="C26" s="1511" t="s">
        <v>77</v>
      </c>
      <c r="D26" s="1511"/>
      <c r="E26" s="1511"/>
      <c r="F26" s="1511"/>
      <c r="G26" s="1511"/>
      <c r="H26" s="1511"/>
      <c r="I26" s="1512" t="str">
        <f>入力シート!AT62</f>
        <v/>
      </c>
      <c r="J26" s="1512"/>
      <c r="K26" s="1512"/>
      <c r="L26" s="1512"/>
      <c r="M26" s="1512"/>
      <c r="N26" s="1512"/>
      <c r="O26" s="1512"/>
      <c r="P26" s="1512"/>
      <c r="Q26" s="1512"/>
      <c r="R26" s="1512"/>
      <c r="S26" s="1512"/>
      <c r="T26" s="1512"/>
      <c r="U26" s="1512"/>
      <c r="V26" s="1512"/>
      <c r="W26" s="1512"/>
      <c r="X26" s="1512"/>
      <c r="Y26" s="1512"/>
      <c r="Z26" s="1512"/>
      <c r="AA26" s="1512"/>
      <c r="AB26" s="1512"/>
      <c r="AC26" s="1512"/>
      <c r="AD26" s="1512"/>
    </row>
    <row r="27" spans="3:43" ht="40.5" customHeight="1">
      <c r="C27" s="1511"/>
      <c r="D27" s="1511"/>
      <c r="E27" s="1511"/>
      <c r="F27" s="1511"/>
      <c r="G27" s="1511"/>
      <c r="H27" s="1511"/>
      <c r="I27" s="1512"/>
      <c r="J27" s="1512"/>
      <c r="K27" s="1512"/>
      <c r="L27" s="1512"/>
      <c r="M27" s="1512"/>
      <c r="N27" s="1512"/>
      <c r="O27" s="1512"/>
      <c r="P27" s="1512"/>
      <c r="Q27" s="1512"/>
      <c r="R27" s="1512"/>
      <c r="S27" s="1512"/>
      <c r="T27" s="1512"/>
      <c r="U27" s="1512"/>
      <c r="V27" s="1512"/>
      <c r="W27" s="1512"/>
      <c r="X27" s="1512"/>
      <c r="Y27" s="1512"/>
      <c r="Z27" s="1512"/>
      <c r="AA27" s="1512"/>
      <c r="AB27" s="1512"/>
      <c r="AC27" s="1512"/>
      <c r="AD27" s="1512"/>
    </row>
    <row r="28" spans="3:43" ht="6" customHeight="1">
      <c r="C28" s="286"/>
      <c r="D28" s="286"/>
      <c r="E28" s="286"/>
      <c r="F28" s="286"/>
      <c r="G28" s="286"/>
      <c r="H28" s="286"/>
      <c r="I28" s="287"/>
      <c r="J28" s="287"/>
      <c r="K28" s="287"/>
      <c r="L28" s="287"/>
      <c r="M28" s="287"/>
      <c r="N28" s="287"/>
      <c r="O28" s="287"/>
      <c r="P28" s="287"/>
      <c r="Q28" s="287"/>
      <c r="R28" s="287"/>
      <c r="S28" s="287"/>
      <c r="T28" s="287"/>
      <c r="U28" s="287"/>
      <c r="V28" s="287"/>
      <c r="W28" s="287"/>
      <c r="X28" s="287"/>
      <c r="Y28" s="287"/>
      <c r="Z28" s="287"/>
      <c r="AA28" s="287"/>
      <c r="AB28" s="287"/>
      <c r="AC28" s="287"/>
      <c r="AD28" s="287"/>
    </row>
    <row r="29" spans="3:43" ht="17.25" customHeight="1">
      <c r="C29" s="1510" t="s">
        <v>5</v>
      </c>
      <c r="D29" s="1510"/>
      <c r="E29" s="1510"/>
      <c r="F29" s="1510"/>
      <c r="G29" s="1510"/>
      <c r="H29" s="1510"/>
      <c r="I29" s="1512" t="str">
        <f>入力シート!AT76</f>
        <v/>
      </c>
      <c r="J29" s="1512"/>
      <c r="K29" s="1512"/>
      <c r="L29" s="1512"/>
      <c r="M29" s="1512"/>
      <c r="N29" s="1512"/>
      <c r="O29" s="1512"/>
      <c r="P29" s="1512"/>
      <c r="Q29" s="1512"/>
      <c r="R29" s="1512"/>
      <c r="S29" s="1512"/>
      <c r="T29" s="1512"/>
      <c r="U29" s="1512"/>
      <c r="V29" s="1512"/>
      <c r="W29" s="1512"/>
      <c r="X29" s="1512"/>
      <c r="Y29" s="1512"/>
      <c r="Z29" s="1512"/>
      <c r="AA29" s="1512"/>
      <c r="AB29" s="1512"/>
      <c r="AC29" s="1512"/>
      <c r="AD29" s="1512"/>
    </row>
    <row r="30" spans="3:43" ht="17.25" customHeight="1">
      <c r="C30" s="1510"/>
      <c r="D30" s="1510"/>
      <c r="E30" s="1510"/>
      <c r="F30" s="1510"/>
      <c r="G30" s="1510"/>
      <c r="H30" s="1510"/>
      <c r="I30" s="1512"/>
      <c r="J30" s="1512"/>
      <c r="K30" s="1512"/>
      <c r="L30" s="1512"/>
      <c r="M30" s="1512"/>
      <c r="N30" s="1512"/>
      <c r="O30" s="1512"/>
      <c r="P30" s="1512"/>
      <c r="Q30" s="1512"/>
      <c r="R30" s="1512"/>
      <c r="S30" s="1512"/>
      <c r="T30" s="1512"/>
      <c r="U30" s="1512"/>
      <c r="V30" s="1512"/>
      <c r="W30" s="1512"/>
      <c r="X30" s="1512"/>
      <c r="Y30" s="1512"/>
      <c r="Z30" s="1512"/>
      <c r="AA30" s="1512"/>
      <c r="AB30" s="1512"/>
      <c r="AC30" s="1512"/>
      <c r="AD30" s="1512"/>
    </row>
    <row r="31" spans="3:43" ht="6" customHeight="1">
      <c r="C31" s="231"/>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row>
    <row r="32" spans="3:43" ht="17.25" customHeight="1">
      <c r="C32" s="1513" t="s">
        <v>1</v>
      </c>
      <c r="D32" s="1513"/>
      <c r="E32" s="1513"/>
      <c r="F32" s="1513"/>
      <c r="G32" s="1513"/>
      <c r="H32" s="1513"/>
      <c r="I32" s="1512" t="str">
        <f>入力シート!AT18</f>
        <v/>
      </c>
      <c r="J32" s="1512"/>
      <c r="K32" s="1512"/>
      <c r="L32" s="1512"/>
      <c r="M32" s="1512"/>
      <c r="N32" s="1512"/>
      <c r="O32" s="1512"/>
      <c r="P32" s="1512"/>
      <c r="Q32" s="1512"/>
      <c r="R32" s="1512"/>
      <c r="S32" s="1512"/>
      <c r="T32" s="1512"/>
      <c r="U32" s="1512"/>
      <c r="V32" s="1512"/>
      <c r="W32" s="1512"/>
      <c r="X32" s="288"/>
      <c r="Y32" s="288"/>
      <c r="Z32" s="288"/>
      <c r="AA32" s="288"/>
      <c r="AB32" s="288"/>
      <c r="AC32" s="288"/>
      <c r="AD32" s="288"/>
      <c r="AG32" s="229" t="str">
        <f t="shared" ref="AG32" si="0">SUBSTITUTE(SUBSTITUTE(I32," ",""),"　","")</f>
        <v/>
      </c>
    </row>
    <row r="33" spans="3:40" ht="17.25" customHeight="1">
      <c r="C33" s="1513"/>
      <c r="D33" s="1513"/>
      <c r="E33" s="1513"/>
      <c r="F33" s="1513"/>
      <c r="G33" s="1513"/>
      <c r="H33" s="1513"/>
      <c r="I33" s="1512"/>
      <c r="J33" s="1512"/>
      <c r="K33" s="1512"/>
      <c r="L33" s="1512"/>
      <c r="M33" s="1512"/>
      <c r="N33" s="1512"/>
      <c r="O33" s="1512"/>
      <c r="P33" s="1512"/>
      <c r="Q33" s="1512"/>
      <c r="R33" s="1512"/>
      <c r="S33" s="1512"/>
      <c r="T33" s="1512"/>
      <c r="U33" s="1512"/>
      <c r="V33" s="1512"/>
      <c r="W33" s="1512"/>
      <c r="X33" s="288"/>
      <c r="Y33" s="288"/>
      <c r="Z33" s="288"/>
      <c r="AA33" s="288"/>
      <c r="AB33" s="288"/>
      <c r="AC33" s="288"/>
      <c r="AD33" s="288"/>
    </row>
    <row r="34" spans="3:40" ht="6" customHeight="1">
      <c r="C34" s="511"/>
      <c r="D34" s="511"/>
      <c r="E34" s="511"/>
      <c r="F34" s="511"/>
      <c r="G34" s="511"/>
      <c r="H34" s="511"/>
      <c r="I34" s="289"/>
      <c r="J34" s="289"/>
      <c r="K34" s="289"/>
      <c r="L34" s="289"/>
      <c r="M34" s="289"/>
      <c r="N34" s="289"/>
      <c r="O34" s="289"/>
      <c r="P34" s="289"/>
      <c r="Q34" s="289"/>
      <c r="R34" s="289"/>
      <c r="S34" s="289"/>
      <c r="T34" s="289"/>
      <c r="U34" s="289"/>
      <c r="V34" s="289"/>
      <c r="W34" s="289"/>
      <c r="X34" s="289"/>
      <c r="Y34" s="289"/>
      <c r="Z34" s="289"/>
      <c r="AA34" s="289"/>
      <c r="AB34" s="289"/>
      <c r="AC34" s="289"/>
      <c r="AD34" s="289"/>
    </row>
    <row r="35" spans="3:40" ht="17.25" customHeight="1">
      <c r="C35" s="1513" t="s">
        <v>2</v>
      </c>
      <c r="D35" s="1513"/>
      <c r="E35" s="1513"/>
      <c r="F35" s="1513"/>
      <c r="G35" s="1513"/>
      <c r="H35" s="1513"/>
      <c r="I35" s="1512" t="str">
        <f>入力シート!AT79</f>
        <v/>
      </c>
      <c r="J35" s="1512"/>
      <c r="K35" s="1512"/>
      <c r="L35" s="1512"/>
      <c r="M35" s="1512"/>
      <c r="N35" s="1512"/>
      <c r="O35" s="1512"/>
      <c r="P35" s="1512"/>
      <c r="Q35" s="1512"/>
      <c r="R35" s="1512"/>
      <c r="S35" s="1512"/>
      <c r="T35" s="1512"/>
      <c r="U35" s="1512"/>
      <c r="V35" s="1512"/>
      <c r="W35" s="1512"/>
      <c r="X35" s="288"/>
      <c r="Y35" s="288"/>
      <c r="Z35" s="288"/>
      <c r="AA35" s="288"/>
      <c r="AB35" s="288"/>
      <c r="AC35" s="288"/>
      <c r="AD35" s="288"/>
    </row>
    <row r="36" spans="3:40" ht="17.25" customHeight="1">
      <c r="C36" s="1513"/>
      <c r="D36" s="1513"/>
      <c r="E36" s="1513"/>
      <c r="F36" s="1513"/>
      <c r="G36" s="1513"/>
      <c r="H36" s="1513"/>
      <c r="I36" s="1512"/>
      <c r="J36" s="1512"/>
      <c r="K36" s="1512"/>
      <c r="L36" s="1512"/>
      <c r="M36" s="1512"/>
      <c r="N36" s="1512"/>
      <c r="O36" s="1512"/>
      <c r="P36" s="1512"/>
      <c r="Q36" s="1512"/>
      <c r="R36" s="1512"/>
      <c r="S36" s="1512"/>
      <c r="T36" s="1512"/>
      <c r="U36" s="1512"/>
      <c r="V36" s="1512"/>
      <c r="W36" s="1512"/>
      <c r="X36" s="288"/>
      <c r="Y36" s="288"/>
      <c r="Z36" s="288"/>
      <c r="AA36" s="288"/>
      <c r="AB36" s="288"/>
      <c r="AC36" s="288"/>
      <c r="AD36" s="288"/>
    </row>
    <row r="37" spans="3:40" ht="6" customHeight="1">
      <c r="C37" s="511"/>
      <c r="D37" s="511"/>
      <c r="E37" s="511"/>
      <c r="F37" s="511"/>
      <c r="G37" s="511"/>
      <c r="H37" s="511"/>
      <c r="I37" s="511"/>
      <c r="J37" s="511"/>
      <c r="K37" s="511"/>
      <c r="L37" s="511"/>
      <c r="M37" s="511"/>
      <c r="N37" s="511"/>
      <c r="O37" s="511"/>
      <c r="P37" s="511"/>
      <c r="Q37" s="511"/>
      <c r="R37" s="511"/>
      <c r="S37" s="511"/>
      <c r="T37" s="511"/>
      <c r="U37" s="511"/>
      <c r="V37" s="511"/>
      <c r="W37" s="511"/>
      <c r="X37" s="511"/>
      <c r="Y37" s="511"/>
      <c r="Z37" s="511"/>
      <c r="AA37" s="511"/>
      <c r="AB37" s="511"/>
      <c r="AC37" s="511"/>
      <c r="AD37" s="511"/>
    </row>
    <row r="38" spans="3:40" ht="17.25" customHeight="1">
      <c r="C38" s="1513" t="s">
        <v>3</v>
      </c>
      <c r="D38" s="1513"/>
      <c r="E38" s="1513"/>
      <c r="F38" s="1513"/>
      <c r="G38" s="1513"/>
      <c r="H38" s="1513"/>
      <c r="I38" s="1515" t="str">
        <f>入力シート!AT82</f>
        <v/>
      </c>
      <c r="J38" s="1515"/>
      <c r="K38" s="1515"/>
      <c r="L38" s="1515"/>
      <c r="M38" s="1515"/>
      <c r="N38" s="1515"/>
      <c r="O38" s="1515"/>
      <c r="P38" s="1515"/>
      <c r="Q38" s="1515"/>
      <c r="R38" s="1515"/>
      <c r="S38" s="1515"/>
      <c r="T38" s="1515"/>
      <c r="U38" s="1515"/>
      <c r="V38" s="1515"/>
      <c r="W38" s="1515"/>
      <c r="X38" s="288"/>
      <c r="Y38" s="288"/>
      <c r="Z38" s="288"/>
      <c r="AA38" s="288"/>
      <c r="AB38" s="288"/>
      <c r="AC38" s="288"/>
      <c r="AD38" s="288"/>
      <c r="AG38" s="229" t="str">
        <f>SUBSTITUTE(SUBSTITUTE(I38," ",""),"　","")</f>
        <v/>
      </c>
    </row>
    <row r="39" spans="3:40" s="290" customFormat="1" ht="17.25" customHeight="1">
      <c r="C39" s="1513"/>
      <c r="D39" s="1513"/>
      <c r="E39" s="1513"/>
      <c r="F39" s="1513"/>
      <c r="G39" s="1513"/>
      <c r="H39" s="1513"/>
      <c r="I39" s="1515"/>
      <c r="J39" s="1515"/>
      <c r="K39" s="1515"/>
      <c r="L39" s="1515"/>
      <c r="M39" s="1515"/>
      <c r="N39" s="1515"/>
      <c r="O39" s="1515"/>
      <c r="P39" s="1515"/>
      <c r="Q39" s="1515"/>
      <c r="R39" s="1515"/>
      <c r="S39" s="1515"/>
      <c r="T39" s="1515"/>
      <c r="U39" s="1515"/>
      <c r="V39" s="1515"/>
      <c r="W39" s="1515"/>
      <c r="X39" s="288"/>
      <c r="Y39" s="288"/>
      <c r="Z39" s="288"/>
      <c r="AA39" s="288"/>
      <c r="AB39" s="288"/>
      <c r="AC39" s="288"/>
      <c r="AD39" s="288"/>
    </row>
    <row r="40" spans="3:40" s="290" customFormat="1" ht="8.1" customHeight="1">
      <c r="C40" s="560"/>
      <c r="D40" s="560"/>
      <c r="E40" s="560"/>
      <c r="F40" s="560"/>
      <c r="G40" s="560"/>
      <c r="H40" s="560"/>
      <c r="I40" s="561"/>
      <c r="J40" s="561"/>
      <c r="K40" s="561"/>
      <c r="L40" s="561"/>
      <c r="M40" s="561"/>
      <c r="N40" s="561"/>
      <c r="O40" s="561"/>
      <c r="P40" s="561"/>
      <c r="Q40" s="561"/>
      <c r="R40" s="561"/>
      <c r="S40" s="561"/>
      <c r="T40" s="561"/>
      <c r="U40" s="561"/>
      <c r="V40" s="561"/>
      <c r="W40" s="561"/>
      <c r="X40" s="288"/>
      <c r="Y40" s="288"/>
      <c r="Z40" s="288"/>
      <c r="AA40" s="288"/>
      <c r="AB40" s="288"/>
      <c r="AC40" s="288"/>
      <c r="AD40" s="288"/>
    </row>
    <row r="41" spans="3:40" s="290" customFormat="1" ht="20.100000000000001" customHeight="1" thickBot="1">
      <c r="C41" s="562"/>
      <c r="E41" s="562"/>
      <c r="F41" s="562"/>
      <c r="G41" s="562"/>
      <c r="H41" s="562"/>
      <c r="I41" s="563"/>
      <c r="J41" s="563"/>
      <c r="K41" s="563"/>
      <c r="L41" s="563"/>
      <c r="M41" s="563"/>
      <c r="N41" s="563"/>
      <c r="O41" s="563"/>
      <c r="P41" s="563"/>
      <c r="Q41" s="563"/>
      <c r="R41" s="563"/>
      <c r="S41" s="563"/>
      <c r="T41" s="563"/>
      <c r="U41" s="563"/>
      <c r="V41" s="563"/>
      <c r="W41" s="563"/>
      <c r="X41" s="288"/>
      <c r="Y41" s="288"/>
      <c r="Z41" s="288"/>
      <c r="AA41" s="288"/>
      <c r="AB41" s="288"/>
      <c r="AC41" s="288"/>
      <c r="AD41" s="288"/>
    </row>
    <row r="42" spans="3:40" ht="3.9" customHeight="1">
      <c r="C42" s="291"/>
      <c r="D42" s="291"/>
      <c r="E42" s="291"/>
      <c r="F42" s="291"/>
      <c r="G42" s="291"/>
      <c r="H42" s="291"/>
      <c r="I42" s="291"/>
      <c r="J42" s="291"/>
      <c r="K42" s="291"/>
      <c r="L42" s="291"/>
      <c r="M42" s="291"/>
      <c r="N42" s="291"/>
      <c r="O42" s="291"/>
      <c r="P42" s="291"/>
      <c r="Q42" s="291"/>
      <c r="R42" s="291"/>
      <c r="S42" s="291"/>
      <c r="T42" s="291"/>
      <c r="U42" s="291"/>
      <c r="V42" s="291"/>
      <c r="W42" s="1516" t="s">
        <v>1205</v>
      </c>
      <c r="X42" s="1517"/>
      <c r="Y42" s="1517"/>
      <c r="Z42" s="1517"/>
      <c r="AA42" s="1517"/>
      <c r="AB42" s="1517"/>
      <c r="AC42" s="1517"/>
      <c r="AD42" s="1517"/>
      <c r="AE42" s="1518"/>
      <c r="AF42" s="231"/>
    </row>
    <row r="43" spans="3:40" s="292" customFormat="1" ht="15" customHeight="1" thickBot="1">
      <c r="D43" s="297" t="s">
        <v>1237</v>
      </c>
      <c r="F43" s="567"/>
      <c r="G43" s="512"/>
      <c r="H43" s="517"/>
      <c r="I43" s="512"/>
      <c r="J43" s="512"/>
      <c r="K43" s="512"/>
      <c r="L43" s="512"/>
      <c r="M43" s="512"/>
      <c r="N43" s="512"/>
      <c r="O43" s="512"/>
      <c r="P43" s="512"/>
      <c r="Q43" s="512"/>
      <c r="R43" s="512"/>
      <c r="S43" s="512"/>
      <c r="T43" s="291"/>
      <c r="U43" s="291"/>
      <c r="V43" s="291"/>
      <c r="W43" s="1519"/>
      <c r="X43" s="1520"/>
      <c r="Y43" s="1520"/>
      <c r="Z43" s="1520"/>
      <c r="AA43" s="1520"/>
      <c r="AB43" s="1520"/>
      <c r="AC43" s="1520"/>
      <c r="AD43" s="1520"/>
      <c r="AE43" s="1521"/>
      <c r="AF43" s="512"/>
    </row>
    <row r="44" spans="3:40" s="292" customFormat="1" ht="15" customHeight="1">
      <c r="D44" s="566" t="s">
        <v>1238</v>
      </c>
      <c r="E44" s="568"/>
      <c r="F44" s="512"/>
      <c r="G44" s="512"/>
      <c r="H44" s="517"/>
      <c r="I44" s="512"/>
      <c r="J44" s="512"/>
      <c r="K44" s="512"/>
      <c r="L44" s="512"/>
      <c r="M44" s="512"/>
      <c r="N44" s="512"/>
      <c r="O44" s="512"/>
      <c r="P44" s="512"/>
      <c r="Q44" s="512"/>
      <c r="R44" s="512"/>
      <c r="S44" s="512"/>
      <c r="T44" s="512"/>
      <c r="U44" s="512"/>
      <c r="V44" s="512"/>
      <c r="W44" s="532"/>
      <c r="X44" s="533"/>
      <c r="Y44" s="533"/>
      <c r="Z44" s="534"/>
      <c r="AA44" s="534"/>
      <c r="AB44" s="534"/>
      <c r="AC44" s="534"/>
      <c r="AD44" s="534"/>
      <c r="AE44" s="535"/>
      <c r="AF44" s="512"/>
    </row>
    <row r="45" spans="3:40" s="311" customFormat="1" ht="15" customHeight="1">
      <c r="D45" s="587" t="s">
        <v>1241</v>
      </c>
      <c r="F45" s="586"/>
      <c r="H45" s="536"/>
      <c r="I45" s="536"/>
      <c r="J45" s="536"/>
      <c r="K45" s="536"/>
      <c r="L45" s="536"/>
      <c r="S45" s="310"/>
      <c r="T45" s="537"/>
      <c r="U45" s="537"/>
      <c r="V45" s="537"/>
      <c r="W45" s="538"/>
      <c r="X45" s="537"/>
      <c r="Y45" s="537"/>
      <c r="Z45" s="539"/>
      <c r="AA45" s="539"/>
      <c r="AB45" s="539"/>
      <c r="AC45" s="539"/>
      <c r="AD45" s="539"/>
      <c r="AE45" s="540"/>
      <c r="AF45" s="513"/>
      <c r="AG45" s="513"/>
      <c r="AH45" s="513"/>
      <c r="AI45" s="513"/>
      <c r="AJ45" s="513"/>
      <c r="AK45" s="513"/>
      <c r="AL45" s="513"/>
    </row>
    <row r="46" spans="3:40" s="311" customFormat="1" ht="15" customHeight="1">
      <c r="D46" s="566" t="s">
        <v>1249</v>
      </c>
      <c r="F46" s="586"/>
      <c r="H46" s="536"/>
      <c r="I46" s="536"/>
      <c r="J46" s="536"/>
      <c r="K46" s="536"/>
      <c r="L46" s="536"/>
      <c r="S46" s="310"/>
      <c r="T46" s="537"/>
      <c r="U46" s="537"/>
      <c r="V46" s="537"/>
      <c r="W46" s="538"/>
      <c r="X46" s="537"/>
      <c r="Y46" s="537"/>
      <c r="Z46" s="539"/>
      <c r="AA46" s="539"/>
      <c r="AB46" s="539"/>
      <c r="AC46" s="539"/>
      <c r="AD46" s="539"/>
      <c r="AE46" s="540"/>
      <c r="AF46" s="513"/>
      <c r="AG46" s="513"/>
      <c r="AH46" s="513"/>
      <c r="AI46" s="513"/>
      <c r="AJ46" s="513"/>
      <c r="AK46" s="513"/>
      <c r="AL46" s="513"/>
    </row>
    <row r="47" spans="3:40" s="311" customFormat="1" ht="6.9" customHeight="1">
      <c r="D47" s="586"/>
      <c r="F47" s="586"/>
      <c r="H47" s="536"/>
      <c r="I47" s="536"/>
      <c r="J47" s="536"/>
      <c r="K47" s="536"/>
      <c r="L47" s="536"/>
      <c r="S47" s="310"/>
      <c r="T47" s="537"/>
      <c r="U47" s="537"/>
      <c r="V47" s="537"/>
      <c r="W47" s="538"/>
      <c r="X47" s="537"/>
      <c r="Y47" s="537"/>
      <c r="Z47" s="539"/>
      <c r="AA47" s="539"/>
      <c r="AB47" s="539"/>
      <c r="AC47" s="539"/>
      <c r="AD47" s="539"/>
      <c r="AE47" s="540"/>
      <c r="AF47" s="513"/>
      <c r="AG47" s="513"/>
      <c r="AH47" s="513"/>
      <c r="AI47" s="513"/>
      <c r="AJ47" s="513"/>
      <c r="AK47" s="513"/>
      <c r="AL47" s="513"/>
    </row>
    <row r="48" spans="3:40" ht="15" customHeight="1">
      <c r="D48" s="301" t="s">
        <v>1236</v>
      </c>
      <c r="F48" s="311"/>
      <c r="G48" s="512"/>
      <c r="H48" s="512"/>
      <c r="I48" s="512"/>
      <c r="J48" s="512"/>
      <c r="K48" s="512"/>
      <c r="L48" s="291"/>
      <c r="M48" s="291"/>
      <c r="N48" s="291"/>
      <c r="O48" s="291"/>
      <c r="P48" s="291"/>
      <c r="Q48" s="291"/>
      <c r="R48" s="291"/>
      <c r="S48" s="291"/>
      <c r="T48" s="291"/>
      <c r="U48" s="291"/>
      <c r="V48" s="291"/>
      <c r="W48" s="541"/>
      <c r="X48" s="291"/>
      <c r="Y48" s="542"/>
      <c r="Z48" s="542"/>
      <c r="AA48" s="542"/>
      <c r="AB48" s="542"/>
      <c r="AC48" s="542"/>
      <c r="AD48" s="539"/>
      <c r="AE48" s="543"/>
      <c r="AF48" s="231"/>
      <c r="AI48" s="231"/>
      <c r="AJ48" s="231"/>
      <c r="AK48" s="296"/>
      <c r="AL48" s="512"/>
      <c r="AM48" s="512"/>
      <c r="AN48" s="512"/>
    </row>
    <row r="49" spans="3:43" ht="15" customHeight="1">
      <c r="C49" s="291"/>
      <c r="D49" s="566" t="s">
        <v>1239</v>
      </c>
      <c r="G49" s="512"/>
      <c r="H49" s="512"/>
      <c r="I49" s="512"/>
      <c r="J49" s="512"/>
      <c r="K49" s="512"/>
      <c r="L49" s="291"/>
      <c r="M49" s="291"/>
      <c r="N49" s="291"/>
      <c r="O49" s="291"/>
      <c r="P49" s="291"/>
      <c r="Q49" s="291"/>
      <c r="R49" s="291"/>
      <c r="S49" s="291"/>
      <c r="T49" s="291"/>
      <c r="U49" s="291"/>
      <c r="V49" s="291"/>
      <c r="W49" s="541"/>
      <c r="X49" s="291"/>
      <c r="Y49" s="542"/>
      <c r="Z49" s="542"/>
      <c r="AA49" s="542"/>
      <c r="AB49" s="542"/>
      <c r="AC49" s="542"/>
      <c r="AD49" s="539"/>
      <c r="AE49" s="543"/>
      <c r="AF49" s="231"/>
      <c r="AI49" s="231"/>
      <c r="AJ49" s="231"/>
      <c r="AK49" s="296"/>
      <c r="AL49" s="512"/>
      <c r="AM49" s="512"/>
      <c r="AN49" s="512"/>
    </row>
    <row r="50" spans="3:43" ht="15" customHeight="1">
      <c r="C50" s="291"/>
      <c r="D50" s="566" t="s">
        <v>1228</v>
      </c>
      <c r="G50" s="512"/>
      <c r="H50" s="512"/>
      <c r="I50" s="512"/>
      <c r="J50" s="512"/>
      <c r="K50" s="512"/>
      <c r="L50" s="291"/>
      <c r="M50" s="291"/>
      <c r="N50" s="291"/>
      <c r="O50" s="291"/>
      <c r="P50" s="291"/>
      <c r="Q50" s="291"/>
      <c r="R50" s="291"/>
      <c r="S50" s="291"/>
      <c r="T50" s="291"/>
      <c r="U50" s="291"/>
      <c r="V50" s="291"/>
      <c r="W50" s="541"/>
      <c r="X50" s="291"/>
      <c r="Y50" s="291"/>
      <c r="Z50" s="291"/>
      <c r="AA50" s="291"/>
      <c r="AB50" s="291"/>
      <c r="AC50" s="291"/>
      <c r="AD50" s="291"/>
      <c r="AE50" s="543"/>
      <c r="AF50" s="231"/>
      <c r="AI50" s="231"/>
      <c r="AJ50" s="231"/>
      <c r="AK50" s="296"/>
      <c r="AL50" s="512"/>
      <c r="AM50" s="512"/>
      <c r="AN50" s="512"/>
    </row>
    <row r="51" spans="3:43" ht="15" customHeight="1">
      <c r="C51" s="291"/>
      <c r="D51" s="566" t="s">
        <v>1240</v>
      </c>
      <c r="G51" s="512"/>
      <c r="H51" s="512"/>
      <c r="I51" s="512"/>
      <c r="J51" s="512"/>
      <c r="K51" s="512"/>
      <c r="L51" s="291"/>
      <c r="M51" s="291"/>
      <c r="N51" s="291"/>
      <c r="O51" s="291"/>
      <c r="P51" s="291"/>
      <c r="Q51" s="291"/>
      <c r="R51" s="291"/>
      <c r="S51" s="291"/>
      <c r="T51" s="291"/>
      <c r="U51" s="291"/>
      <c r="V51" s="291"/>
      <c r="W51" s="541"/>
      <c r="X51" s="291"/>
      <c r="Y51" s="291"/>
      <c r="Z51" s="291"/>
      <c r="AA51" s="291"/>
      <c r="AB51" s="291"/>
      <c r="AC51" s="291"/>
      <c r="AD51" s="291"/>
      <c r="AE51" s="543"/>
      <c r="AF51" s="231"/>
      <c r="AI51" s="231"/>
      <c r="AJ51" s="231"/>
      <c r="AK51" s="296"/>
      <c r="AL51" s="512"/>
      <c r="AM51" s="512"/>
      <c r="AN51" s="512"/>
    </row>
    <row r="52" spans="3:43" ht="8.1" customHeight="1">
      <c r="C52" s="291"/>
      <c r="D52" s="231"/>
      <c r="E52" s="231"/>
      <c r="F52" s="296"/>
      <c r="G52" s="512"/>
      <c r="H52" s="512"/>
      <c r="I52" s="512"/>
      <c r="J52" s="512"/>
      <c r="K52" s="512"/>
      <c r="L52" s="291"/>
      <c r="M52" s="291"/>
      <c r="N52" s="291"/>
      <c r="O52" s="291"/>
      <c r="P52" s="291"/>
      <c r="Q52" s="291"/>
      <c r="R52" s="291"/>
      <c r="S52" s="291"/>
      <c r="T52" s="291"/>
      <c r="U52" s="291"/>
      <c r="V52" s="291"/>
      <c r="W52" s="541"/>
      <c r="X52" s="291"/>
      <c r="Y52" s="291"/>
      <c r="Z52" s="291"/>
      <c r="AA52" s="291"/>
      <c r="AB52" s="291"/>
      <c r="AC52" s="291"/>
      <c r="AD52" s="291"/>
      <c r="AE52" s="543"/>
      <c r="AF52" s="231"/>
      <c r="AI52" s="231"/>
      <c r="AJ52" s="231"/>
      <c r="AK52" s="296"/>
      <c r="AL52" s="512"/>
      <c r="AM52" s="512"/>
      <c r="AN52" s="512"/>
    </row>
    <row r="53" spans="3:43" ht="12" customHeight="1" thickBot="1">
      <c r="C53" s="291"/>
      <c r="D53" s="578"/>
      <c r="E53" s="578"/>
      <c r="F53" s="578"/>
      <c r="G53" s="578"/>
      <c r="H53" s="578"/>
      <c r="I53" s="578"/>
      <c r="J53" s="578"/>
      <c r="K53" s="578"/>
      <c r="L53" s="577"/>
      <c r="N53" s="583"/>
      <c r="O53" s="584"/>
      <c r="P53" s="1514" t="s">
        <v>1235</v>
      </c>
      <c r="Q53" s="1514"/>
      <c r="R53" s="1514"/>
      <c r="S53" s="1514"/>
      <c r="T53" s="1514"/>
      <c r="U53" s="578"/>
      <c r="V53" s="579"/>
      <c r="W53" s="574"/>
      <c r="X53" s="575"/>
      <c r="Y53" s="575"/>
      <c r="Z53" s="575"/>
      <c r="AA53" s="575"/>
      <c r="AB53" s="575"/>
      <c r="AC53" s="575"/>
      <c r="AD53" s="575"/>
      <c r="AE53" s="576"/>
      <c r="AF53" s="231"/>
    </row>
    <row r="54" spans="3:43" s="293" customFormat="1" ht="9.9" customHeight="1">
      <c r="C54" s="512"/>
      <c r="D54" s="572"/>
      <c r="E54" s="512"/>
      <c r="F54" s="512"/>
      <c r="G54" s="512"/>
      <c r="H54" s="512"/>
      <c r="I54" s="512"/>
      <c r="J54" s="512"/>
      <c r="K54" s="512"/>
      <c r="L54" s="571"/>
      <c r="M54" s="582"/>
      <c r="N54" s="571"/>
      <c r="O54" s="571"/>
      <c r="P54" s="1514"/>
      <c r="Q54" s="1514"/>
      <c r="R54" s="1514"/>
      <c r="S54" s="1514"/>
      <c r="T54" s="1514"/>
      <c r="U54" s="512"/>
      <c r="V54" s="512"/>
      <c r="W54" s="512"/>
      <c r="X54" s="512"/>
      <c r="Y54" s="512"/>
      <c r="Z54" s="512"/>
      <c r="AA54" s="512"/>
      <c r="AB54" s="512"/>
      <c r="AC54" s="512"/>
      <c r="AD54" s="512"/>
      <c r="AE54" s="518"/>
      <c r="AF54" s="512"/>
    </row>
    <row r="55" spans="3:43" s="293" customFormat="1" ht="16.95" customHeight="1">
      <c r="C55" s="512"/>
      <c r="D55" s="570"/>
      <c r="E55" s="569" t="s">
        <v>1307</v>
      </c>
      <c r="G55" s="512"/>
      <c r="H55" s="517"/>
      <c r="I55" s="512"/>
      <c r="J55" s="512"/>
      <c r="K55" s="512"/>
      <c r="L55" s="512"/>
      <c r="M55" s="512"/>
      <c r="N55" s="512"/>
      <c r="O55" s="512"/>
      <c r="P55" s="512"/>
      <c r="Q55" s="512"/>
      <c r="R55" s="512"/>
      <c r="S55" s="512"/>
      <c r="T55" s="512"/>
      <c r="U55" s="512"/>
      <c r="V55" s="512"/>
      <c r="W55" s="512"/>
      <c r="X55" s="512"/>
      <c r="Y55" s="512"/>
      <c r="Z55" s="512"/>
      <c r="AA55" s="512"/>
      <c r="AB55" s="512"/>
      <c r="AC55" s="512"/>
      <c r="AD55" s="512"/>
      <c r="AE55" s="518"/>
      <c r="AF55" s="512"/>
      <c r="AI55" s="568"/>
      <c r="AJ55" s="568"/>
      <c r="AK55" s="567"/>
      <c r="AL55" s="512"/>
    </row>
    <row r="56" spans="3:43" ht="17.100000000000001" customHeight="1">
      <c r="C56" s="294"/>
      <c r="D56" s="519"/>
      <c r="E56" s="294" t="s">
        <v>1284</v>
      </c>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520"/>
      <c r="AF56" s="294"/>
    </row>
    <row r="57" spans="3:43" ht="16.95" customHeight="1">
      <c r="C57" s="294"/>
      <c r="D57" s="519"/>
      <c r="E57" s="294" t="s">
        <v>1285</v>
      </c>
      <c r="F57" s="294"/>
      <c r="G57" s="294"/>
      <c r="H57" s="291"/>
      <c r="I57" s="294"/>
      <c r="J57" s="294"/>
      <c r="K57" s="294"/>
      <c r="L57" s="294"/>
      <c r="M57" s="294"/>
      <c r="N57" s="294"/>
      <c r="O57" s="294"/>
      <c r="P57" s="294"/>
      <c r="Q57" s="294"/>
      <c r="R57" s="294"/>
      <c r="S57" s="294"/>
      <c r="T57" s="294"/>
      <c r="U57" s="294"/>
      <c r="V57" s="294"/>
      <c r="W57" s="294"/>
      <c r="X57" s="294"/>
      <c r="Y57" s="294"/>
      <c r="Z57" s="294"/>
      <c r="AA57" s="294"/>
      <c r="AB57" s="294"/>
      <c r="AC57" s="294"/>
      <c r="AD57" s="294"/>
      <c r="AE57" s="520"/>
      <c r="AF57" s="294"/>
    </row>
    <row r="58" spans="3:43" ht="5.0999999999999996" customHeight="1">
      <c r="C58" s="294"/>
      <c r="D58" s="519"/>
      <c r="E58" s="294"/>
      <c r="G58" s="294"/>
      <c r="H58" s="291"/>
      <c r="I58" s="294"/>
      <c r="J58" s="294"/>
      <c r="K58" s="294"/>
      <c r="L58" s="294"/>
      <c r="M58" s="294"/>
      <c r="N58" s="294"/>
      <c r="O58" s="294"/>
      <c r="P58" s="294"/>
      <c r="Q58" s="294"/>
      <c r="R58" s="294"/>
      <c r="S58" s="294"/>
      <c r="T58" s="294"/>
      <c r="U58" s="294"/>
      <c r="V58" s="294"/>
      <c r="W58" s="294"/>
      <c r="X58" s="294"/>
      <c r="Y58" s="294"/>
      <c r="Z58" s="294"/>
      <c r="AA58" s="294"/>
      <c r="AB58" s="294"/>
      <c r="AC58" s="294"/>
      <c r="AD58" s="294"/>
      <c r="AE58" s="520"/>
      <c r="AF58" s="294"/>
    </row>
    <row r="59" spans="3:43" ht="17.100000000000001" customHeight="1">
      <c r="C59" s="294"/>
      <c r="D59" s="519"/>
      <c r="E59" s="294"/>
      <c r="F59" s="291" t="s">
        <v>1234</v>
      </c>
      <c r="G59" s="294"/>
      <c r="H59" s="291"/>
      <c r="I59" s="294"/>
      <c r="J59" s="294"/>
      <c r="K59" s="294"/>
      <c r="L59" s="294"/>
      <c r="M59" s="294"/>
      <c r="N59" s="294"/>
      <c r="O59" s="294"/>
      <c r="P59" s="294"/>
      <c r="Q59" s="294"/>
      <c r="R59" s="294"/>
      <c r="S59" s="294"/>
      <c r="T59" s="294"/>
      <c r="U59" s="294"/>
      <c r="V59" s="294"/>
      <c r="W59" s="294"/>
      <c r="X59" s="294"/>
      <c r="Y59" s="294"/>
      <c r="Z59" s="294"/>
      <c r="AA59" s="294"/>
      <c r="AB59" s="294"/>
      <c r="AC59" s="294"/>
      <c r="AD59" s="294"/>
      <c r="AE59" s="520"/>
      <c r="AF59" s="294"/>
    </row>
    <row r="60" spans="3:43" ht="17.100000000000001" customHeight="1">
      <c r="C60" s="294"/>
      <c r="D60" s="519"/>
      <c r="E60" s="294"/>
      <c r="F60" s="291" t="s">
        <v>1232</v>
      </c>
      <c r="G60" s="294"/>
      <c r="H60" s="291"/>
      <c r="I60" s="294"/>
      <c r="J60" s="294"/>
      <c r="K60" s="294"/>
      <c r="L60" s="294"/>
      <c r="M60" s="294"/>
      <c r="N60" s="294"/>
      <c r="O60" s="294"/>
      <c r="P60" s="294"/>
      <c r="Q60" s="294"/>
      <c r="R60" s="294"/>
      <c r="S60" s="294"/>
      <c r="T60" s="294"/>
      <c r="U60" s="294"/>
      <c r="V60" s="294"/>
      <c r="W60" s="294"/>
      <c r="X60" s="294"/>
      <c r="Y60" s="294"/>
      <c r="Z60" s="294"/>
      <c r="AA60" s="294"/>
      <c r="AB60" s="294"/>
      <c r="AC60" s="294"/>
      <c r="AD60" s="294"/>
      <c r="AE60" s="520"/>
      <c r="AF60" s="294"/>
    </row>
    <row r="61" spans="3:43" s="311" customFormat="1" ht="20.100000000000001" customHeight="1">
      <c r="D61" s="521"/>
      <c r="E61" s="1499" t="s">
        <v>1204</v>
      </c>
      <c r="F61" s="1499"/>
      <c r="G61" s="1499"/>
      <c r="H61" s="1499"/>
      <c r="I61" s="1499"/>
      <c r="J61" s="1499" t="str">
        <f>入力シート!AT101</f>
        <v/>
      </c>
      <c r="K61" s="1499"/>
      <c r="L61" s="1499"/>
      <c r="M61" s="1499"/>
      <c r="N61" s="1499"/>
      <c r="O61" s="1499"/>
      <c r="P61" s="1499"/>
      <c r="Q61" s="1499"/>
      <c r="R61" s="1499"/>
      <c r="S61" s="1499"/>
      <c r="T61" s="1499"/>
      <c r="U61" s="1499"/>
      <c r="V61" s="1499"/>
      <c r="W61" s="1499"/>
      <c r="X61" s="1499"/>
      <c r="Y61" s="1499"/>
      <c r="Z61" s="1499"/>
      <c r="AA61" s="1499"/>
      <c r="AB61" s="1499"/>
      <c r="AC61" s="1499"/>
      <c r="AD61" s="1499"/>
      <c r="AE61" s="522"/>
      <c r="AF61" s="513"/>
      <c r="AG61" s="513"/>
      <c r="AH61" s="513"/>
      <c r="AI61" s="513"/>
      <c r="AJ61" s="513"/>
      <c r="AK61" s="513"/>
      <c r="AL61" s="513"/>
      <c r="AM61" s="513"/>
      <c r="AN61" s="513"/>
      <c r="AO61" s="513"/>
      <c r="AP61" s="513"/>
      <c r="AQ61" s="513"/>
    </row>
    <row r="62" spans="3:43" s="311" customFormat="1" ht="20.100000000000001" customHeight="1">
      <c r="D62" s="521"/>
      <c r="E62" s="1499"/>
      <c r="F62" s="1499"/>
      <c r="G62" s="1499"/>
      <c r="H62" s="1499"/>
      <c r="I62" s="1499"/>
      <c r="J62" s="1499"/>
      <c r="K62" s="1499"/>
      <c r="L62" s="1499"/>
      <c r="M62" s="1499"/>
      <c r="N62" s="1499"/>
      <c r="O62" s="1499"/>
      <c r="P62" s="1499"/>
      <c r="Q62" s="1499"/>
      <c r="R62" s="1499"/>
      <c r="S62" s="1499"/>
      <c r="T62" s="1499"/>
      <c r="U62" s="1499"/>
      <c r="V62" s="1499"/>
      <c r="W62" s="1499"/>
      <c r="X62" s="1499"/>
      <c r="Y62" s="1499"/>
      <c r="Z62" s="1499"/>
      <c r="AA62" s="1499"/>
      <c r="AB62" s="1499"/>
      <c r="AC62" s="1499"/>
      <c r="AD62" s="1499"/>
      <c r="AE62" s="522"/>
      <c r="AF62" s="513"/>
      <c r="AG62" s="513"/>
      <c r="AH62" s="513"/>
      <c r="AI62" s="513"/>
      <c r="AJ62" s="513"/>
      <c r="AK62" s="513"/>
      <c r="AL62" s="513"/>
      <c r="AM62" s="513"/>
      <c r="AN62" s="513"/>
      <c r="AO62" s="513"/>
      <c r="AP62" s="513"/>
      <c r="AQ62" s="513"/>
    </row>
    <row r="63" spans="3:43" s="311" customFormat="1" ht="5.4" customHeight="1">
      <c r="D63" s="521"/>
      <c r="E63" s="523"/>
      <c r="F63" s="310"/>
      <c r="G63" s="310"/>
      <c r="H63" s="310"/>
      <c r="I63" s="310"/>
      <c r="J63" s="559"/>
      <c r="K63" s="559"/>
      <c r="L63" s="559"/>
      <c r="M63" s="559"/>
      <c r="N63" s="559"/>
      <c r="O63" s="559"/>
      <c r="P63" s="559"/>
      <c r="Q63" s="559"/>
      <c r="R63" s="559" t="s">
        <v>317</v>
      </c>
      <c r="S63" s="559"/>
      <c r="T63" s="559"/>
      <c r="U63" s="559"/>
      <c r="V63" s="559"/>
      <c r="W63" s="559"/>
      <c r="X63" s="559"/>
      <c r="Y63" s="559"/>
      <c r="Z63" s="559"/>
      <c r="AA63" s="559"/>
      <c r="AB63" s="559"/>
      <c r="AC63" s="559"/>
      <c r="AD63" s="559"/>
      <c r="AE63" s="524"/>
    </row>
    <row r="64" spans="3:43" s="311" customFormat="1" ht="15.9" customHeight="1">
      <c r="D64" s="521"/>
      <c r="E64" s="1499" t="s">
        <v>1126</v>
      </c>
      <c r="F64" s="1499"/>
      <c r="G64" s="1499"/>
      <c r="H64" s="1499"/>
      <c r="I64" s="1499"/>
      <c r="J64" s="1499" t="str">
        <f>入力シート!AT104</f>
        <v/>
      </c>
      <c r="K64" s="1499"/>
      <c r="L64" s="1499"/>
      <c r="M64" s="1499"/>
      <c r="N64" s="1499"/>
      <c r="O64" s="1499"/>
      <c r="P64" s="1499"/>
      <c r="Q64" s="1499"/>
      <c r="R64" s="1499"/>
      <c r="S64" s="1499"/>
      <c r="T64" s="1499"/>
      <c r="U64" s="1499"/>
      <c r="V64" s="1499"/>
      <c r="W64" s="1499"/>
      <c r="X64" s="1499"/>
      <c r="Y64" s="1499"/>
      <c r="Z64" s="1499"/>
      <c r="AA64" s="1499"/>
      <c r="AB64" s="1499"/>
      <c r="AC64" s="1499"/>
      <c r="AD64" s="1499"/>
      <c r="AE64" s="522"/>
      <c r="AF64" s="513"/>
      <c r="AG64" s="513"/>
      <c r="AH64" s="513"/>
      <c r="AI64" s="513"/>
      <c r="AJ64" s="310"/>
    </row>
    <row r="65" spans="3:38" s="311" customFormat="1" ht="15.9" customHeight="1">
      <c r="D65" s="521"/>
      <c r="E65" s="1499"/>
      <c r="F65" s="1499"/>
      <c r="G65" s="1499"/>
      <c r="H65" s="1499"/>
      <c r="I65" s="1499"/>
      <c r="J65" s="1499"/>
      <c r="K65" s="1499"/>
      <c r="L65" s="1499"/>
      <c r="M65" s="1499"/>
      <c r="N65" s="1499"/>
      <c r="O65" s="1499"/>
      <c r="P65" s="1499"/>
      <c r="Q65" s="1499"/>
      <c r="R65" s="1499"/>
      <c r="S65" s="1499"/>
      <c r="T65" s="1499"/>
      <c r="U65" s="1499"/>
      <c r="V65" s="1499"/>
      <c r="W65" s="1499"/>
      <c r="X65" s="1499"/>
      <c r="Y65" s="1499"/>
      <c r="Z65" s="1499"/>
      <c r="AA65" s="1499"/>
      <c r="AB65" s="1499"/>
      <c r="AC65" s="1499"/>
      <c r="AD65" s="1499"/>
      <c r="AE65" s="522"/>
      <c r="AF65" s="513"/>
      <c r="AG65" s="513"/>
      <c r="AH65" s="513"/>
      <c r="AI65" s="513"/>
    </row>
    <row r="66" spans="3:38" s="311" customFormat="1" ht="5.4" customHeight="1">
      <c r="D66" s="521"/>
      <c r="E66" s="585"/>
      <c r="F66" s="559"/>
      <c r="G66" s="559"/>
      <c r="H66" s="559"/>
      <c r="I66" s="559"/>
      <c r="J66" s="559"/>
      <c r="K66" s="559"/>
      <c r="L66" s="559"/>
      <c r="M66" s="559"/>
      <c r="N66" s="559"/>
      <c r="O66" s="559"/>
      <c r="P66" s="559"/>
      <c r="Q66" s="559"/>
      <c r="R66" s="559" t="s">
        <v>317</v>
      </c>
      <c r="S66" s="559"/>
      <c r="T66" s="559"/>
      <c r="U66" s="559"/>
      <c r="V66" s="559"/>
      <c r="W66" s="559"/>
      <c r="X66" s="559"/>
      <c r="Y66" s="559"/>
      <c r="Z66" s="559"/>
      <c r="AA66" s="559"/>
      <c r="AB66" s="559"/>
      <c r="AC66" s="559"/>
      <c r="AD66" s="559"/>
      <c r="AE66" s="524"/>
    </row>
    <row r="67" spans="3:38" s="311" customFormat="1" ht="15.9" customHeight="1">
      <c r="D67" s="521"/>
      <c r="E67" s="1498" t="s">
        <v>485</v>
      </c>
      <c r="F67" s="1498"/>
      <c r="G67" s="1498"/>
      <c r="H67" s="1498"/>
      <c r="I67" s="1498"/>
      <c r="J67" s="1499" t="str">
        <f>入力シート!AT107</f>
        <v/>
      </c>
      <c r="K67" s="1499"/>
      <c r="L67" s="1499"/>
      <c r="M67" s="1499"/>
      <c r="N67" s="1499"/>
      <c r="O67" s="1499"/>
      <c r="P67" s="1499"/>
      <c r="Q67" s="1499"/>
      <c r="R67" s="1499"/>
      <c r="S67" s="1499"/>
      <c r="T67" s="1499"/>
      <c r="U67" s="1499"/>
      <c r="V67" s="1499"/>
      <c r="W67" s="1499"/>
      <c r="X67" s="1499"/>
      <c r="Y67" s="1499"/>
      <c r="Z67" s="1499"/>
      <c r="AA67" s="1499"/>
      <c r="AB67" s="565"/>
      <c r="AC67" s="565"/>
      <c r="AD67" s="581"/>
      <c r="AE67" s="522"/>
      <c r="AF67" s="513"/>
    </row>
    <row r="68" spans="3:38" s="311" customFormat="1" ht="15.9" customHeight="1">
      <c r="D68" s="521"/>
      <c r="E68" s="1498"/>
      <c r="F68" s="1498"/>
      <c r="G68" s="1498"/>
      <c r="H68" s="1498"/>
      <c r="I68" s="1498"/>
      <c r="J68" s="1499"/>
      <c r="K68" s="1499"/>
      <c r="L68" s="1499"/>
      <c r="M68" s="1499"/>
      <c r="N68" s="1499"/>
      <c r="O68" s="1499"/>
      <c r="P68" s="1499"/>
      <c r="Q68" s="1499"/>
      <c r="R68" s="1499"/>
      <c r="S68" s="1499"/>
      <c r="T68" s="1499"/>
      <c r="U68" s="1499"/>
      <c r="V68" s="1499"/>
      <c r="W68" s="1499"/>
      <c r="X68" s="1499"/>
      <c r="Y68" s="1499"/>
      <c r="Z68" s="1499"/>
      <c r="AA68" s="1499"/>
      <c r="AB68" s="565"/>
      <c r="AC68" s="565"/>
      <c r="AD68" s="581"/>
      <c r="AE68" s="522"/>
      <c r="AF68" s="513"/>
    </row>
    <row r="69" spans="3:38" s="311" customFormat="1" ht="5.4" customHeight="1">
      <c r="D69" s="521"/>
      <c r="E69" s="585"/>
      <c r="F69" s="559"/>
      <c r="G69" s="559"/>
      <c r="H69" s="559"/>
      <c r="I69" s="559"/>
      <c r="J69" s="559"/>
      <c r="K69" s="559"/>
      <c r="L69" s="559"/>
      <c r="M69" s="559"/>
      <c r="N69" s="559"/>
      <c r="O69" s="559"/>
      <c r="P69" s="559"/>
      <c r="Q69" s="559"/>
      <c r="R69" s="559" t="s">
        <v>317</v>
      </c>
      <c r="S69" s="559"/>
      <c r="T69" s="559"/>
      <c r="U69" s="559"/>
      <c r="V69" s="559"/>
      <c r="W69" s="559"/>
      <c r="X69" s="559"/>
      <c r="Y69" s="559"/>
      <c r="Z69" s="559"/>
      <c r="AA69" s="559"/>
      <c r="AB69" s="559"/>
      <c r="AC69" s="559"/>
      <c r="AD69" s="559"/>
      <c r="AE69" s="524"/>
    </row>
    <row r="70" spans="3:38" s="311" customFormat="1" ht="17.100000000000001" customHeight="1">
      <c r="D70" s="521"/>
      <c r="E70" s="1498" t="s">
        <v>486</v>
      </c>
      <c r="F70" s="1498"/>
      <c r="G70" s="1498"/>
      <c r="H70" s="1498"/>
      <c r="I70" s="1498"/>
      <c r="J70" s="1499" t="str">
        <f>入力シート!AT110</f>
        <v/>
      </c>
      <c r="K70" s="1499"/>
      <c r="L70" s="1499"/>
      <c r="M70" s="1499"/>
      <c r="N70" s="1499"/>
      <c r="O70" s="1499"/>
      <c r="P70" s="1499"/>
      <c r="Q70" s="1499"/>
      <c r="R70" s="1499"/>
      <c r="S70" s="1499"/>
      <c r="T70" s="1499"/>
      <c r="U70" s="1499"/>
      <c r="V70" s="1499"/>
      <c r="W70" s="1499"/>
      <c r="X70" s="1499"/>
      <c r="Y70" s="1499"/>
      <c r="Z70" s="1499"/>
      <c r="AA70" s="1499"/>
      <c r="AB70" s="565"/>
      <c r="AC70" s="565"/>
      <c r="AD70" s="581"/>
      <c r="AE70" s="522"/>
      <c r="AF70" s="513"/>
    </row>
    <row r="71" spans="3:38" s="311" customFormat="1" ht="17.100000000000001" customHeight="1">
      <c r="D71" s="521"/>
      <c r="E71" s="1498"/>
      <c r="F71" s="1498"/>
      <c r="G71" s="1498"/>
      <c r="H71" s="1498"/>
      <c r="I71" s="1498"/>
      <c r="J71" s="1499"/>
      <c r="K71" s="1499"/>
      <c r="L71" s="1499"/>
      <c r="M71" s="1499"/>
      <c r="N71" s="1499"/>
      <c r="O71" s="1499"/>
      <c r="P71" s="1499"/>
      <c r="Q71" s="1499"/>
      <c r="R71" s="1499"/>
      <c r="S71" s="1499"/>
      <c r="T71" s="1499"/>
      <c r="U71" s="1499"/>
      <c r="V71" s="1499"/>
      <c r="W71" s="1499"/>
      <c r="X71" s="1499"/>
      <c r="Y71" s="1499"/>
      <c r="Z71" s="1499"/>
      <c r="AA71" s="1499"/>
      <c r="AB71" s="565"/>
      <c r="AC71" s="565"/>
      <c r="AD71" s="581"/>
      <c r="AE71" s="522"/>
      <c r="AF71" s="513"/>
    </row>
    <row r="72" spans="3:38" s="311" customFormat="1" ht="5.0999999999999996" customHeight="1">
      <c r="D72" s="521"/>
      <c r="E72" s="564"/>
      <c r="F72" s="564"/>
      <c r="G72" s="564"/>
      <c r="H72" s="564"/>
      <c r="I72" s="564"/>
      <c r="J72" s="310"/>
      <c r="K72" s="565"/>
      <c r="L72" s="565"/>
      <c r="M72" s="565"/>
      <c r="N72" s="565"/>
      <c r="O72" s="565"/>
      <c r="P72" s="565"/>
      <c r="Q72" s="565"/>
      <c r="R72" s="565"/>
      <c r="S72" s="565"/>
      <c r="T72" s="565"/>
      <c r="U72" s="565"/>
      <c r="V72" s="565"/>
      <c r="W72" s="565"/>
      <c r="X72" s="565"/>
      <c r="Y72" s="565"/>
      <c r="Z72" s="565"/>
      <c r="AA72" s="565"/>
      <c r="AB72" s="565"/>
      <c r="AC72" s="565"/>
      <c r="AD72" s="565"/>
      <c r="AE72" s="522"/>
      <c r="AF72" s="513"/>
    </row>
    <row r="73" spans="3:38" s="311" customFormat="1" ht="15" customHeight="1">
      <c r="D73" s="521"/>
      <c r="E73" s="573" t="s">
        <v>1233</v>
      </c>
      <c r="F73" s="383"/>
      <c r="G73" s="564"/>
      <c r="H73" s="564"/>
      <c r="I73" s="564"/>
      <c r="J73" s="310"/>
      <c r="K73" s="565"/>
      <c r="L73" s="565"/>
      <c r="M73" s="565"/>
      <c r="N73" s="565"/>
      <c r="O73" s="565"/>
      <c r="P73" s="565"/>
      <c r="Q73" s="565"/>
      <c r="R73" s="565"/>
      <c r="S73" s="565"/>
      <c r="T73" s="565"/>
      <c r="U73" s="565"/>
      <c r="V73" s="565"/>
      <c r="W73" s="565"/>
      <c r="X73" s="565"/>
      <c r="Y73" s="565"/>
      <c r="Z73" s="565"/>
      <c r="AA73" s="565"/>
      <c r="AB73" s="565"/>
      <c r="AC73" s="565"/>
      <c r="AD73" s="565"/>
      <c r="AE73" s="522"/>
      <c r="AF73" s="513"/>
    </row>
    <row r="74" spans="3:38" s="311" customFormat="1" ht="5.0999999999999996" customHeight="1" thickBot="1">
      <c r="D74" s="525"/>
      <c r="E74" s="526"/>
      <c r="F74" s="526"/>
      <c r="G74" s="526"/>
      <c r="H74" s="527"/>
      <c r="I74" s="527"/>
      <c r="J74" s="527"/>
      <c r="K74" s="527"/>
      <c r="L74" s="527"/>
      <c r="M74" s="526"/>
      <c r="N74" s="528"/>
      <c r="O74" s="528"/>
      <c r="P74" s="528"/>
      <c r="Q74" s="528"/>
      <c r="R74" s="528"/>
      <c r="S74" s="528"/>
      <c r="T74" s="528"/>
      <c r="U74" s="528"/>
      <c r="V74" s="528"/>
      <c r="W74" s="528"/>
      <c r="X74" s="528"/>
      <c r="Y74" s="528"/>
      <c r="Z74" s="528"/>
      <c r="AA74" s="528"/>
      <c r="AB74" s="528"/>
      <c r="AC74" s="528"/>
      <c r="AD74" s="528"/>
      <c r="AE74" s="529"/>
      <c r="AF74" s="513"/>
    </row>
    <row r="75" spans="3:38" s="311" customFormat="1" ht="5.0999999999999996" customHeight="1">
      <c r="H75" s="530"/>
      <c r="I75" s="530"/>
      <c r="J75" s="530"/>
      <c r="K75" s="530"/>
      <c r="L75" s="530"/>
      <c r="N75" s="531"/>
      <c r="O75" s="531"/>
      <c r="P75" s="531"/>
      <c r="Q75" s="531"/>
      <c r="R75" s="580"/>
      <c r="S75" s="580"/>
      <c r="T75" s="580"/>
      <c r="U75" s="531"/>
      <c r="V75" s="531"/>
      <c r="W75" s="531"/>
      <c r="X75" s="531"/>
      <c r="Y75" s="531"/>
      <c r="Z75" s="531"/>
      <c r="AA75" s="531"/>
      <c r="AB75" s="531"/>
      <c r="AC75" s="531"/>
      <c r="AD75" s="531"/>
      <c r="AE75" s="513"/>
      <c r="AF75" s="513"/>
    </row>
    <row r="76" spans="3:38" ht="5.0999999999999996" customHeight="1">
      <c r="C76" s="291"/>
      <c r="D76" s="291"/>
      <c r="E76" s="291"/>
      <c r="F76" s="291"/>
      <c r="G76" s="291"/>
      <c r="H76" s="291"/>
      <c r="I76" s="291"/>
      <c r="J76" s="291"/>
      <c r="K76" s="291"/>
      <c r="L76" s="291"/>
      <c r="M76" s="291"/>
      <c r="N76" s="291"/>
      <c r="O76" s="291"/>
      <c r="P76" s="291"/>
      <c r="Q76" s="291"/>
      <c r="R76" s="291"/>
      <c r="S76" s="291"/>
      <c r="T76" s="291"/>
      <c r="U76" s="291"/>
      <c r="V76" s="291"/>
      <c r="W76" s="1500"/>
      <c r="X76" s="1500"/>
      <c r="Y76" s="1500"/>
      <c r="Z76" s="1500"/>
      <c r="AA76" s="1500"/>
      <c r="AB76" s="1500"/>
      <c r="AC76" s="1500"/>
      <c r="AD76" s="1500"/>
      <c r="AE76" s="1500"/>
      <c r="AF76" s="231"/>
    </row>
    <row r="77" spans="3:38" s="292" customFormat="1" ht="16.95" customHeight="1">
      <c r="C77" s="512"/>
      <c r="D77" s="1501"/>
      <c r="E77" s="1501"/>
      <c r="F77" s="567"/>
      <c r="G77" s="512"/>
      <c r="H77" s="517"/>
      <c r="I77" s="512"/>
      <c r="J77" s="512"/>
      <c r="K77" s="512"/>
      <c r="L77" s="512"/>
      <c r="M77" s="512"/>
      <c r="N77" s="512"/>
      <c r="O77" s="512"/>
      <c r="P77" s="512"/>
      <c r="Q77" s="512"/>
      <c r="R77" s="512"/>
      <c r="S77" s="512"/>
      <c r="T77" s="291"/>
      <c r="U77" s="291"/>
      <c r="V77" s="291"/>
      <c r="W77" s="1500"/>
      <c r="X77" s="1500"/>
      <c r="Y77" s="1500"/>
      <c r="Z77" s="1500"/>
      <c r="AA77" s="1500"/>
      <c r="AB77" s="1500"/>
      <c r="AC77" s="1500"/>
      <c r="AD77" s="1500"/>
      <c r="AE77" s="1500"/>
      <c r="AF77" s="512"/>
    </row>
    <row r="78" spans="3:38" s="292" customFormat="1" ht="16.95" customHeight="1">
      <c r="C78" s="512"/>
      <c r="D78" s="512"/>
      <c r="E78" s="512"/>
      <c r="F78" s="512"/>
      <c r="G78" s="512"/>
      <c r="H78" s="517"/>
      <c r="I78" s="512"/>
      <c r="J78" s="512"/>
      <c r="K78" s="512"/>
      <c r="L78" s="512"/>
      <c r="M78" s="512"/>
      <c r="N78" s="512"/>
      <c r="O78" s="512"/>
      <c r="P78" s="512"/>
      <c r="Q78" s="512"/>
      <c r="R78" s="512"/>
      <c r="S78" s="512"/>
      <c r="T78" s="512"/>
      <c r="U78" s="512"/>
      <c r="V78" s="512"/>
      <c r="W78" s="512"/>
      <c r="X78" s="512"/>
      <c r="Y78" s="512"/>
      <c r="Z78" s="291"/>
      <c r="AA78" s="291"/>
      <c r="AB78" s="291"/>
      <c r="AC78" s="291"/>
      <c r="AD78" s="291"/>
      <c r="AE78" s="512"/>
      <c r="AF78" s="512"/>
    </row>
    <row r="79" spans="3:38" s="292" customFormat="1" ht="5.0999999999999996" customHeight="1">
      <c r="C79" s="512"/>
      <c r="D79" s="512"/>
      <c r="E79" s="512"/>
      <c r="F79" s="512"/>
      <c r="G79" s="512"/>
      <c r="H79" s="512"/>
      <c r="I79" s="512"/>
      <c r="J79" s="512"/>
      <c r="K79" s="512"/>
      <c r="L79" s="512"/>
      <c r="M79" s="512"/>
      <c r="N79" s="512"/>
      <c r="O79" s="512"/>
      <c r="P79" s="512"/>
      <c r="Q79" s="512"/>
      <c r="R79" s="512"/>
      <c r="S79" s="512"/>
      <c r="T79" s="512"/>
      <c r="U79" s="512"/>
      <c r="V79" s="512"/>
      <c r="W79" s="512"/>
      <c r="X79" s="512"/>
      <c r="Y79" s="512"/>
      <c r="Z79" s="512"/>
      <c r="AA79" s="512"/>
      <c r="AB79" s="512"/>
      <c r="AC79" s="512"/>
      <c r="AD79" s="512"/>
      <c r="AE79" s="512"/>
      <c r="AF79" s="512"/>
    </row>
    <row r="80" spans="3:38" s="311" customFormat="1" ht="17.100000000000001" customHeight="1">
      <c r="C80" s="310"/>
      <c r="D80" s="310"/>
      <c r="E80" s="310"/>
      <c r="F80" s="310"/>
      <c r="G80" s="310"/>
      <c r="H80" s="536"/>
      <c r="I80" s="536"/>
      <c r="J80" s="536"/>
      <c r="K80" s="536"/>
      <c r="L80" s="536"/>
      <c r="M80" s="310"/>
      <c r="N80" s="310"/>
      <c r="O80" s="310"/>
      <c r="P80" s="310"/>
      <c r="Q80" s="310"/>
      <c r="R80" s="310"/>
      <c r="S80" s="310"/>
      <c r="T80" s="537"/>
      <c r="U80" s="537"/>
      <c r="V80" s="537"/>
      <c r="W80" s="537"/>
      <c r="X80" s="537"/>
      <c r="Y80" s="537"/>
      <c r="Z80" s="539"/>
      <c r="AA80" s="539"/>
      <c r="AB80" s="539"/>
      <c r="AC80" s="539"/>
      <c r="AD80" s="539"/>
      <c r="AE80" s="537"/>
      <c r="AF80" s="513"/>
      <c r="AG80" s="513"/>
      <c r="AH80" s="513"/>
      <c r="AI80" s="513"/>
      <c r="AJ80" s="513"/>
      <c r="AK80" s="513"/>
      <c r="AL80" s="513"/>
    </row>
    <row r="81" spans="3:43" ht="17.100000000000001" customHeight="1">
      <c r="C81" s="291"/>
      <c r="D81" s="231"/>
      <c r="E81" s="231"/>
      <c r="F81" s="296"/>
      <c r="G81" s="512"/>
      <c r="H81" s="512"/>
      <c r="I81" s="512"/>
      <c r="J81" s="512"/>
      <c r="K81" s="512"/>
      <c r="L81" s="291"/>
      <c r="M81" s="291"/>
      <c r="N81" s="291"/>
      <c r="O81" s="291"/>
      <c r="P81" s="291"/>
      <c r="Q81" s="291"/>
      <c r="R81" s="291"/>
      <c r="S81" s="291"/>
      <c r="T81" s="291"/>
      <c r="U81" s="291"/>
      <c r="V81" s="291"/>
      <c r="W81" s="291"/>
      <c r="X81" s="291"/>
      <c r="Y81" s="542"/>
      <c r="Z81" s="542"/>
      <c r="AA81" s="542"/>
      <c r="AB81" s="542"/>
      <c r="AC81" s="542"/>
      <c r="AD81" s="539"/>
      <c r="AE81" s="291"/>
      <c r="AF81" s="231"/>
      <c r="AI81" s="231"/>
      <c r="AJ81" s="231"/>
      <c r="AK81" s="296"/>
      <c r="AL81" s="512"/>
      <c r="AM81" s="512"/>
      <c r="AN81" s="512"/>
    </row>
    <row r="82" spans="3:43" ht="17.100000000000001" customHeight="1">
      <c r="C82" s="291"/>
      <c r="D82" s="231"/>
      <c r="E82" s="231"/>
      <c r="F82" s="296"/>
      <c r="G82" s="512"/>
      <c r="H82" s="512"/>
      <c r="I82" s="512"/>
      <c r="J82" s="512"/>
      <c r="K82" s="512"/>
      <c r="L82" s="291"/>
      <c r="M82" s="291"/>
      <c r="N82" s="291"/>
      <c r="O82" s="291"/>
      <c r="P82" s="291"/>
      <c r="Q82" s="291"/>
      <c r="R82" s="291"/>
      <c r="S82" s="291"/>
      <c r="T82" s="291"/>
      <c r="U82" s="291"/>
      <c r="V82" s="291"/>
      <c r="W82" s="291"/>
      <c r="X82" s="291"/>
      <c r="Y82" s="542"/>
      <c r="Z82" s="542"/>
      <c r="AA82" s="542"/>
      <c r="AB82" s="542"/>
      <c r="AC82" s="542"/>
      <c r="AD82" s="539"/>
      <c r="AE82" s="291"/>
      <c r="AF82" s="231"/>
      <c r="AI82" s="231"/>
      <c r="AJ82" s="231"/>
      <c r="AK82" s="296"/>
      <c r="AL82" s="512"/>
      <c r="AM82" s="512"/>
      <c r="AN82" s="512"/>
    </row>
    <row r="83" spans="3:43" ht="17.100000000000001" customHeight="1">
      <c r="C83" s="291"/>
      <c r="D83" s="231"/>
      <c r="E83" s="231"/>
      <c r="F83" s="296"/>
      <c r="G83" s="512"/>
      <c r="H83" s="512"/>
      <c r="I83" s="512"/>
      <c r="J83" s="512"/>
      <c r="K83" s="512"/>
      <c r="L83" s="291"/>
      <c r="M83" s="291"/>
      <c r="N83" s="291"/>
      <c r="O83" s="291"/>
      <c r="P83" s="291"/>
      <c r="Q83" s="291"/>
      <c r="R83" s="291"/>
      <c r="S83" s="291"/>
      <c r="T83" s="291"/>
      <c r="U83" s="291"/>
      <c r="V83" s="291"/>
      <c r="W83" s="291"/>
      <c r="X83" s="291"/>
      <c r="Y83" s="291"/>
      <c r="Z83" s="291"/>
      <c r="AA83" s="291"/>
      <c r="AB83" s="291"/>
      <c r="AC83" s="291"/>
      <c r="AD83" s="291"/>
      <c r="AE83" s="291"/>
      <c r="AF83" s="231"/>
      <c r="AI83" s="231"/>
      <c r="AJ83" s="231"/>
      <c r="AK83" s="296"/>
      <c r="AL83" s="512"/>
      <c r="AM83" s="512"/>
      <c r="AN83" s="512"/>
    </row>
    <row r="84" spans="3:43" ht="17.100000000000001" customHeight="1">
      <c r="C84" s="291"/>
      <c r="D84" s="231"/>
      <c r="E84" s="231"/>
      <c r="F84" s="296"/>
      <c r="G84" s="512"/>
      <c r="H84" s="512"/>
      <c r="I84" s="512"/>
      <c r="J84" s="512"/>
      <c r="K84" s="512"/>
      <c r="L84" s="291"/>
      <c r="M84" s="291"/>
      <c r="N84" s="291"/>
      <c r="O84" s="291"/>
      <c r="P84" s="291"/>
      <c r="Q84" s="291"/>
      <c r="R84" s="291"/>
      <c r="S84" s="291"/>
      <c r="T84" s="291"/>
      <c r="U84" s="291"/>
      <c r="V84" s="291"/>
      <c r="W84" s="291"/>
      <c r="X84" s="291"/>
      <c r="Y84" s="291"/>
      <c r="Z84" s="291"/>
      <c r="AA84" s="291"/>
      <c r="AB84" s="291"/>
      <c r="AC84" s="291"/>
      <c r="AD84" s="291"/>
      <c r="AE84" s="291"/>
      <c r="AF84" s="231"/>
      <c r="AI84" s="231"/>
      <c r="AJ84" s="231"/>
      <c r="AK84" s="296"/>
      <c r="AL84" s="512"/>
      <c r="AM84" s="512"/>
      <c r="AN84" s="512"/>
    </row>
    <row r="85" spans="3:43" ht="17.100000000000001" customHeight="1">
      <c r="C85" s="291"/>
      <c r="D85" s="231"/>
      <c r="E85" s="231"/>
      <c r="F85" s="296"/>
      <c r="G85" s="512"/>
      <c r="H85" s="512"/>
      <c r="I85" s="512"/>
      <c r="J85" s="512"/>
      <c r="K85" s="512"/>
      <c r="L85" s="291"/>
      <c r="M85" s="291"/>
      <c r="N85" s="291"/>
      <c r="O85" s="291"/>
      <c r="P85" s="291"/>
      <c r="Q85" s="291"/>
      <c r="R85" s="291"/>
      <c r="S85" s="291"/>
      <c r="T85" s="291"/>
      <c r="U85" s="291"/>
      <c r="V85" s="291"/>
      <c r="W85" s="291"/>
      <c r="X85" s="291"/>
      <c r="Y85" s="291"/>
      <c r="Z85" s="291"/>
      <c r="AA85" s="291"/>
      <c r="AB85" s="291"/>
      <c r="AC85" s="291"/>
      <c r="AD85" s="291"/>
      <c r="AE85" s="291"/>
      <c r="AF85" s="231"/>
      <c r="AI85" s="231"/>
      <c r="AJ85" s="231"/>
      <c r="AK85" s="296"/>
      <c r="AL85" s="512"/>
      <c r="AM85" s="512"/>
      <c r="AN85" s="512"/>
    </row>
    <row r="86" spans="3:43" ht="17.100000000000001" customHeight="1">
      <c r="C86" s="297"/>
      <c r="D86" s="231"/>
      <c r="E86" s="231"/>
      <c r="F86" s="298"/>
      <c r="G86" s="299"/>
      <c r="H86" s="300"/>
      <c r="I86" s="300"/>
      <c r="J86" s="300"/>
      <c r="K86" s="300"/>
      <c r="L86" s="301"/>
      <c r="M86" s="301"/>
      <c r="N86" s="301"/>
      <c r="O86" s="301"/>
      <c r="P86" s="301"/>
      <c r="Q86" s="301"/>
      <c r="R86" s="301"/>
      <c r="S86" s="301"/>
      <c r="T86" s="301"/>
      <c r="U86" s="301"/>
      <c r="V86" s="301"/>
      <c r="W86" s="301"/>
      <c r="X86" s="301"/>
      <c r="Y86" s="301"/>
      <c r="Z86" s="301"/>
      <c r="AA86" s="301"/>
      <c r="AB86" s="301"/>
      <c r="AC86" s="301"/>
      <c r="AD86" s="301"/>
      <c r="AE86" s="301"/>
      <c r="AF86" s="231"/>
      <c r="AI86" s="231"/>
      <c r="AJ86" s="231"/>
      <c r="AK86" s="298"/>
      <c r="AL86" s="299"/>
      <c r="AM86" s="300"/>
      <c r="AN86" s="300"/>
    </row>
    <row r="87" spans="3:43" ht="12" customHeight="1">
      <c r="C87" s="297"/>
      <c r="D87" s="231"/>
      <c r="E87" s="231"/>
      <c r="F87" s="298"/>
      <c r="G87" s="299"/>
      <c r="H87" s="300"/>
      <c r="I87" s="300"/>
      <c r="J87" s="300"/>
      <c r="K87" s="300"/>
      <c r="L87" s="301"/>
      <c r="M87" s="301"/>
      <c r="N87" s="301"/>
      <c r="O87" s="301"/>
      <c r="P87" s="301"/>
      <c r="Q87" s="301"/>
      <c r="R87" s="301"/>
      <c r="S87" s="301"/>
      <c r="T87" s="301"/>
      <c r="U87" s="301"/>
      <c r="V87" s="301"/>
      <c r="W87" s="301"/>
      <c r="X87" s="301"/>
      <c r="Y87" s="301"/>
      <c r="Z87" s="301"/>
      <c r="AA87" s="301"/>
      <c r="AB87" s="301"/>
      <c r="AC87" s="301"/>
      <c r="AD87" s="301"/>
      <c r="AE87" s="301"/>
      <c r="AF87" s="231"/>
      <c r="AI87" s="231"/>
      <c r="AJ87" s="231"/>
      <c r="AK87" s="298"/>
      <c r="AL87" s="299"/>
      <c r="AM87" s="300"/>
      <c r="AN87" s="300"/>
    </row>
    <row r="88" spans="3:43" ht="17.100000000000001" customHeight="1">
      <c r="C88" s="297"/>
      <c r="D88" s="566"/>
      <c r="E88" s="566"/>
      <c r="F88" s="298"/>
      <c r="G88" s="299"/>
      <c r="H88" s="544"/>
      <c r="I88" s="300"/>
      <c r="J88" s="300"/>
      <c r="K88" s="300"/>
      <c r="L88" s="301"/>
      <c r="M88" s="301"/>
      <c r="N88" s="301"/>
      <c r="O88" s="301"/>
      <c r="P88" s="301"/>
      <c r="Q88" s="301"/>
      <c r="R88" s="301"/>
      <c r="S88" s="301"/>
      <c r="T88" s="301"/>
      <c r="U88" s="301"/>
      <c r="V88" s="301"/>
      <c r="W88" s="301"/>
      <c r="X88" s="301"/>
      <c r="Y88" s="301"/>
      <c r="Z88" s="301"/>
      <c r="AA88" s="301"/>
      <c r="AB88" s="301"/>
      <c r="AC88" s="301"/>
      <c r="AD88" s="301"/>
      <c r="AE88" s="301"/>
      <c r="AF88" s="231"/>
      <c r="AI88" s="231"/>
      <c r="AJ88" s="231"/>
      <c r="AK88" s="298"/>
      <c r="AL88" s="299"/>
      <c r="AM88" s="300"/>
      <c r="AN88" s="300"/>
    </row>
    <row r="89" spans="3:43" ht="14.1" customHeight="1">
      <c r="C89" s="291"/>
      <c r="D89" s="231"/>
      <c r="E89" s="231"/>
      <c r="F89" s="544"/>
      <c r="G89" s="231"/>
      <c r="H89" s="566"/>
      <c r="I89" s="291"/>
      <c r="J89" s="291"/>
      <c r="K89" s="291"/>
      <c r="L89" s="291"/>
      <c r="M89" s="291"/>
      <c r="N89" s="291"/>
      <c r="O89" s="291"/>
      <c r="P89" s="291"/>
      <c r="Q89" s="291"/>
      <c r="R89" s="231"/>
      <c r="S89" s="231"/>
      <c r="T89" s="231"/>
      <c r="U89" s="231"/>
      <c r="V89" s="231"/>
      <c r="W89" s="231"/>
      <c r="X89" s="231"/>
      <c r="Y89" s="302"/>
      <c r="Z89" s="302"/>
      <c r="AA89" s="302"/>
      <c r="AB89" s="231"/>
      <c r="AC89" s="231"/>
      <c r="AD89" s="231"/>
      <c r="AE89" s="231"/>
      <c r="AF89" s="510"/>
      <c r="AG89" s="303"/>
      <c r="AI89" s="231"/>
      <c r="AJ89" s="231"/>
      <c r="AK89" s="512"/>
      <c r="AL89" s="231"/>
      <c r="AM89" s="291"/>
      <c r="AN89" s="291"/>
    </row>
    <row r="90" spans="3:43" ht="14.1" customHeight="1">
      <c r="C90" s="291"/>
      <c r="D90" s="231"/>
      <c r="E90" s="231"/>
      <c r="F90" s="544"/>
      <c r="G90" s="231"/>
      <c r="H90" s="566"/>
      <c r="I90" s="291"/>
      <c r="J90" s="291"/>
      <c r="K90" s="291"/>
      <c r="L90" s="291"/>
      <c r="M90" s="291"/>
      <c r="N90" s="291"/>
      <c r="O90" s="291"/>
      <c r="P90" s="291"/>
      <c r="Q90" s="291"/>
      <c r="R90" s="231"/>
      <c r="S90" s="231"/>
      <c r="T90" s="231"/>
      <c r="U90" s="231"/>
      <c r="V90" s="231"/>
      <c r="W90" s="231"/>
      <c r="X90" s="231"/>
      <c r="Y90" s="302"/>
      <c r="Z90" s="302"/>
      <c r="AA90" s="302"/>
      <c r="AB90" s="231"/>
      <c r="AC90" s="231"/>
      <c r="AD90" s="231"/>
      <c r="AE90" s="231"/>
      <c r="AF90" s="510"/>
      <c r="AG90" s="303"/>
      <c r="AI90" s="231"/>
      <c r="AJ90" s="231"/>
      <c r="AK90" s="512"/>
      <c r="AL90" s="231"/>
      <c r="AM90" s="291"/>
      <c r="AN90" s="291"/>
    </row>
    <row r="91" spans="3:43" ht="14.1" customHeight="1">
      <c r="C91" s="291"/>
      <c r="D91" s="231"/>
      <c r="E91" s="231"/>
      <c r="F91" s="544"/>
      <c r="G91" s="231"/>
      <c r="H91" s="566"/>
      <c r="I91" s="291"/>
      <c r="J91" s="291"/>
      <c r="K91" s="291"/>
      <c r="L91" s="291"/>
      <c r="M91" s="291"/>
      <c r="N91" s="291"/>
      <c r="O91" s="291"/>
      <c r="P91" s="291"/>
      <c r="Q91" s="291"/>
      <c r="R91" s="231"/>
      <c r="S91" s="231"/>
      <c r="T91" s="231"/>
      <c r="U91" s="231"/>
      <c r="V91" s="231"/>
      <c r="W91" s="231"/>
      <c r="X91" s="231"/>
      <c r="Y91" s="302"/>
      <c r="Z91" s="302"/>
      <c r="AA91" s="302"/>
      <c r="AB91" s="231"/>
      <c r="AC91" s="231"/>
      <c r="AD91" s="231"/>
      <c r="AE91" s="231"/>
      <c r="AF91" s="510"/>
      <c r="AG91" s="303"/>
      <c r="AI91" s="231"/>
      <c r="AJ91" s="231"/>
      <c r="AK91" s="512"/>
      <c r="AL91" s="231"/>
      <c r="AM91" s="291"/>
      <c r="AN91" s="291"/>
    </row>
    <row r="92" spans="3:43" ht="3.9" customHeight="1">
      <c r="C92" s="231"/>
      <c r="D92" s="302"/>
      <c r="E92" s="302"/>
      <c r="F92" s="295"/>
      <c r="G92" s="291"/>
      <c r="H92" s="231"/>
      <c r="I92" s="231"/>
      <c r="J92" s="231"/>
      <c r="K92" s="231"/>
      <c r="L92" s="231"/>
      <c r="M92" s="231"/>
      <c r="N92" s="231"/>
      <c r="O92" s="231"/>
      <c r="P92" s="231"/>
      <c r="Q92" s="231"/>
      <c r="R92" s="231"/>
      <c r="S92" s="231"/>
      <c r="T92" s="231"/>
      <c r="U92" s="231"/>
      <c r="V92" s="231"/>
      <c r="W92" s="231"/>
      <c r="X92" s="231"/>
      <c r="Y92" s="231"/>
      <c r="Z92" s="231"/>
      <c r="AA92" s="231"/>
      <c r="AB92" s="231"/>
      <c r="AC92" s="231"/>
      <c r="AD92" s="231"/>
      <c r="AE92" s="231"/>
      <c r="AF92" s="231"/>
      <c r="AI92" s="231"/>
      <c r="AJ92" s="302"/>
      <c r="AK92" s="231"/>
      <c r="AL92" s="291"/>
      <c r="AM92" s="231"/>
      <c r="AN92" s="231"/>
    </row>
    <row r="93" spans="3:43" ht="14.1" customHeight="1">
      <c r="C93" s="291"/>
      <c r="D93" s="231"/>
      <c r="E93" s="231"/>
      <c r="F93" s="544"/>
      <c r="G93" s="231"/>
      <c r="H93" s="566"/>
      <c r="I93" s="291"/>
      <c r="J93" s="291"/>
      <c r="K93" s="291"/>
      <c r="L93" s="291"/>
      <c r="M93" s="291"/>
      <c r="N93" s="291"/>
      <c r="O93" s="291"/>
      <c r="P93" s="291"/>
      <c r="Q93" s="291"/>
      <c r="R93" s="231"/>
      <c r="S93" s="231"/>
      <c r="T93" s="231"/>
      <c r="U93" s="231"/>
      <c r="V93" s="231"/>
      <c r="W93" s="231"/>
      <c r="X93" s="231"/>
      <c r="Y93" s="302"/>
      <c r="Z93" s="302"/>
      <c r="AA93" s="302"/>
      <c r="AB93" s="231"/>
      <c r="AC93" s="231"/>
      <c r="AD93" s="231"/>
      <c r="AE93" s="231"/>
      <c r="AF93" s="510"/>
      <c r="AG93" s="303"/>
      <c r="AI93" s="231"/>
      <c r="AJ93" s="231"/>
      <c r="AK93" s="512"/>
      <c r="AL93" s="231"/>
      <c r="AM93" s="291"/>
      <c r="AN93" s="291"/>
    </row>
    <row r="94" spans="3:43" ht="3.9" customHeight="1">
      <c r="C94" s="231"/>
      <c r="D94" s="231"/>
      <c r="E94" s="231"/>
      <c r="F94" s="295"/>
      <c r="G94" s="291"/>
      <c r="H94" s="291"/>
      <c r="I94" s="291"/>
      <c r="J94" s="291"/>
      <c r="K94" s="291"/>
      <c r="L94" s="291"/>
      <c r="M94" s="291"/>
      <c r="N94" s="291"/>
      <c r="O94" s="291"/>
      <c r="P94" s="291"/>
      <c r="Q94" s="297"/>
      <c r="R94" s="297"/>
      <c r="S94" s="297"/>
      <c r="T94" s="297"/>
      <c r="U94" s="297"/>
      <c r="V94" s="231"/>
      <c r="W94" s="297"/>
      <c r="X94" s="297"/>
      <c r="Y94" s="297"/>
      <c r="Z94" s="297"/>
      <c r="AA94" s="297"/>
      <c r="AB94" s="297"/>
      <c r="AC94" s="297"/>
      <c r="AD94" s="297"/>
      <c r="AE94" s="297"/>
      <c r="AF94" s="510"/>
      <c r="AG94" s="304" t="s">
        <v>10</v>
      </c>
      <c r="AH94" s="304"/>
      <c r="AI94" s="297"/>
      <c r="AJ94" s="231"/>
      <c r="AK94" s="231"/>
      <c r="AL94" s="291"/>
      <c r="AM94" s="291"/>
      <c r="AN94" s="291"/>
    </row>
    <row r="95" spans="3:43" ht="14.1" customHeight="1">
      <c r="C95" s="231"/>
      <c r="D95" s="231"/>
      <c r="E95" s="231"/>
      <c r="F95" s="544"/>
      <c r="G95" s="305"/>
      <c r="H95" s="566"/>
      <c r="I95" s="305"/>
      <c r="J95" s="305"/>
      <c r="K95" s="305"/>
      <c r="L95" s="305"/>
      <c r="M95" s="291"/>
      <c r="N95" s="291"/>
      <c r="O95" s="291"/>
      <c r="P95" s="291"/>
      <c r="Q95" s="297"/>
      <c r="R95" s="297"/>
      <c r="S95" s="297"/>
      <c r="T95" s="297"/>
      <c r="U95" s="297"/>
      <c r="V95" s="231"/>
      <c r="W95" s="297"/>
      <c r="X95" s="297"/>
      <c r="Y95" s="297"/>
      <c r="Z95" s="297"/>
      <c r="AA95" s="297"/>
      <c r="AB95" s="297"/>
      <c r="AC95" s="297"/>
      <c r="AD95" s="297"/>
      <c r="AE95" s="297"/>
      <c r="AF95" s="510"/>
      <c r="AG95" s="304" t="s">
        <v>10</v>
      </c>
      <c r="AH95" s="304"/>
      <c r="AI95" s="297"/>
      <c r="AJ95" s="231"/>
      <c r="AK95" s="512"/>
      <c r="AL95" s="305"/>
      <c r="AM95" s="305"/>
      <c r="AN95" s="305"/>
      <c r="AO95" s="304"/>
      <c r="AP95" s="304"/>
      <c r="AQ95" s="304"/>
    </row>
    <row r="96" spans="3:43" ht="8.1" customHeight="1"/>
  </sheetData>
  <sheetProtection algorithmName="SHA-512" hashValue="C831Xm6iWPhJu5pNY1cdo17oyN4t0QzWW2gqwgQu8ZkhR2ZHPVvx7ANL2QJ0jUdudtws4JIDONwyzkehT+badg==" saltValue="2/p/1glo2bc0gYc/F+5itw==" spinCount="100000" sheet="1" selectLockedCells="1" selectUnlockedCells="1"/>
  <mergeCells count="35">
    <mergeCell ref="C38:H39"/>
    <mergeCell ref="P53:T54"/>
    <mergeCell ref="I38:W39"/>
    <mergeCell ref="W42:AE43"/>
    <mergeCell ref="C29:H30"/>
    <mergeCell ref="I29:AD30"/>
    <mergeCell ref="C32:H33"/>
    <mergeCell ref="I32:W33"/>
    <mergeCell ref="C35:H36"/>
    <mergeCell ref="I35:W36"/>
    <mergeCell ref="C24:G24"/>
    <mergeCell ref="C25:G25"/>
    <mergeCell ref="I25:AD25"/>
    <mergeCell ref="C26:H27"/>
    <mergeCell ref="I26:AD27"/>
    <mergeCell ref="C3:AE3"/>
    <mergeCell ref="W6:X6"/>
    <mergeCell ref="C12:AE12"/>
    <mergeCell ref="C13:AE13"/>
    <mergeCell ref="C14:AE14"/>
    <mergeCell ref="C15:AE15"/>
    <mergeCell ref="C16:AE16"/>
    <mergeCell ref="C17:AE17"/>
    <mergeCell ref="C18:AE18"/>
    <mergeCell ref="C19:AE19"/>
    <mergeCell ref="E70:I71"/>
    <mergeCell ref="J70:AA71"/>
    <mergeCell ref="W76:AE77"/>
    <mergeCell ref="E61:I62"/>
    <mergeCell ref="E64:I65"/>
    <mergeCell ref="E67:I68"/>
    <mergeCell ref="J67:AA68"/>
    <mergeCell ref="D77:E77"/>
    <mergeCell ref="J61:AD62"/>
    <mergeCell ref="J64:AD65"/>
  </mergeCells>
  <phoneticPr fontId="3"/>
  <printOptions horizontalCentered="1"/>
  <pageMargins left="0.51181102362204722" right="0.31496062992125984" top="0.39370078740157483" bottom="0" header="0.31496062992125984" footer="0.31496062992125984"/>
  <pageSetup paperSize="9" scale="7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C1:CI50"/>
  <sheetViews>
    <sheetView showGridLines="0" zoomScale="55" zoomScaleNormal="55" zoomScaleSheetLayoutView="55" zoomScalePageLayoutView="70" workbookViewId="0">
      <selection activeCell="BC42" sqref="BC42"/>
    </sheetView>
  </sheetViews>
  <sheetFormatPr defaultColWidth="3.33203125" defaultRowHeight="24" customHeight="1"/>
  <cols>
    <col min="1" max="1" width="1.77734375" style="315" customWidth="1"/>
    <col min="2" max="2" width="2.77734375" style="315" customWidth="1"/>
    <col min="3" max="36" width="3.21875" style="315" customWidth="1"/>
    <col min="37" max="37" width="2.77734375" style="315" customWidth="1"/>
    <col min="38" max="61" width="3.21875" style="315" customWidth="1"/>
    <col min="62" max="74" width="3.33203125" style="315"/>
    <col min="75" max="75" width="0" style="315" hidden="1" customWidth="1"/>
    <col min="76" max="16384" width="3.33203125" style="315"/>
  </cols>
  <sheetData>
    <row r="1" spans="3:62" ht="7.95" customHeight="1"/>
    <row r="2" spans="3:62" ht="7.95" customHeight="1"/>
    <row r="3" spans="3:62" ht="52.5" customHeight="1" thickBot="1">
      <c r="C3" s="312"/>
      <c r="D3" s="312"/>
      <c r="E3" s="312"/>
      <c r="F3" s="312"/>
      <c r="G3" s="312"/>
      <c r="H3" s="312"/>
      <c r="I3" s="312"/>
      <c r="J3" s="312"/>
      <c r="K3" s="312"/>
      <c r="L3" s="312"/>
      <c r="M3" s="312"/>
      <c r="N3" s="313"/>
      <c r="O3" s="1651" t="s">
        <v>71</v>
      </c>
      <c r="P3" s="1651"/>
      <c r="Q3" s="1651"/>
      <c r="R3" s="1651"/>
      <c r="S3" s="1651"/>
      <c r="T3" s="1651"/>
      <c r="U3" s="1651"/>
      <c r="V3" s="1651"/>
      <c r="W3" s="1651"/>
      <c r="X3" s="1651"/>
      <c r="Y3" s="1651"/>
      <c r="Z3" s="1651"/>
      <c r="AA3" s="1651"/>
      <c r="AB3" s="1651"/>
      <c r="AC3" s="1651"/>
      <c r="AD3" s="1651"/>
      <c r="AE3" s="1651"/>
      <c r="AF3" s="1651"/>
      <c r="AG3" s="1651"/>
      <c r="AH3" s="1651"/>
      <c r="AI3" s="1651"/>
      <c r="AJ3" s="1651"/>
      <c r="AK3" s="1651"/>
      <c r="AL3" s="1651"/>
      <c r="AM3" s="1651"/>
      <c r="AN3" s="1651"/>
      <c r="AO3" s="1651"/>
      <c r="AP3" s="1651"/>
      <c r="AQ3" s="1651"/>
      <c r="AR3" s="1651"/>
      <c r="AS3" s="1651"/>
      <c r="AT3" s="1651"/>
      <c r="AU3" s="1651"/>
      <c r="AV3" s="1651"/>
      <c r="AW3" s="1651"/>
      <c r="AX3" s="1651"/>
      <c r="AY3" s="312"/>
      <c r="AZ3" s="312"/>
      <c r="BA3" s="312"/>
      <c r="BB3" s="312"/>
      <c r="BC3" s="312"/>
      <c r="BD3" s="312"/>
      <c r="BE3" s="312"/>
      <c r="BF3" s="312"/>
      <c r="BG3" s="312"/>
      <c r="BH3" s="312"/>
      <c r="BI3" s="312"/>
      <c r="BJ3" s="314" t="s">
        <v>690</v>
      </c>
    </row>
    <row r="4" spans="3:62" ht="34.950000000000003" customHeight="1">
      <c r="C4" s="1652" t="s">
        <v>861</v>
      </c>
      <c r="D4" s="1653"/>
      <c r="E4" s="1653"/>
      <c r="F4" s="1653"/>
      <c r="G4" s="1653"/>
      <c r="H4" s="1653"/>
      <c r="I4" s="1653"/>
      <c r="J4" s="1653"/>
      <c r="K4" s="1653"/>
      <c r="L4" s="1653"/>
      <c r="M4" s="1653"/>
      <c r="N4" s="1653"/>
      <c r="O4" s="1653"/>
      <c r="P4" s="1653"/>
      <c r="Q4" s="1653"/>
      <c r="R4" s="1653"/>
      <c r="S4" s="1653"/>
      <c r="T4" s="1653"/>
      <c r="U4" s="1653"/>
      <c r="V4" s="1653"/>
      <c r="W4" s="1653"/>
      <c r="X4" s="1653"/>
      <c r="Y4" s="1653"/>
      <c r="Z4" s="1653"/>
      <c r="AA4" s="1653"/>
      <c r="AB4" s="1653"/>
      <c r="AC4" s="1653"/>
      <c r="AD4" s="1653"/>
      <c r="AE4" s="1653"/>
      <c r="AF4" s="1653"/>
      <c r="AG4" s="1653"/>
      <c r="AH4" s="1653"/>
      <c r="AI4" s="1653"/>
      <c r="AJ4" s="1653"/>
      <c r="AK4" s="1653"/>
      <c r="AL4" s="1653"/>
      <c r="AM4" s="1653"/>
      <c r="AN4" s="1653"/>
      <c r="AO4" s="1653"/>
      <c r="AP4" s="1653"/>
      <c r="AQ4" s="1653"/>
      <c r="AR4" s="1653"/>
      <c r="AS4" s="1653"/>
      <c r="AT4" s="1653"/>
      <c r="AU4" s="1653"/>
      <c r="AV4" s="1653"/>
      <c r="AW4" s="1653"/>
      <c r="AX4" s="1653"/>
      <c r="AY4" s="1653"/>
      <c r="AZ4" s="1653"/>
      <c r="BA4" s="1653"/>
      <c r="BB4" s="1653"/>
      <c r="BC4" s="1653"/>
      <c r="BD4" s="1653"/>
      <c r="BE4" s="1653"/>
      <c r="BF4" s="1653"/>
      <c r="BG4" s="1653"/>
      <c r="BH4" s="1653"/>
      <c r="BI4" s="1653"/>
      <c r="BJ4" s="1654"/>
    </row>
    <row r="5" spans="3:62" ht="75.599999999999994" customHeight="1" thickBot="1">
      <c r="C5" s="1655"/>
      <c r="D5" s="1656"/>
      <c r="E5" s="1656"/>
      <c r="F5" s="1656"/>
      <c r="G5" s="1656"/>
      <c r="H5" s="1656"/>
      <c r="I5" s="1656"/>
      <c r="J5" s="1656"/>
      <c r="K5" s="1656"/>
      <c r="L5" s="1656"/>
      <c r="M5" s="1656"/>
      <c r="N5" s="1656"/>
      <c r="O5" s="1656"/>
      <c r="P5" s="1656"/>
      <c r="Q5" s="1656"/>
      <c r="R5" s="1656"/>
      <c r="S5" s="1656"/>
      <c r="T5" s="1656"/>
      <c r="U5" s="1656"/>
      <c r="V5" s="1656"/>
      <c r="W5" s="1656"/>
      <c r="X5" s="1656"/>
      <c r="Y5" s="1656"/>
      <c r="Z5" s="1656"/>
      <c r="AA5" s="1656"/>
      <c r="AB5" s="1656"/>
      <c r="AC5" s="1656"/>
      <c r="AD5" s="1656"/>
      <c r="AE5" s="1656"/>
      <c r="AF5" s="1656"/>
      <c r="AG5" s="1656"/>
      <c r="AH5" s="1656"/>
      <c r="AI5" s="1656"/>
      <c r="AJ5" s="1656"/>
      <c r="AK5" s="1656"/>
      <c r="AL5" s="1656"/>
      <c r="AM5" s="1656"/>
      <c r="AN5" s="1656"/>
      <c r="AO5" s="1656"/>
      <c r="AP5" s="1656"/>
      <c r="AQ5" s="1656"/>
      <c r="AR5" s="1656"/>
      <c r="AS5" s="1656"/>
      <c r="AT5" s="1656"/>
      <c r="AU5" s="1656"/>
      <c r="AV5" s="1656"/>
      <c r="AW5" s="1656"/>
      <c r="AX5" s="1656"/>
      <c r="AY5" s="1656"/>
      <c r="AZ5" s="1656"/>
      <c r="BA5" s="1656"/>
      <c r="BB5" s="1656"/>
      <c r="BC5" s="1656"/>
      <c r="BD5" s="1656"/>
      <c r="BE5" s="1656"/>
      <c r="BF5" s="1656"/>
      <c r="BG5" s="1656"/>
      <c r="BH5" s="1656"/>
      <c r="BI5" s="1656"/>
      <c r="BJ5" s="1657"/>
    </row>
    <row r="6" spans="3:62" ht="23.25" customHeight="1" thickBot="1">
      <c r="C6" s="316"/>
      <c r="D6" s="316"/>
      <c r="E6" s="316"/>
      <c r="F6" s="316"/>
      <c r="G6" s="316"/>
      <c r="H6" s="316"/>
      <c r="I6" s="316"/>
      <c r="J6" s="316"/>
      <c r="K6" s="316"/>
      <c r="L6" s="316"/>
      <c r="M6" s="316"/>
      <c r="N6" s="316"/>
      <c r="O6" s="316"/>
      <c r="P6" s="316"/>
      <c r="Q6" s="316"/>
      <c r="R6" s="316"/>
      <c r="S6" s="316"/>
      <c r="T6" s="316"/>
      <c r="U6" s="316"/>
      <c r="V6" s="316"/>
      <c r="W6" s="316"/>
      <c r="X6" s="316"/>
      <c r="Y6" s="316"/>
      <c r="Z6" s="316"/>
      <c r="AA6" s="316"/>
      <c r="AB6" s="316"/>
      <c r="AC6" s="316"/>
      <c r="AD6" s="316"/>
      <c r="AE6" s="316"/>
      <c r="AF6" s="316"/>
      <c r="AG6" s="316"/>
      <c r="AH6" s="316"/>
      <c r="AI6" s="316"/>
      <c r="AJ6" s="316"/>
      <c r="AK6" s="316"/>
      <c r="AL6" s="316"/>
      <c r="AM6" s="316"/>
      <c r="AN6" s="316"/>
      <c r="AO6" s="316"/>
      <c r="AP6" s="316"/>
      <c r="AQ6" s="316"/>
      <c r="AR6" s="316"/>
      <c r="AS6" s="316"/>
      <c r="AT6" s="316"/>
      <c r="AU6" s="316"/>
      <c r="AV6" s="316"/>
      <c r="AW6" s="316"/>
      <c r="AX6" s="316"/>
      <c r="AY6" s="316"/>
      <c r="AZ6" s="316"/>
      <c r="BA6" s="316"/>
      <c r="BB6" s="316"/>
      <c r="BC6" s="316"/>
      <c r="BD6" s="316"/>
      <c r="BE6" s="316"/>
      <c r="BF6" s="316"/>
      <c r="BG6" s="316"/>
      <c r="BH6" s="316"/>
      <c r="BI6" s="316"/>
      <c r="BJ6" s="316"/>
    </row>
    <row r="7" spans="3:62" s="318" customFormat="1" ht="34.5" customHeight="1" thickBot="1">
      <c r="C7" s="1658" t="s">
        <v>11</v>
      </c>
      <c r="D7" s="1659"/>
      <c r="E7" s="1659"/>
      <c r="F7" s="1659"/>
      <c r="G7" s="1659"/>
      <c r="H7" s="1659"/>
      <c r="I7" s="1659"/>
      <c r="J7" s="1659"/>
      <c r="K7" s="1659"/>
      <c r="L7" s="1659"/>
      <c r="M7" s="1659"/>
      <c r="N7" s="1659"/>
      <c r="O7" s="1660"/>
      <c r="P7" s="1661" t="s">
        <v>464</v>
      </c>
      <c r="Q7" s="1662"/>
      <c r="R7" s="1662"/>
      <c r="S7" s="1662"/>
      <c r="T7" s="1662"/>
      <c r="U7" s="1662"/>
      <c r="V7" s="1662"/>
      <c r="W7" s="1662"/>
      <c r="X7" s="1662"/>
      <c r="Y7" s="1662"/>
      <c r="Z7" s="1662"/>
      <c r="AA7" s="1662"/>
      <c r="AB7" s="1662"/>
      <c r="AC7" s="1662"/>
      <c r="AD7" s="1662"/>
      <c r="AE7" s="1662"/>
      <c r="AF7" s="1662"/>
      <c r="AG7" s="1662"/>
      <c r="AH7" s="1662"/>
      <c r="AI7" s="317"/>
      <c r="AJ7" s="317"/>
      <c r="AK7" s="1666" t="s">
        <v>700</v>
      </c>
      <c r="AL7" s="1667"/>
      <c r="AM7" s="1667"/>
      <c r="AN7" s="1667"/>
      <c r="AO7" s="1667"/>
      <c r="AP7" s="1667"/>
      <c r="AQ7" s="1667"/>
      <c r="AR7" s="1668"/>
      <c r="AS7" s="1669" t="s">
        <v>701</v>
      </c>
      <c r="AT7" s="1670"/>
      <c r="AU7" s="1670"/>
      <c r="AV7" s="1670"/>
      <c r="AW7" s="1670"/>
      <c r="AX7" s="1670"/>
      <c r="AY7" s="1670"/>
      <c r="AZ7" s="1670"/>
      <c r="BA7" s="1670"/>
      <c r="BB7" s="1670"/>
      <c r="BC7" s="1670"/>
      <c r="BD7" s="1670"/>
      <c r="BE7" s="1670"/>
      <c r="BF7" s="1670"/>
      <c r="BG7" s="1670"/>
      <c r="BH7" s="1670"/>
      <c r="BI7" s="1670"/>
      <c r="BJ7" s="1671"/>
    </row>
    <row r="8" spans="3:62" s="318" customFormat="1" ht="40.35" customHeight="1" thickTop="1" thickBot="1">
      <c r="C8" s="1663" t="s">
        <v>465</v>
      </c>
      <c r="D8" s="1664"/>
      <c r="E8" s="1664"/>
      <c r="F8" s="1664"/>
      <c r="G8" s="1664"/>
      <c r="H8" s="1664"/>
      <c r="I8" s="1664"/>
      <c r="J8" s="1664"/>
      <c r="K8" s="1664"/>
      <c r="L8" s="1664"/>
      <c r="M8" s="1665"/>
      <c r="N8" s="1584" t="str">
        <f>IF(入力シート!AT114="","",入力シート!AT114)</f>
        <v/>
      </c>
      <c r="O8" s="1641"/>
      <c r="Q8" s="319"/>
      <c r="R8" s="319"/>
      <c r="S8" s="319"/>
      <c r="T8" s="319"/>
      <c r="U8" s="319"/>
      <c r="V8" s="319"/>
      <c r="W8" s="319"/>
      <c r="X8" s="319"/>
      <c r="Y8" s="320"/>
      <c r="AI8" s="317"/>
      <c r="AJ8" s="317"/>
      <c r="AK8" s="1584" t="str">
        <f>MID(入力シート!$L113,COLUMN(B$3)/2,1)</f>
        <v/>
      </c>
      <c r="AL8" s="1641"/>
      <c r="AM8" s="1584" t="str">
        <f>MID(入力シート!$L113,COLUMN(D$3)/2,1)</f>
        <v/>
      </c>
      <c r="AN8" s="1577"/>
      <c r="AO8" s="1576" t="str">
        <f>MID(入力シート!$L113,COLUMN(F$3)/2,1)</f>
        <v/>
      </c>
      <c r="AP8" s="1577"/>
      <c r="AQ8" s="1576" t="str">
        <f>MID(入力シート!$L113,COLUMN(H$3)/2,1)</f>
        <v/>
      </c>
      <c r="AR8" s="1577"/>
      <c r="AS8" s="1576" t="str">
        <f>MID(入力シート!$L113,COLUMN(J$3)/2,1)</f>
        <v/>
      </c>
      <c r="AT8" s="1641"/>
      <c r="AU8" s="1584" t="str">
        <f>MID(入力シート!$L113,COLUMN(L$3)/2,1)</f>
        <v/>
      </c>
      <c r="AV8" s="1577"/>
      <c r="AW8" s="1576" t="str">
        <f>MID(入力シート!$L113,COLUMN(N$3)/2,1)</f>
        <v/>
      </c>
      <c r="AX8" s="1577"/>
      <c r="AY8" s="1576" t="str">
        <f>MID(入力シート!$L113,COLUMN(P$3)/2,1)</f>
        <v/>
      </c>
      <c r="AZ8" s="1577"/>
      <c r="BA8" s="1576" t="str">
        <f>MID(入力シート!$L113,COLUMN(R$3)/2,1)</f>
        <v/>
      </c>
      <c r="BB8" s="1641"/>
      <c r="BC8" s="1584" t="str">
        <f>MID(入力シート!$L113,COLUMN(T$3)/2,1)</f>
        <v/>
      </c>
      <c r="BD8" s="1577"/>
      <c r="BE8" s="1576" t="str">
        <f>MID(入力シート!$L113,COLUMN(V$3)/2,1)</f>
        <v/>
      </c>
      <c r="BF8" s="1577"/>
      <c r="BG8" s="1576" t="str">
        <f>MID(入力シート!$L113,COLUMN(X$3)/2,1)</f>
        <v/>
      </c>
      <c r="BH8" s="1577"/>
      <c r="BI8" s="1576" t="str">
        <f>MID(入力シート!$L113,COLUMN(Z$3)/2,1)</f>
        <v/>
      </c>
      <c r="BJ8" s="1641"/>
    </row>
    <row r="9" spans="3:62" ht="23.25" customHeight="1" thickTop="1">
      <c r="C9" s="321"/>
      <c r="D9" s="322"/>
      <c r="E9" s="323"/>
      <c r="F9" s="323"/>
      <c r="G9" s="323"/>
      <c r="H9" s="323"/>
      <c r="I9" s="324"/>
      <c r="J9" s="324"/>
      <c r="K9" s="324"/>
      <c r="L9" s="324"/>
      <c r="M9" s="325"/>
      <c r="N9" s="326"/>
      <c r="O9" s="324"/>
      <c r="P9" s="324"/>
      <c r="Q9" s="324"/>
      <c r="R9" s="324"/>
      <c r="S9" s="324"/>
      <c r="T9" s="326"/>
      <c r="U9" s="327"/>
      <c r="V9" s="327"/>
      <c r="W9" s="327"/>
      <c r="X9" s="327"/>
      <c r="Y9" s="327"/>
      <c r="Z9" s="328"/>
      <c r="AA9" s="328"/>
      <c r="AB9" s="329"/>
      <c r="AF9" s="330"/>
      <c r="AG9" s="330"/>
      <c r="AH9" s="330"/>
      <c r="AI9" s="330"/>
      <c r="AJ9" s="330"/>
      <c r="AK9" s="331" t="s">
        <v>466</v>
      </c>
      <c r="AL9" s="330"/>
      <c r="AM9" s="330"/>
    </row>
    <row r="10" spans="3:62" s="332" customFormat="1" ht="39" customHeight="1" thickBot="1">
      <c r="C10" s="1647" t="s">
        <v>508</v>
      </c>
      <c r="D10" s="1648"/>
      <c r="E10" s="1648"/>
      <c r="F10" s="1648"/>
      <c r="G10" s="1648"/>
      <c r="H10" s="1648"/>
      <c r="I10" s="1649"/>
      <c r="J10" s="1648"/>
      <c r="K10" s="1650"/>
      <c r="L10" s="1650"/>
      <c r="M10" s="1650"/>
      <c r="N10" s="1650"/>
      <c r="O10" s="1650"/>
      <c r="P10" s="1650"/>
      <c r="Q10" s="1650"/>
    </row>
    <row r="11" spans="3:62" s="332" customFormat="1" ht="39.75" customHeight="1" thickTop="1" thickBot="1">
      <c r="C11" s="1584" t="str">
        <f>MID(入力シート!$L115,COLUMN(B$3)/2,1)</f>
        <v/>
      </c>
      <c r="D11" s="1577"/>
      <c r="E11" s="1576" t="str">
        <f>MID(入力シート!$L115,COLUMN(D$3)/2,1)</f>
        <v/>
      </c>
      <c r="F11" s="1577"/>
      <c r="G11" s="1576" t="str">
        <f>MID(入力シート!$L115,COLUMN(F$3)/2,1)</f>
        <v/>
      </c>
      <c r="H11" s="1641"/>
      <c r="I11" s="333" t="s">
        <v>483</v>
      </c>
      <c r="J11" s="1584" t="str">
        <f>MID(入力シート!$Q115,COLUMN(B$3)/2,1)</f>
        <v/>
      </c>
      <c r="K11" s="1577"/>
      <c r="L11" s="1576" t="str">
        <f>MID(入力シート!$Q115,COLUMN(D$3)/2,1)</f>
        <v/>
      </c>
      <c r="M11" s="1577"/>
      <c r="N11" s="1576" t="str">
        <f>MID(入力シート!$Q115,COLUMN(F$3)/2,1)</f>
        <v/>
      </c>
      <c r="O11" s="1577"/>
      <c r="P11" s="1576" t="str">
        <f>MID(入力シート!$Q115,COLUMN(H$3)/2,1)</f>
        <v/>
      </c>
      <c r="Q11" s="1641"/>
    </row>
    <row r="12" spans="3:62" ht="22.95" customHeight="1" thickTop="1">
      <c r="C12" s="321"/>
      <c r="D12" s="322"/>
      <c r="E12" s="323"/>
      <c r="F12" s="323"/>
      <c r="G12" s="323"/>
      <c r="H12" s="323"/>
      <c r="I12" s="324"/>
      <c r="J12" s="324"/>
      <c r="K12" s="324"/>
      <c r="L12" s="324"/>
      <c r="M12" s="325"/>
      <c r="N12" s="326"/>
      <c r="O12" s="324"/>
      <c r="P12" s="324"/>
      <c r="Q12" s="324"/>
      <c r="R12" s="324"/>
      <c r="S12" s="324"/>
      <c r="T12" s="326"/>
      <c r="U12" s="327"/>
      <c r="V12" s="327"/>
      <c r="W12" s="327"/>
      <c r="X12" s="327"/>
      <c r="Y12" s="332"/>
      <c r="Z12" s="332"/>
      <c r="AA12" s="332"/>
      <c r="AB12" s="332"/>
      <c r="AC12" s="332"/>
      <c r="AD12" s="332"/>
      <c r="AE12" s="332"/>
      <c r="AF12" s="332"/>
      <c r="AG12" s="332"/>
      <c r="AH12" s="332"/>
      <c r="AI12" s="332"/>
      <c r="AJ12" s="332"/>
      <c r="AK12" s="332"/>
      <c r="AL12" s="332"/>
      <c r="AM12" s="332"/>
      <c r="AN12" s="332"/>
      <c r="AO12" s="332"/>
      <c r="AP12" s="332"/>
      <c r="AQ12" s="332"/>
      <c r="AR12" s="332"/>
      <c r="AS12" s="332"/>
      <c r="AT12" s="332"/>
      <c r="AU12" s="332"/>
      <c r="AV12" s="332"/>
      <c r="AW12" s="332"/>
      <c r="AX12" s="332"/>
      <c r="AY12" s="332"/>
      <c r="AZ12" s="332"/>
      <c r="BA12" s="332"/>
      <c r="BB12" s="332"/>
      <c r="BC12" s="332"/>
      <c r="BD12" s="332"/>
      <c r="BE12" s="332"/>
      <c r="BF12" s="332"/>
      <c r="BG12" s="332"/>
      <c r="BH12" s="332"/>
      <c r="BI12" s="332"/>
      <c r="BJ12" s="332"/>
    </row>
    <row r="13" spans="3:62" s="332" customFormat="1" ht="34.5" customHeight="1" thickBot="1">
      <c r="C13" s="334" t="s">
        <v>509</v>
      </c>
      <c r="D13" s="335"/>
      <c r="E13" s="335"/>
      <c r="F13" s="335"/>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335"/>
      <c r="AE13" s="335"/>
      <c r="AF13" s="335"/>
      <c r="AG13" s="335"/>
      <c r="AH13" s="335"/>
      <c r="AI13" s="335"/>
      <c r="AJ13" s="335"/>
      <c r="AK13" s="335"/>
      <c r="AL13" s="335"/>
      <c r="AM13" s="335"/>
      <c r="AN13" s="335"/>
      <c r="AO13" s="335"/>
      <c r="AP13" s="335"/>
      <c r="AQ13" s="335"/>
      <c r="AR13" s="335"/>
      <c r="AS13" s="335"/>
      <c r="AT13" s="335"/>
      <c r="AU13" s="335"/>
      <c r="AV13" s="335"/>
      <c r="AW13" s="1557" t="s">
        <v>1293</v>
      </c>
      <c r="AX13" s="1541"/>
      <c r="AY13" s="1541"/>
      <c r="AZ13" s="1541"/>
      <c r="BA13" s="1541"/>
      <c r="BB13" s="1541"/>
      <c r="BC13" s="1541"/>
      <c r="BD13" s="1541"/>
      <c r="BE13" s="1541"/>
      <c r="BF13" s="1541"/>
      <c r="BG13" s="1541"/>
      <c r="BH13" s="1542"/>
      <c r="BI13" s="1642" t="str">
        <f>IF(C16="","",入力シート!AS62)</f>
        <v/>
      </c>
      <c r="BJ13" s="1643"/>
    </row>
    <row r="14" spans="3:62" s="332" customFormat="1" ht="25.5" customHeight="1">
      <c r="C14" s="1644" t="s">
        <v>844</v>
      </c>
      <c r="D14" s="1645"/>
      <c r="E14" s="1645"/>
      <c r="F14" s="1645"/>
      <c r="G14" s="1645"/>
      <c r="H14" s="1645"/>
      <c r="I14" s="1645"/>
      <c r="J14" s="1645"/>
      <c r="K14" s="1645"/>
      <c r="L14" s="1645"/>
      <c r="M14" s="1645"/>
      <c r="N14" s="1645"/>
      <c r="O14" s="1645"/>
      <c r="P14" s="1645"/>
      <c r="Q14" s="1645"/>
      <c r="R14" s="1645"/>
      <c r="S14" s="1645"/>
      <c r="T14" s="1645"/>
      <c r="U14" s="1645"/>
      <c r="V14" s="1645"/>
      <c r="W14" s="1645"/>
      <c r="X14" s="1645"/>
      <c r="Y14" s="1645"/>
      <c r="Z14" s="1645"/>
      <c r="AA14" s="1645"/>
      <c r="AB14" s="1645"/>
      <c r="AC14" s="1645"/>
      <c r="AD14" s="1645"/>
      <c r="AE14" s="1645"/>
      <c r="AF14" s="1645"/>
      <c r="AG14" s="1645"/>
      <c r="AH14" s="1645"/>
      <c r="AI14" s="1645"/>
      <c r="AJ14" s="1645"/>
      <c r="AK14" s="1645"/>
      <c r="AL14" s="1645"/>
      <c r="AM14" s="1645"/>
      <c r="AN14" s="1645"/>
      <c r="AO14" s="1645"/>
      <c r="AP14" s="1645"/>
      <c r="AQ14" s="1645"/>
      <c r="AR14" s="1645"/>
      <c r="AS14" s="1645"/>
      <c r="AT14" s="1645"/>
      <c r="AU14" s="1645"/>
      <c r="AV14" s="1645"/>
      <c r="AW14" s="1645"/>
      <c r="AX14" s="1645"/>
      <c r="AY14" s="1645"/>
      <c r="AZ14" s="1645"/>
      <c r="BA14" s="1645"/>
      <c r="BB14" s="1645"/>
      <c r="BC14" s="1645"/>
      <c r="BD14" s="1645"/>
      <c r="BE14" s="1645"/>
      <c r="BF14" s="1645"/>
      <c r="BG14" s="1645"/>
      <c r="BH14" s="1645"/>
      <c r="BI14" s="1645"/>
      <c r="BJ14" s="1646"/>
    </row>
    <row r="15" spans="3:62" s="332" customFormat="1" ht="79.5" customHeight="1" thickBot="1">
      <c r="C15" s="1635" t="s">
        <v>474</v>
      </c>
      <c r="D15" s="1636"/>
      <c r="E15" s="1636"/>
      <c r="F15" s="1636"/>
      <c r="G15" s="1636"/>
      <c r="H15" s="1636"/>
      <c r="I15" s="1636"/>
      <c r="J15" s="1636"/>
      <c r="K15" s="1636"/>
      <c r="L15" s="1636"/>
      <c r="M15" s="1636"/>
      <c r="N15" s="1636"/>
      <c r="O15" s="1636"/>
      <c r="P15" s="1636"/>
      <c r="Q15" s="1636"/>
      <c r="R15" s="1636"/>
      <c r="S15" s="1636"/>
      <c r="T15" s="1636"/>
      <c r="U15" s="1636"/>
      <c r="V15" s="1636"/>
      <c r="W15" s="1636"/>
      <c r="X15" s="1636"/>
      <c r="Y15" s="1636"/>
      <c r="Z15" s="1636"/>
      <c r="AA15" s="1636"/>
      <c r="AB15" s="1636"/>
      <c r="AC15" s="1636"/>
      <c r="AD15" s="1636"/>
      <c r="AE15" s="1636"/>
      <c r="AF15" s="1636"/>
      <c r="AG15" s="1636"/>
      <c r="AH15" s="1636"/>
      <c r="AI15" s="1636"/>
      <c r="AJ15" s="1636"/>
      <c r="AK15" s="1636"/>
      <c r="AL15" s="1636"/>
      <c r="AM15" s="1636"/>
      <c r="AN15" s="1636"/>
      <c r="AO15" s="1636"/>
      <c r="AP15" s="1636"/>
      <c r="AQ15" s="1636"/>
      <c r="AR15" s="1636"/>
      <c r="AS15" s="1636"/>
      <c r="AT15" s="1636"/>
      <c r="AU15" s="1636"/>
      <c r="AV15" s="1636"/>
      <c r="AW15" s="1636"/>
      <c r="AX15" s="1636"/>
      <c r="AY15" s="1636"/>
      <c r="AZ15" s="1636"/>
      <c r="BA15" s="1636"/>
      <c r="BB15" s="1636"/>
      <c r="BC15" s="1636"/>
      <c r="BD15" s="1636"/>
      <c r="BE15" s="1636"/>
      <c r="BF15" s="1636"/>
      <c r="BG15" s="1636"/>
      <c r="BH15" s="1636"/>
      <c r="BI15" s="1636"/>
      <c r="BJ15" s="1637"/>
    </row>
    <row r="16" spans="3:62" s="332" customFormat="1" ht="40.950000000000003" customHeight="1" thickTop="1" thickBot="1">
      <c r="C16" s="1638" t="str">
        <f>MID(入力シート!$AT62,COLUMN(B$3)/2,1)</f>
        <v/>
      </c>
      <c r="D16" s="1634"/>
      <c r="E16" s="1633" t="str">
        <f>MID(入力シート!$AT62,COLUMN(D$3)/2,1)</f>
        <v/>
      </c>
      <c r="F16" s="1634"/>
      <c r="G16" s="1633" t="str">
        <f>MID(入力シート!$AT62,COLUMN(F$3)/2,1)</f>
        <v/>
      </c>
      <c r="H16" s="1634"/>
      <c r="I16" s="1633" t="str">
        <f>MID(入力シート!$AT62,COLUMN(H$3)/2,1)</f>
        <v/>
      </c>
      <c r="J16" s="1634"/>
      <c r="K16" s="1633" t="str">
        <f>MID(入力シート!$AT62,COLUMN(J$3)/2,1)</f>
        <v/>
      </c>
      <c r="L16" s="1634"/>
      <c r="M16" s="1633" t="str">
        <f>MID(入力シート!$AT62,COLUMN(L$3)/2,1)</f>
        <v/>
      </c>
      <c r="N16" s="1634"/>
      <c r="O16" s="1633" t="str">
        <f>MID(入力シート!$AT62,COLUMN(N$3)/2,1)</f>
        <v/>
      </c>
      <c r="P16" s="1634"/>
      <c r="Q16" s="1633" t="str">
        <f>MID(入力シート!$AT62,COLUMN(P$3)/2,1)</f>
        <v/>
      </c>
      <c r="R16" s="1634"/>
      <c r="S16" s="1633" t="str">
        <f>MID(入力シート!$AT62,COLUMN(R$3)/2,1)</f>
        <v/>
      </c>
      <c r="T16" s="1634"/>
      <c r="U16" s="1633" t="str">
        <f>MID(入力シート!$AT62,COLUMN(T$3)/2,1)</f>
        <v/>
      </c>
      <c r="V16" s="1634"/>
      <c r="W16" s="1572" t="str">
        <f>MID(入力シート!$AT62,COLUMN(V$3)/2,1)</f>
        <v/>
      </c>
      <c r="X16" s="1613"/>
      <c r="Y16" s="1572" t="str">
        <f>MID(入力シート!$AT62,COLUMN(X$3)/2,1)</f>
        <v/>
      </c>
      <c r="Z16" s="1613"/>
      <c r="AA16" s="1572" t="str">
        <f>MID(入力シート!$AT62,COLUMN(Z$3)/2,1)</f>
        <v/>
      </c>
      <c r="AB16" s="1613"/>
      <c r="AC16" s="1572" t="str">
        <f>MID(入力シート!$AT62,COLUMN(AB$3)/2,1)</f>
        <v/>
      </c>
      <c r="AD16" s="1613"/>
      <c r="AE16" s="1572" t="str">
        <f>MID(入力シート!$AT62,COLUMN(AD$3)/2,1)</f>
        <v/>
      </c>
      <c r="AF16" s="1613"/>
      <c r="AG16" s="1572" t="str">
        <f>MID(入力シート!$AT62,COLUMN(AF$3)/2,1)</f>
        <v/>
      </c>
      <c r="AH16" s="1613"/>
      <c r="AI16" s="1572" t="str">
        <f>MID(入力シート!$AT62,COLUMN(AH$3)/2,1)</f>
        <v/>
      </c>
      <c r="AJ16" s="1613"/>
      <c r="AK16" s="1572" t="str">
        <f>MID(入力シート!$AT62,COLUMN(AJ$3)/2,1)</f>
        <v/>
      </c>
      <c r="AL16" s="1613"/>
      <c r="AM16" s="1572" t="str">
        <f>MID(入力シート!$AT62,COLUMN(AL$3)/2,1)</f>
        <v/>
      </c>
      <c r="AN16" s="1613"/>
      <c r="AO16" s="1572" t="str">
        <f>MID(入力シート!$AT62,COLUMN(AN$3)/2,1)</f>
        <v/>
      </c>
      <c r="AP16" s="1613"/>
      <c r="AQ16" s="1572" t="str">
        <f>MID(入力シート!$AT62,COLUMN(AP$3)/2,1)</f>
        <v/>
      </c>
      <c r="AR16" s="1613"/>
      <c r="AS16" s="1572" t="str">
        <f>MID(入力シート!$AT62,COLUMN(AR$3)/2,1)</f>
        <v/>
      </c>
      <c r="AT16" s="1613"/>
      <c r="AU16" s="1572" t="str">
        <f>MID(入力シート!$AT62,COLUMN(AT$3)/2,1)</f>
        <v/>
      </c>
      <c r="AV16" s="1613"/>
      <c r="AW16" s="1572" t="str">
        <f>MID(入力シート!$AT62,COLUMN(AV$3)/2,1)</f>
        <v/>
      </c>
      <c r="AX16" s="1613"/>
      <c r="AY16" s="1572" t="str">
        <f>MID(入力シート!$AT62,COLUMN(AX$3)/2,1)</f>
        <v/>
      </c>
      <c r="AZ16" s="1613"/>
      <c r="BA16" s="1572" t="str">
        <f>MID(入力シート!$AT62,COLUMN(AZ$3)/2,1)</f>
        <v/>
      </c>
      <c r="BB16" s="1613"/>
      <c r="BC16" s="1572" t="str">
        <f>MID(入力シート!$AT62,COLUMN(BB$3)/2,1)</f>
        <v/>
      </c>
      <c r="BD16" s="1613"/>
      <c r="BE16" s="1572" t="str">
        <f>MID(入力シート!$AT62,COLUMN(BD$3)/2,1)</f>
        <v/>
      </c>
      <c r="BF16" s="1613"/>
      <c r="BG16" s="1572" t="str">
        <f>MID(入力シート!$AT62,COLUMN(BF$3)/2,1)</f>
        <v/>
      </c>
      <c r="BH16" s="1613"/>
      <c r="BI16" s="1639" t="str">
        <f>MID(入力シート!$AT62,COLUMN(BH$3)/2,1)</f>
        <v/>
      </c>
      <c r="BJ16" s="1640"/>
    </row>
    <row r="17" spans="3:87" ht="41.1" customHeight="1" thickTop="1" thickBot="1">
      <c r="C17" s="1585" t="str">
        <f>MID(入力シート!$AT62,COLUMN(B$3)/2+30,1)</f>
        <v/>
      </c>
      <c r="D17" s="1586"/>
      <c r="E17" s="1587" t="str">
        <f>MID(入力シート!$AT62,COLUMN(D$3)/2+30,1)</f>
        <v/>
      </c>
      <c r="F17" s="1588"/>
      <c r="G17" s="1587" t="str">
        <f>MID(入力シート!$AT62,COLUMN(F$3)/2+30,1)</f>
        <v/>
      </c>
      <c r="H17" s="1588"/>
      <c r="I17" s="1587" t="str">
        <f>MID(入力シート!$AT62,COLUMN(H$3)/2+30,1)</f>
        <v/>
      </c>
      <c r="J17" s="1588"/>
      <c r="K17" s="1587" t="str">
        <f>MID(入力シート!$AT62,COLUMN(J$3)/2+30,1)</f>
        <v/>
      </c>
      <c r="L17" s="1588"/>
      <c r="M17" s="1587" t="str">
        <f>MID(入力シート!$AT62,COLUMN(L$3)/2+30,1)</f>
        <v/>
      </c>
      <c r="N17" s="1588"/>
      <c r="O17" s="1587" t="str">
        <f>MID(入力シート!$AT62,COLUMN(N$3)/2+30,1)</f>
        <v/>
      </c>
      <c r="P17" s="1588"/>
      <c r="Q17" s="1587" t="str">
        <f>MID(入力シート!$AT62,COLUMN(P$3)/2+30,1)</f>
        <v/>
      </c>
      <c r="R17" s="1588"/>
      <c r="S17" s="1587" t="str">
        <f>MID(入力シート!$AT62,COLUMN(R$3)/2+30,1)</f>
        <v/>
      </c>
      <c r="T17" s="1588"/>
      <c r="U17" s="1587" t="str">
        <f>MID(入力シート!$AT62,COLUMN(T$3)/2+30,1)</f>
        <v/>
      </c>
      <c r="V17" s="1632"/>
    </row>
    <row r="18" spans="3:87" ht="22.95" customHeight="1" thickTop="1">
      <c r="C18" s="321"/>
      <c r="D18" s="322"/>
      <c r="E18" s="323"/>
      <c r="F18" s="323"/>
      <c r="G18" s="323"/>
      <c r="H18" s="323"/>
      <c r="I18" s="324"/>
      <c r="J18" s="324"/>
      <c r="K18" s="324"/>
      <c r="L18" s="324"/>
      <c r="M18" s="325"/>
      <c r="N18" s="326"/>
      <c r="O18" s="324"/>
      <c r="P18" s="324"/>
      <c r="Q18" s="324"/>
      <c r="R18" s="324"/>
      <c r="S18" s="324"/>
      <c r="T18" s="326"/>
      <c r="U18" s="327"/>
      <c r="V18" s="327"/>
      <c r="W18" s="327"/>
      <c r="X18" s="327"/>
      <c r="Y18" s="327"/>
      <c r="Z18" s="328"/>
      <c r="AA18" s="328"/>
      <c r="AB18" s="329"/>
      <c r="AF18" s="330"/>
      <c r="AG18" s="330"/>
      <c r="AH18" s="330"/>
      <c r="AI18" s="330"/>
      <c r="AJ18" s="330"/>
      <c r="AK18" s="330"/>
      <c r="AL18" s="330"/>
      <c r="AM18" s="330"/>
    </row>
    <row r="19" spans="3:87" s="229" customFormat="1" ht="39.75" customHeight="1" thickBot="1">
      <c r="C19" s="1589" t="s">
        <v>507</v>
      </c>
      <c r="D19" s="1590"/>
      <c r="E19" s="1590"/>
      <c r="F19" s="1590"/>
      <c r="G19" s="1590"/>
      <c r="H19" s="1590"/>
      <c r="I19" s="1590"/>
      <c r="J19" s="1590"/>
      <c r="K19" s="1590"/>
      <c r="L19" s="1590"/>
      <c r="M19" s="1590"/>
      <c r="N19" s="1590"/>
      <c r="O19" s="1590"/>
      <c r="P19" s="1590"/>
      <c r="Q19" s="1590"/>
      <c r="R19" s="1590"/>
      <c r="S19" s="1590"/>
      <c r="T19" s="1590"/>
      <c r="U19" s="1590"/>
      <c r="V19" s="1590"/>
      <c r="W19" s="1590"/>
      <c r="X19" s="1590"/>
      <c r="Y19" s="1590"/>
      <c r="Z19" s="1590"/>
      <c r="AA19" s="1590"/>
      <c r="AB19" s="1590"/>
      <c r="AC19" s="1590"/>
      <c r="AD19" s="1590"/>
      <c r="AE19" s="1590"/>
      <c r="AF19" s="1591"/>
      <c r="AG19" s="1592"/>
      <c r="AH19" s="315"/>
      <c r="AI19" s="315"/>
      <c r="AJ19" s="315"/>
      <c r="AK19" s="1596" t="s">
        <v>524</v>
      </c>
      <c r="AL19" s="1597"/>
      <c r="AM19" s="1597"/>
      <c r="AN19" s="1597"/>
      <c r="AO19" s="1597"/>
      <c r="AP19" s="1597"/>
      <c r="AQ19" s="1597"/>
      <c r="AR19" s="1597"/>
      <c r="AS19" s="1597"/>
      <c r="AT19" s="1597"/>
      <c r="AU19" s="1597"/>
      <c r="AV19" s="1597"/>
      <c r="AW19" s="1597"/>
      <c r="AX19" s="1597"/>
      <c r="AY19" s="1597"/>
      <c r="AZ19" s="1597"/>
      <c r="BA19" s="1597"/>
      <c r="BB19" s="1597"/>
      <c r="BC19" s="1597"/>
      <c r="BD19" s="1597"/>
      <c r="BE19" s="1597"/>
      <c r="BF19" s="1597"/>
      <c r="BG19" s="1597"/>
      <c r="BH19" s="1597"/>
      <c r="BI19" s="315"/>
      <c r="BJ19" s="315"/>
    </row>
    <row r="20" spans="3:87" s="229" customFormat="1" ht="39.75" customHeight="1" thickTop="1" thickBot="1">
      <c r="C20" s="1601" t="s">
        <v>875</v>
      </c>
      <c r="D20" s="1602"/>
      <c r="E20" s="1602"/>
      <c r="F20" s="1602"/>
      <c r="G20" s="1602"/>
      <c r="H20" s="1602"/>
      <c r="I20" s="1602"/>
      <c r="J20" s="1602"/>
      <c r="K20" s="1602"/>
      <c r="L20" s="1602"/>
      <c r="M20" s="1602"/>
      <c r="N20" s="1602"/>
      <c r="O20" s="1604" t="s">
        <v>473</v>
      </c>
      <c r="P20" s="1602"/>
      <c r="Q20" s="1602"/>
      <c r="R20" s="1602"/>
      <c r="S20" s="1602"/>
      <c r="T20" s="1602"/>
      <c r="U20" s="1602"/>
      <c r="V20" s="1602"/>
      <c r="W20" s="1602"/>
      <c r="X20" s="1602"/>
      <c r="Y20" s="1602"/>
      <c r="Z20" s="1602"/>
      <c r="AA20" s="1602"/>
      <c r="AB20" s="1602"/>
      <c r="AC20" s="1602"/>
      <c r="AD20" s="1602"/>
      <c r="AE20" s="1605"/>
      <c r="AF20" s="1607" t="str">
        <f>入力シート!L117</f>
        <v/>
      </c>
      <c r="AG20" s="1608"/>
      <c r="AH20" s="315"/>
      <c r="AK20" s="1598" t="s">
        <v>503</v>
      </c>
      <c r="AL20" s="1599"/>
      <c r="AM20" s="1599"/>
      <c r="AN20" s="1599"/>
      <c r="AO20" s="1599"/>
      <c r="AP20" s="1599"/>
      <c r="AQ20" s="1599"/>
      <c r="AR20" s="1599"/>
      <c r="AS20" s="1599"/>
      <c r="AT20" s="1599"/>
      <c r="AU20" s="1599"/>
      <c r="AV20" s="1599"/>
      <c r="AW20" s="1599"/>
      <c r="AX20" s="1599"/>
      <c r="AY20" s="1599"/>
      <c r="AZ20" s="1599"/>
      <c r="BA20" s="1599"/>
      <c r="BB20" s="1599"/>
      <c r="BC20" s="1599"/>
      <c r="BD20" s="1599"/>
      <c r="BE20" s="1599"/>
      <c r="BF20" s="1599"/>
      <c r="BG20" s="1599"/>
      <c r="BH20" s="1600"/>
      <c r="BI20" s="315"/>
      <c r="BJ20" s="315"/>
      <c r="CE20" s="315"/>
      <c r="CF20" s="315"/>
      <c r="CG20" s="315"/>
      <c r="CH20" s="315"/>
      <c r="CI20" s="315"/>
    </row>
    <row r="21" spans="3:87" s="229" customFormat="1" ht="39.75" customHeight="1" thickTop="1" thickBot="1">
      <c r="C21" s="1603"/>
      <c r="D21" s="857"/>
      <c r="E21" s="857"/>
      <c r="F21" s="857"/>
      <c r="G21" s="857"/>
      <c r="H21" s="857"/>
      <c r="I21" s="857"/>
      <c r="J21" s="857"/>
      <c r="K21" s="857"/>
      <c r="L21" s="857"/>
      <c r="M21" s="857"/>
      <c r="N21" s="857"/>
      <c r="O21" s="857"/>
      <c r="P21" s="857"/>
      <c r="Q21" s="857"/>
      <c r="R21" s="857"/>
      <c r="S21" s="857"/>
      <c r="T21" s="857"/>
      <c r="U21" s="857"/>
      <c r="V21" s="857"/>
      <c r="W21" s="857"/>
      <c r="X21" s="857"/>
      <c r="Y21" s="857"/>
      <c r="Z21" s="857"/>
      <c r="AA21" s="857"/>
      <c r="AB21" s="857"/>
      <c r="AC21" s="857"/>
      <c r="AD21" s="857"/>
      <c r="AE21" s="1606"/>
      <c r="AF21" s="1609"/>
      <c r="AG21" s="1610"/>
      <c r="AH21" s="315"/>
      <c r="AK21" s="1584" t="str">
        <f>MID(入力シート!$AT129,COLUMN(B$3)/2,1)</f>
        <v/>
      </c>
      <c r="AL21" s="1577"/>
      <c r="AM21" s="1576" t="str">
        <f>MID(入力シート!$AT129,COLUMN(D$3)/2,1)</f>
        <v/>
      </c>
      <c r="AN21" s="1577"/>
      <c r="AO21" s="1576" t="str">
        <f>MID(入力シート!$AT129,COLUMN(F$3)/2,1)</f>
        <v/>
      </c>
      <c r="AP21" s="1577"/>
      <c r="AQ21" s="1576" t="str">
        <f>MID(入力シート!$AT129,COLUMN(H$3)/2,1)</f>
        <v/>
      </c>
      <c r="AR21" s="1577"/>
      <c r="AS21" s="1576" t="str">
        <f>MID(入力シート!$AT129,COLUMN(J$3)/2,1)</f>
        <v/>
      </c>
      <c r="AT21" s="1577"/>
      <c r="AU21" s="1576" t="str">
        <f>MID(入力シート!$AT129,COLUMN(L$3)/2,1)</f>
        <v/>
      </c>
      <c r="AV21" s="1577"/>
      <c r="AW21" s="1576" t="str">
        <f>MID(入力シート!$AT129,COLUMN(N$3)/2,1)</f>
        <v/>
      </c>
      <c r="AX21" s="1577"/>
      <c r="AY21" s="1576" t="str">
        <f>MID(入力シート!$AT129,COLUMN(P$3)/2,1)</f>
        <v/>
      </c>
      <c r="AZ21" s="1577"/>
      <c r="BA21" s="1576" t="str">
        <f>MID(入力シート!$AT129,COLUMN(R$3)/2,1)</f>
        <v/>
      </c>
      <c r="BB21" s="1577"/>
      <c r="BC21" s="1576" t="str">
        <f>MID(入力シート!$AT129,COLUMN(T$3)/2,1)</f>
        <v/>
      </c>
      <c r="BD21" s="1577"/>
      <c r="BE21" s="1572" t="str">
        <f>MID(入力シート!$AT129,COLUMN(V$3)/2,1)</f>
        <v/>
      </c>
      <c r="BF21" s="1613"/>
      <c r="BG21" s="1572" t="str">
        <f>MID(入力シート!$AT129,COLUMN(X$3)/2,1)</f>
        <v/>
      </c>
      <c r="BH21" s="1573"/>
      <c r="BI21" s="315"/>
      <c r="BJ21" s="315"/>
    </row>
    <row r="22" spans="3:87" s="229" customFormat="1" ht="39.75" customHeight="1" thickTop="1">
      <c r="C22" s="1611" t="s">
        <v>467</v>
      </c>
      <c r="D22" s="1611"/>
      <c r="E22" s="1611"/>
      <c r="F22" s="1611"/>
      <c r="G22" s="1611"/>
      <c r="H22" s="1611"/>
      <c r="I22" s="1611"/>
      <c r="J22" s="1611"/>
      <c r="K22" s="1611"/>
      <c r="L22" s="1611"/>
      <c r="M22" s="1611"/>
      <c r="N22" s="1611"/>
      <c r="O22" s="1611"/>
      <c r="P22" s="1611"/>
      <c r="Q22" s="1611"/>
      <c r="R22" s="1611"/>
      <c r="S22" s="1611"/>
      <c r="T22" s="1611"/>
      <c r="U22" s="1611"/>
      <c r="V22" s="1611"/>
      <c r="W22" s="1611"/>
      <c r="X22" s="1611"/>
      <c r="Y22" s="1611"/>
      <c r="Z22" s="1611"/>
      <c r="AA22" s="1611"/>
      <c r="AB22" s="1611"/>
      <c r="AC22" s="1611"/>
      <c r="AD22" s="1611"/>
      <c r="AE22" s="1611"/>
      <c r="AF22" s="1612"/>
      <c r="AG22" s="1612"/>
      <c r="AH22" s="315"/>
      <c r="AK22" s="229" t="s">
        <v>848</v>
      </c>
      <c r="BI22" s="315"/>
      <c r="BJ22" s="315"/>
      <c r="CE22" s="315"/>
      <c r="CF22" s="315"/>
      <c r="CG22" s="315"/>
      <c r="CH22" s="315"/>
      <c r="CI22" s="315"/>
    </row>
    <row r="23" spans="3:87" s="229" customFormat="1" ht="39.75" customHeight="1" thickBot="1">
      <c r="C23" s="1589" t="s">
        <v>531</v>
      </c>
      <c r="D23" s="1590"/>
      <c r="E23" s="1590"/>
      <c r="F23" s="1590"/>
      <c r="G23" s="1590"/>
      <c r="H23" s="1590"/>
      <c r="I23" s="1590"/>
      <c r="J23" s="1590"/>
      <c r="K23" s="1590"/>
      <c r="L23" s="1590"/>
      <c r="M23" s="1590"/>
      <c r="N23" s="1590"/>
      <c r="O23" s="1590"/>
      <c r="P23" s="1590"/>
      <c r="Q23" s="1590"/>
      <c r="R23" s="1590"/>
      <c r="S23" s="1590"/>
      <c r="T23" s="1590"/>
      <c r="U23" s="1590"/>
      <c r="V23" s="1590"/>
      <c r="W23" s="1590"/>
      <c r="X23" s="1590"/>
      <c r="Y23" s="1590"/>
      <c r="Z23" s="1590"/>
      <c r="AA23" s="1590"/>
      <c r="AB23" s="1590"/>
      <c r="AC23" s="1590"/>
      <c r="AD23" s="1590"/>
      <c r="AE23" s="1590"/>
      <c r="AF23" s="1591"/>
      <c r="AG23" s="1592"/>
      <c r="AH23" s="315"/>
      <c r="AK23" s="1596" t="s">
        <v>525</v>
      </c>
      <c r="AL23" s="1597"/>
      <c r="AM23" s="1597"/>
      <c r="AN23" s="1597"/>
      <c r="AO23" s="1597"/>
      <c r="AP23" s="1597"/>
      <c r="AQ23" s="1597"/>
      <c r="AR23" s="1597"/>
      <c r="AS23" s="1597"/>
      <c r="AT23" s="1597"/>
      <c r="AU23" s="1597"/>
      <c r="AV23" s="1597"/>
      <c r="AW23" s="1597"/>
      <c r="AX23" s="1597"/>
      <c r="AY23" s="1597"/>
      <c r="AZ23" s="1597"/>
      <c r="BA23" s="1597"/>
      <c r="BB23" s="1597"/>
      <c r="BC23" s="1597"/>
      <c r="BD23" s="1597"/>
      <c r="BE23" s="1597"/>
      <c r="BF23" s="1597"/>
      <c r="BG23" s="1597"/>
      <c r="BH23" s="1597"/>
      <c r="BI23" s="315"/>
      <c r="BJ23" s="315"/>
      <c r="CC23" s="315"/>
      <c r="CD23" s="315"/>
      <c r="CE23" s="315"/>
      <c r="CF23" s="315"/>
      <c r="CG23" s="315"/>
      <c r="CH23" s="315"/>
      <c r="CI23" s="315"/>
    </row>
    <row r="24" spans="3:87" s="229" customFormat="1" ht="39.75" customHeight="1" thickTop="1" thickBot="1">
      <c r="C24" s="1614" t="s">
        <v>281</v>
      </c>
      <c r="D24" s="1615"/>
      <c r="E24" s="1615"/>
      <c r="F24" s="1615"/>
      <c r="G24" s="1615"/>
      <c r="H24" s="1615"/>
      <c r="I24" s="1615"/>
      <c r="J24" s="1615"/>
      <c r="K24" s="1620" t="str">
        <f>入力シート!AT123</f>
        <v>□</v>
      </c>
      <c r="L24" s="1621"/>
      <c r="M24" s="1593" t="s">
        <v>278</v>
      </c>
      <c r="N24" s="1594"/>
      <c r="O24" s="1594"/>
      <c r="P24" s="1594"/>
      <c r="Q24" s="1594"/>
      <c r="R24" s="1594"/>
      <c r="S24" s="1594"/>
      <c r="T24" s="1594"/>
      <c r="U24" s="1594"/>
      <c r="V24" s="1594"/>
      <c r="W24" s="1594"/>
      <c r="X24" s="1594"/>
      <c r="Y24" s="1594"/>
      <c r="Z24" s="1594"/>
      <c r="AA24" s="1594"/>
      <c r="AB24" s="1594"/>
      <c r="AC24" s="1594"/>
      <c r="AD24" s="1594"/>
      <c r="AE24" s="1594"/>
      <c r="AF24" s="1594"/>
      <c r="AG24" s="1595"/>
      <c r="AH24" s="315"/>
      <c r="AK24" s="1598" t="s">
        <v>504</v>
      </c>
      <c r="AL24" s="1599"/>
      <c r="AM24" s="1599"/>
      <c r="AN24" s="1599"/>
      <c r="AO24" s="1599"/>
      <c r="AP24" s="1599"/>
      <c r="AQ24" s="1599"/>
      <c r="AR24" s="1599"/>
      <c r="AS24" s="1599"/>
      <c r="AT24" s="1599"/>
      <c r="AU24" s="1599"/>
      <c r="AV24" s="1599"/>
      <c r="AW24" s="1599"/>
      <c r="AX24" s="1599"/>
      <c r="AY24" s="1599"/>
      <c r="AZ24" s="1599"/>
      <c r="BA24" s="1599"/>
      <c r="BB24" s="1599"/>
      <c r="BC24" s="1599"/>
      <c r="BD24" s="1599"/>
      <c r="BE24" s="1599"/>
      <c r="BF24" s="1599"/>
      <c r="BG24" s="1599"/>
      <c r="BH24" s="1600"/>
      <c r="BI24" s="315"/>
      <c r="BJ24" s="315"/>
      <c r="CC24" s="315"/>
      <c r="CD24" s="315"/>
      <c r="CE24" s="315"/>
      <c r="CF24" s="315"/>
      <c r="CG24" s="315"/>
      <c r="CH24" s="315"/>
      <c r="CI24" s="315"/>
    </row>
    <row r="25" spans="3:87" s="229" customFormat="1" ht="39.75" customHeight="1" thickTop="1" thickBot="1">
      <c r="C25" s="1616"/>
      <c r="D25" s="1617"/>
      <c r="E25" s="1617"/>
      <c r="F25" s="1617"/>
      <c r="G25" s="1617"/>
      <c r="H25" s="1617"/>
      <c r="I25" s="1617"/>
      <c r="J25" s="1617"/>
      <c r="K25" s="1622" t="str">
        <f>入力シート!AT124</f>
        <v>□</v>
      </c>
      <c r="L25" s="1623"/>
      <c r="M25" s="1624" t="s">
        <v>279</v>
      </c>
      <c r="N25" s="1625"/>
      <c r="O25" s="1625"/>
      <c r="P25" s="1625"/>
      <c r="Q25" s="1625"/>
      <c r="R25" s="1625"/>
      <c r="S25" s="1625"/>
      <c r="T25" s="1625"/>
      <c r="U25" s="1625"/>
      <c r="V25" s="1625"/>
      <c r="W25" s="1625"/>
      <c r="X25" s="1625"/>
      <c r="Y25" s="1625"/>
      <c r="Z25" s="1625"/>
      <c r="AA25" s="1625"/>
      <c r="AB25" s="1625"/>
      <c r="AC25" s="1625"/>
      <c r="AD25" s="1625"/>
      <c r="AE25" s="1625"/>
      <c r="AF25" s="1625"/>
      <c r="AG25" s="1626"/>
      <c r="AH25" s="315"/>
      <c r="AK25" s="1584" t="str">
        <f>MID(入力シート!$AT132,COLUMN(B$3)/2,1)</f>
        <v/>
      </c>
      <c r="AL25" s="1577"/>
      <c r="AM25" s="1576" t="str">
        <f>MID(入力シート!$AT132,COLUMN(D$3)/2,1)</f>
        <v/>
      </c>
      <c r="AN25" s="1577"/>
      <c r="AO25" s="1576" t="str">
        <f>MID(入力シート!$AT132,COLUMN(F$3)/2,1)</f>
        <v/>
      </c>
      <c r="AP25" s="1577"/>
      <c r="AQ25" s="1576" t="str">
        <f>MID(入力シート!$AT132,COLUMN(H$3)/2,1)</f>
        <v/>
      </c>
      <c r="AR25" s="1577"/>
      <c r="AS25" s="1576" t="str">
        <f>MID(入力シート!$AT132,COLUMN(J$3)/2,1)</f>
        <v/>
      </c>
      <c r="AT25" s="1577"/>
      <c r="AU25" s="1576" t="str">
        <f>MID(入力シート!$AT132,COLUMN(L$3)/2,1)</f>
        <v/>
      </c>
      <c r="AV25" s="1577"/>
      <c r="AW25" s="1576" t="str">
        <f>MID(入力シート!$AT132,COLUMN(N$3)/2,1)</f>
        <v/>
      </c>
      <c r="AX25" s="1577"/>
      <c r="AY25" s="1576" t="str">
        <f>MID(入力シート!$AT132,COLUMN(P$3)/2,1)</f>
        <v/>
      </c>
      <c r="AZ25" s="1577"/>
      <c r="BA25" s="1576" t="str">
        <f>MID(入力シート!$AT132,COLUMN(R$3)/2,1)</f>
        <v/>
      </c>
      <c r="BB25" s="1577"/>
      <c r="BC25" s="1576" t="str">
        <f>MID(入力シート!$AT132,COLUMN(T$3)/2,1)</f>
        <v/>
      </c>
      <c r="BD25" s="1577"/>
      <c r="BE25" s="1578" t="str">
        <f>MID(入力シート!$AT132,COLUMN(V$3)/2,1)</f>
        <v/>
      </c>
      <c r="BF25" s="1538"/>
      <c r="BG25" s="1572" t="str">
        <f>MID(入力シート!$AT132,COLUMN(X$3)/2,1)</f>
        <v/>
      </c>
      <c r="BH25" s="1573"/>
      <c r="BI25" s="315"/>
      <c r="BJ25" s="315"/>
      <c r="CC25" s="315"/>
      <c r="CD25" s="315"/>
      <c r="CE25" s="315"/>
      <c r="CF25" s="315"/>
      <c r="CG25" s="315"/>
      <c r="CH25" s="315"/>
      <c r="CI25" s="315"/>
    </row>
    <row r="26" spans="3:87" s="229" customFormat="1" ht="39.75" customHeight="1" thickTop="1">
      <c r="C26" s="1618"/>
      <c r="D26" s="1619"/>
      <c r="E26" s="1619"/>
      <c r="F26" s="1619"/>
      <c r="G26" s="1619"/>
      <c r="H26" s="1619"/>
      <c r="I26" s="1619"/>
      <c r="J26" s="1619"/>
      <c r="K26" s="1627" t="str">
        <f>入力シート!AT125</f>
        <v>□</v>
      </c>
      <c r="L26" s="1628"/>
      <c r="M26" s="1629" t="s">
        <v>280</v>
      </c>
      <c r="N26" s="1630"/>
      <c r="O26" s="1630"/>
      <c r="P26" s="1630"/>
      <c r="Q26" s="1630"/>
      <c r="R26" s="1630"/>
      <c r="S26" s="1630"/>
      <c r="T26" s="1630"/>
      <c r="U26" s="1630"/>
      <c r="V26" s="1630"/>
      <c r="W26" s="1630"/>
      <c r="X26" s="1630"/>
      <c r="Y26" s="1630"/>
      <c r="Z26" s="1630"/>
      <c r="AA26" s="1630"/>
      <c r="AB26" s="1630"/>
      <c r="AC26" s="1630"/>
      <c r="AD26" s="1630"/>
      <c r="AE26" s="1630"/>
      <c r="AF26" s="1630"/>
      <c r="AG26" s="1631"/>
      <c r="AH26" s="315"/>
      <c r="BI26" s="315"/>
      <c r="BJ26" s="315"/>
      <c r="CC26" s="315"/>
      <c r="CD26" s="315"/>
      <c r="CE26" s="315"/>
      <c r="CF26" s="315"/>
      <c r="CG26" s="315"/>
      <c r="CH26" s="315"/>
      <c r="CI26" s="315"/>
    </row>
    <row r="27" spans="3:87" s="229" customFormat="1" ht="39.75" customHeight="1" thickBot="1">
      <c r="C27" s="1579" t="s">
        <v>468</v>
      </c>
      <c r="D27" s="1580"/>
      <c r="E27" s="1580"/>
      <c r="F27" s="1580"/>
      <c r="G27" s="1580"/>
      <c r="H27" s="1580"/>
      <c r="I27" s="1580"/>
      <c r="J27" s="1580"/>
      <c r="K27" s="1581" t="str">
        <f>入力シート!AT126</f>
        <v>□</v>
      </c>
      <c r="L27" s="1582"/>
      <c r="M27" s="336" t="s">
        <v>282</v>
      </c>
      <c r="N27" s="337"/>
      <c r="O27" s="338"/>
      <c r="P27" s="1583" t="str">
        <f>入力シート!AU126</f>
        <v>□</v>
      </c>
      <c r="Q27" s="1582"/>
      <c r="R27" s="339" t="s">
        <v>283</v>
      </c>
      <c r="S27" s="337"/>
      <c r="T27" s="337"/>
      <c r="U27" s="337"/>
      <c r="V27" s="337"/>
      <c r="W27" s="340"/>
      <c r="X27" s="337"/>
      <c r="Y27" s="337"/>
      <c r="Z27" s="337"/>
      <c r="AA27" s="341"/>
      <c r="AB27" s="341"/>
      <c r="AC27" s="341"/>
      <c r="AD27" s="341"/>
      <c r="AE27" s="342"/>
      <c r="AF27" s="342"/>
      <c r="AG27" s="343"/>
      <c r="AH27" s="315"/>
      <c r="BI27" s="315"/>
      <c r="BJ27" s="315"/>
      <c r="BK27" s="315"/>
      <c r="BL27" s="315"/>
      <c r="BM27" s="315"/>
      <c r="BN27" s="315"/>
      <c r="BO27" s="315"/>
      <c r="BP27" s="315"/>
      <c r="BQ27" s="315"/>
      <c r="BR27" s="315"/>
      <c r="BS27" s="315"/>
      <c r="BT27" s="315"/>
      <c r="BU27" s="315"/>
      <c r="BV27" s="315"/>
      <c r="BW27" s="315"/>
      <c r="BX27" s="315"/>
      <c r="BY27" s="315"/>
      <c r="BZ27" s="315"/>
      <c r="CA27" s="315"/>
      <c r="CB27" s="315"/>
      <c r="CC27" s="315"/>
      <c r="CD27" s="315"/>
      <c r="CE27" s="315"/>
      <c r="CF27" s="315"/>
      <c r="CG27" s="315"/>
      <c r="CH27" s="315"/>
      <c r="CI27" s="315"/>
    </row>
    <row r="28" spans="3:87" s="229" customFormat="1" ht="23.25" customHeight="1" thickTop="1">
      <c r="X28" s="332"/>
      <c r="Y28" s="332"/>
      <c r="Z28" s="315"/>
      <c r="AA28" s="315"/>
      <c r="AB28" s="315"/>
      <c r="AC28" s="315"/>
      <c r="AD28" s="315"/>
      <c r="AE28" s="315"/>
      <c r="AF28" s="315"/>
      <c r="AG28" s="315"/>
      <c r="AH28" s="315"/>
      <c r="AI28" s="315"/>
      <c r="AJ28" s="344"/>
      <c r="AK28" s="344"/>
      <c r="AL28" s="344"/>
      <c r="AM28" s="344"/>
      <c r="AN28" s="344"/>
      <c r="AZ28" s="315"/>
      <c r="BA28" s="315"/>
      <c r="BB28" s="315"/>
      <c r="BC28" s="315"/>
      <c r="BD28" s="315"/>
      <c r="BE28" s="315"/>
      <c r="BF28" s="315"/>
      <c r="BG28" s="315"/>
      <c r="BH28" s="315"/>
      <c r="BI28" s="315"/>
      <c r="BJ28" s="315"/>
    </row>
    <row r="29" spans="3:87" ht="35.1" customHeight="1">
      <c r="C29" s="345" t="s">
        <v>526</v>
      </c>
      <c r="D29" s="346"/>
      <c r="E29" s="346"/>
      <c r="F29" s="346"/>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346"/>
      <c r="AJ29" s="346"/>
      <c r="AK29" s="346"/>
      <c r="AL29" s="346"/>
      <c r="AM29" s="346"/>
      <c r="AN29" s="346"/>
      <c r="AO29" s="346"/>
      <c r="AP29" s="346"/>
      <c r="AQ29" s="346"/>
      <c r="AR29" s="346"/>
      <c r="AS29" s="346"/>
      <c r="AT29" s="346"/>
      <c r="AU29" s="346"/>
      <c r="AV29" s="346"/>
      <c r="AW29" s="1557" t="s">
        <v>1294</v>
      </c>
      <c r="AX29" s="1541"/>
      <c r="AY29" s="1541"/>
      <c r="AZ29" s="1541"/>
      <c r="BA29" s="1541"/>
      <c r="BB29" s="1541"/>
      <c r="BC29" s="1541"/>
      <c r="BD29" s="1541"/>
      <c r="BE29" s="1541"/>
      <c r="BF29" s="1541"/>
      <c r="BG29" s="1541"/>
      <c r="BH29" s="1542"/>
      <c r="BI29" s="1543" t="str">
        <f>IF(C31="","",入力シート!AS135)</f>
        <v/>
      </c>
      <c r="BJ29" s="1544"/>
    </row>
    <row r="30" spans="3:87" ht="30" customHeight="1" thickBot="1">
      <c r="C30" s="1550" t="s">
        <v>505</v>
      </c>
      <c r="D30" s="1551"/>
      <c r="E30" s="1551"/>
      <c r="F30" s="1551"/>
      <c r="G30" s="1551"/>
      <c r="H30" s="1551"/>
      <c r="I30" s="1551"/>
      <c r="J30" s="1551"/>
      <c r="K30" s="1551"/>
      <c r="L30" s="1551"/>
      <c r="M30" s="1551"/>
      <c r="N30" s="1551"/>
      <c r="O30" s="1551"/>
      <c r="P30" s="1551"/>
      <c r="Q30" s="1551"/>
      <c r="R30" s="1551"/>
      <c r="S30" s="1551"/>
      <c r="T30" s="1551"/>
      <c r="U30" s="1551"/>
      <c r="V30" s="1551"/>
      <c r="W30" s="1551"/>
      <c r="X30" s="1551"/>
      <c r="Y30" s="1551"/>
      <c r="Z30" s="1551"/>
      <c r="AA30" s="1551"/>
      <c r="AB30" s="1551"/>
      <c r="AC30" s="1551"/>
      <c r="AD30" s="1551"/>
      <c r="AE30" s="1551"/>
      <c r="AF30" s="1551"/>
      <c r="AG30" s="1551"/>
      <c r="AH30" s="1551"/>
      <c r="AI30" s="1551"/>
      <c r="AJ30" s="1551"/>
      <c r="AK30" s="1551"/>
      <c r="AL30" s="1551"/>
      <c r="AM30" s="1551"/>
      <c r="AN30" s="1551"/>
      <c r="AO30" s="1551"/>
      <c r="AP30" s="1551"/>
      <c r="AQ30" s="1551"/>
      <c r="AR30" s="1551"/>
      <c r="AS30" s="1551"/>
      <c r="AT30" s="1551"/>
      <c r="AU30" s="1551"/>
      <c r="AV30" s="1551"/>
      <c r="AW30" s="1551"/>
      <c r="AX30" s="1551"/>
      <c r="AY30" s="1551"/>
      <c r="AZ30" s="1551"/>
      <c r="BA30" s="1551"/>
      <c r="BB30" s="1551"/>
      <c r="BC30" s="1551"/>
      <c r="BD30" s="1551"/>
      <c r="BE30" s="1551"/>
      <c r="BF30" s="1551"/>
      <c r="BG30" s="1551"/>
      <c r="BH30" s="1551"/>
      <c r="BI30" s="1551"/>
      <c r="BJ30" s="1552"/>
    </row>
    <row r="31" spans="3:87" ht="40.35" customHeight="1" thickTop="1">
      <c r="C31" s="1574" t="str">
        <f>MID(入力シート!$AT$135,COLUMN(B$3)/2,1)</f>
        <v/>
      </c>
      <c r="D31" s="1575"/>
      <c r="E31" s="1568" t="str">
        <f>MID(入力シート!$AT$135,COLUMN(D$3)/2,1)</f>
        <v/>
      </c>
      <c r="F31" s="1571"/>
      <c r="G31" s="1568" t="str">
        <f>MID(入力シート!$AT$135,COLUMN(F$3)/2,1)</f>
        <v/>
      </c>
      <c r="H31" s="1571"/>
      <c r="I31" s="1568" t="str">
        <f>MID(入力シート!$AT$135,COLUMN(H$3)/2,1)</f>
        <v/>
      </c>
      <c r="J31" s="1571"/>
      <c r="K31" s="1568" t="str">
        <f>MID(入力シート!$AT$135,COLUMN(J$3)/2,1)</f>
        <v/>
      </c>
      <c r="L31" s="1571"/>
      <c r="M31" s="1568" t="str">
        <f>MID(入力シート!$AT$135,COLUMN(L$3)/2,1)</f>
        <v/>
      </c>
      <c r="N31" s="1571"/>
      <c r="O31" s="1568" t="str">
        <f>MID(入力シート!$AT$135,COLUMN(N$3)/2,1)</f>
        <v/>
      </c>
      <c r="P31" s="1571"/>
      <c r="Q31" s="1568" t="str">
        <f>MID(入力シート!$AT$135,COLUMN(P$3)/2,1)</f>
        <v/>
      </c>
      <c r="R31" s="1571"/>
      <c r="S31" s="1568" t="str">
        <f>MID(入力シート!$AT$135,COLUMN(R$3)/2,1)</f>
        <v/>
      </c>
      <c r="T31" s="1571"/>
      <c r="U31" s="1568" t="str">
        <f>MID(入力シート!$AT$135,COLUMN(T$3)/2,1)</f>
        <v/>
      </c>
      <c r="V31" s="1571"/>
      <c r="W31" s="1568" t="str">
        <f>MID(入力シート!$AT$135,COLUMN(V$3)/2,1)</f>
        <v/>
      </c>
      <c r="X31" s="1571"/>
      <c r="Y31" s="1568" t="str">
        <f>MID(入力シート!$AT$135,COLUMN(X$3)/2,1)</f>
        <v/>
      </c>
      <c r="Z31" s="1571"/>
      <c r="AA31" s="1568" t="str">
        <f>MID(入力シート!$AT$135,COLUMN(Z$3)/2,1)</f>
        <v/>
      </c>
      <c r="AB31" s="1571"/>
      <c r="AC31" s="1568" t="str">
        <f>MID(入力シート!$AT$135,COLUMN(AB$3)/2,1)</f>
        <v/>
      </c>
      <c r="AD31" s="1571"/>
      <c r="AE31" s="1568" t="str">
        <f>MID(入力シート!$AT$135,COLUMN(AD$3)/2,1)</f>
        <v/>
      </c>
      <c r="AF31" s="1571"/>
      <c r="AG31" s="1568" t="str">
        <f>MID(入力シート!$AT$135,COLUMN(AF$3)/2,1)</f>
        <v/>
      </c>
      <c r="AH31" s="1571"/>
      <c r="AI31" s="1568" t="str">
        <f>MID(入力シート!$AT$135,COLUMN(AH$3)/2,1)</f>
        <v/>
      </c>
      <c r="AJ31" s="1571"/>
      <c r="AK31" s="1568" t="str">
        <f>MID(入力シート!$AT$135,COLUMN(AJ$3)/2,1)</f>
        <v/>
      </c>
      <c r="AL31" s="1571"/>
      <c r="AM31" s="1568" t="str">
        <f>MID(入力シート!$AT$135,COLUMN(AL$3)/2,1)</f>
        <v/>
      </c>
      <c r="AN31" s="1571"/>
      <c r="AO31" s="1568" t="str">
        <f>MID(入力シート!$AT$135,COLUMN(AN$3)/2,1)</f>
        <v/>
      </c>
      <c r="AP31" s="1571"/>
      <c r="AQ31" s="1568" t="str">
        <f>MID(入力シート!$AT$135,COLUMN(AP$3)/2,1)</f>
        <v/>
      </c>
      <c r="AR31" s="1571"/>
      <c r="AS31" s="1568" t="str">
        <f>MID(入力シート!$AT$135,COLUMN(AR$3)/2,1)</f>
        <v/>
      </c>
      <c r="AT31" s="1571"/>
      <c r="AU31" s="1568" t="str">
        <f>MID(入力シート!$AT$135,COLUMN(AT$3)/2,1)</f>
        <v/>
      </c>
      <c r="AV31" s="1571"/>
      <c r="AW31" s="1568" t="str">
        <f>MID(入力シート!$AT$135,COLUMN(AV$3)/2,1)</f>
        <v/>
      </c>
      <c r="AX31" s="1571"/>
      <c r="AY31" s="1568" t="str">
        <f>MID(入力シート!$AT$135,COLUMN(AX$3)/2,1)</f>
        <v/>
      </c>
      <c r="AZ31" s="1571"/>
      <c r="BA31" s="1568" t="str">
        <f>MID(入力シート!$AT$135,COLUMN(AZ$3)/2,1)</f>
        <v/>
      </c>
      <c r="BB31" s="1571"/>
      <c r="BC31" s="1568" t="str">
        <f>MID(入力シート!$AT$135,COLUMN(BB$3)/2,1)</f>
        <v/>
      </c>
      <c r="BD31" s="1571"/>
      <c r="BE31" s="1568" t="str">
        <f>MID(入力シート!$AT$135,COLUMN(BD$3)/2,1)</f>
        <v/>
      </c>
      <c r="BF31" s="1571"/>
      <c r="BG31" s="1568" t="str">
        <f>MID(入力シート!$AT$135,COLUMN(BF$3)/2,1)</f>
        <v/>
      </c>
      <c r="BH31" s="1571"/>
      <c r="BI31" s="1568" t="str">
        <f>MID(入力シート!$AT$135,COLUMN(BH$3)/2,1)</f>
        <v/>
      </c>
      <c r="BJ31" s="1569"/>
    </row>
    <row r="32" spans="3:87" ht="40.35" customHeight="1" thickBot="1">
      <c r="C32" s="1570" t="str">
        <f>MID(入力シート!$AT$135,COLUMN(B$3)/2+30,1)</f>
        <v/>
      </c>
      <c r="D32" s="1563"/>
      <c r="E32" s="1562" t="str">
        <f>MID(入力シート!$AT$135,COLUMN(D$3)/2+30,1)</f>
        <v/>
      </c>
      <c r="F32" s="1563"/>
      <c r="G32" s="1562" t="str">
        <f>MID(入力シート!$AT$135,COLUMN(F$3)/2+30,1)</f>
        <v/>
      </c>
      <c r="H32" s="1563"/>
      <c r="I32" s="1562" t="str">
        <f>MID(入力シート!$AT$135,COLUMN(H$3)/2+30,1)</f>
        <v/>
      </c>
      <c r="J32" s="1563"/>
      <c r="K32" s="1562" t="str">
        <f>MID(入力シート!$AT$135,COLUMN(J$3)/2+30,1)</f>
        <v/>
      </c>
      <c r="L32" s="1563"/>
      <c r="M32" s="1562" t="str">
        <f>MID(入力シート!$AT$135,COLUMN(L$3)/2+30,1)</f>
        <v/>
      </c>
      <c r="N32" s="1563"/>
      <c r="O32" s="1562" t="str">
        <f>MID(入力シート!$AT$135,COLUMN(N$3)/2+30,1)</f>
        <v/>
      </c>
      <c r="P32" s="1563"/>
      <c r="Q32" s="1562" t="str">
        <f>MID(入力シート!$AT$135,COLUMN(P$3)/2+30,1)</f>
        <v/>
      </c>
      <c r="R32" s="1563"/>
      <c r="S32" s="1562" t="str">
        <f>MID(入力シート!$AT$135,COLUMN(R$3)/2+30,1)</f>
        <v/>
      </c>
      <c r="T32" s="1563"/>
      <c r="U32" s="1562" t="str">
        <f>MID(入力シート!$AT$135,COLUMN(T$3)/2+30,1)</f>
        <v/>
      </c>
      <c r="V32" s="1563"/>
      <c r="W32" s="1562" t="str">
        <f>MID(入力シート!$AT$135,COLUMN(V$3)/2+30,1)</f>
        <v/>
      </c>
      <c r="X32" s="1563"/>
      <c r="Y32" s="1562" t="str">
        <f>MID(入力シート!$AT$135,COLUMN(X$3)/2+30,1)</f>
        <v/>
      </c>
      <c r="Z32" s="1563"/>
      <c r="AA32" s="1562" t="str">
        <f>MID(入力シート!$AT$135,COLUMN(Z$3)/2+30,1)</f>
        <v/>
      </c>
      <c r="AB32" s="1563"/>
      <c r="AC32" s="1562" t="str">
        <f>MID(入力シート!$AT$135,COLUMN(AB$3)/2+30,1)</f>
        <v/>
      </c>
      <c r="AD32" s="1563"/>
      <c r="AE32" s="1562" t="str">
        <f>MID(入力シート!$AT$135,COLUMN(AD$3)/2+30,1)</f>
        <v/>
      </c>
      <c r="AF32" s="1563"/>
      <c r="AG32" s="1562" t="str">
        <f>MID(入力シート!$AT$135,COLUMN(AF$3)/2+30,1)</f>
        <v/>
      </c>
      <c r="AH32" s="1563"/>
      <c r="AI32" s="1562" t="str">
        <f>MID(入力シート!$AT$135,COLUMN(AH$3)/2+30,1)</f>
        <v/>
      </c>
      <c r="AJ32" s="1563"/>
      <c r="AK32" s="1562" t="str">
        <f>MID(入力シート!$AT$135,COLUMN(AJ$3)/2+30,1)</f>
        <v/>
      </c>
      <c r="AL32" s="1563"/>
      <c r="AM32" s="1562" t="str">
        <f>MID(入力シート!$AT$135,COLUMN(AL$3)/2+30,1)</f>
        <v/>
      </c>
      <c r="AN32" s="1563"/>
      <c r="AO32" s="1562" t="str">
        <f>MID(入力シート!$AT$135,COLUMN(AN$3)/2+30,1)</f>
        <v/>
      </c>
      <c r="AP32" s="1563"/>
      <c r="AQ32" s="1562" t="str">
        <f>MID(入力シート!$AT$135,COLUMN(AP$3)/2+30,1)</f>
        <v/>
      </c>
      <c r="AR32" s="1563"/>
      <c r="AS32" s="1562" t="str">
        <f>MID(入力シート!$AT$135,COLUMN(AR$3)/2+30,1)</f>
        <v/>
      </c>
      <c r="AT32" s="1563"/>
      <c r="AU32" s="1562" t="str">
        <f>MID(入力シート!$AT$135,COLUMN(AT$3)/2+30,1)</f>
        <v/>
      </c>
      <c r="AV32" s="1563"/>
      <c r="AW32" s="1562" t="str">
        <f>MID(入力シート!$AT$135,COLUMN(AV$3)/2+30,1)</f>
        <v/>
      </c>
      <c r="AX32" s="1563"/>
      <c r="AY32" s="1562" t="str">
        <f>MID(入力シート!$AT$135,COLUMN(AX$3)/2+30,1)</f>
        <v/>
      </c>
      <c r="AZ32" s="1563"/>
      <c r="BA32" s="1562" t="str">
        <f>MID(入力シート!$AT$135,COLUMN(AZ$3)/2+30,1)</f>
        <v/>
      </c>
      <c r="BB32" s="1563"/>
      <c r="BC32" s="1562" t="str">
        <f>MID(入力シート!$AT$135,COLUMN(BB$3)/2+30,1)</f>
        <v/>
      </c>
      <c r="BD32" s="1563"/>
      <c r="BE32" s="1562" t="str">
        <f>MID(入力シート!$AT$135,COLUMN(BD$3)/2+30,1)</f>
        <v/>
      </c>
      <c r="BF32" s="1563"/>
      <c r="BG32" s="1562" t="str">
        <f>MID(入力シート!$AT$135,COLUMN(BF$3)/2+30,1)</f>
        <v/>
      </c>
      <c r="BH32" s="1563"/>
      <c r="BI32" s="1562" t="str">
        <f>MID(入力シート!$AT$135,COLUMN(BH$3)/2+30,1)</f>
        <v/>
      </c>
      <c r="BJ32" s="1564"/>
    </row>
    <row r="33" spans="3:72" s="323" customFormat="1" ht="23.25" customHeight="1" thickTop="1">
      <c r="C33" s="347"/>
      <c r="BK33" s="315"/>
      <c r="BL33" s="315"/>
      <c r="BM33" s="315"/>
    </row>
    <row r="34" spans="3:72" s="323" customFormat="1" ht="35.1" customHeight="1">
      <c r="C34" s="1565" t="s">
        <v>527</v>
      </c>
      <c r="D34" s="1566"/>
      <c r="E34" s="1566"/>
      <c r="F34" s="1566"/>
      <c r="G34" s="1566"/>
      <c r="H34" s="1566"/>
      <c r="I34" s="1566"/>
      <c r="J34" s="1566"/>
      <c r="K34" s="1566"/>
      <c r="L34" s="1566"/>
      <c r="M34" s="1566"/>
      <c r="N34" s="1566"/>
      <c r="O34" s="1566"/>
      <c r="P34" s="1566"/>
      <c r="Q34" s="1566"/>
      <c r="R34" s="1566"/>
      <c r="S34" s="1566"/>
      <c r="T34" s="1566"/>
      <c r="U34" s="1566"/>
      <c r="V34" s="1566"/>
      <c r="W34" s="1566"/>
      <c r="X34" s="1566"/>
      <c r="Y34" s="1566"/>
      <c r="Z34" s="1566"/>
      <c r="AA34" s="1566"/>
      <c r="AB34" s="1566"/>
      <c r="AC34" s="1566"/>
      <c r="AD34" s="1566"/>
      <c r="AE34" s="1566"/>
      <c r="AF34" s="1566"/>
      <c r="AG34" s="1566"/>
      <c r="AH34" s="1566"/>
      <c r="AI34" s="1566"/>
      <c r="AJ34" s="1566"/>
      <c r="AK34" s="1566"/>
      <c r="AL34" s="1566"/>
      <c r="AM34" s="1566"/>
      <c r="AN34" s="1566"/>
      <c r="AO34" s="1566"/>
      <c r="AP34" s="1566"/>
      <c r="AQ34" s="1566"/>
      <c r="AR34" s="1566"/>
      <c r="AS34" s="1566"/>
      <c r="AT34" s="1566"/>
      <c r="AU34" s="1566"/>
      <c r="AV34" s="1567"/>
      <c r="AW34" s="1557" t="s">
        <v>1295</v>
      </c>
      <c r="AX34" s="1541"/>
      <c r="AY34" s="1541"/>
      <c r="AZ34" s="1541"/>
      <c r="BA34" s="1541"/>
      <c r="BB34" s="1541"/>
      <c r="BC34" s="1541"/>
      <c r="BD34" s="1541"/>
      <c r="BE34" s="1541"/>
      <c r="BF34" s="1541"/>
      <c r="BG34" s="1541"/>
      <c r="BH34" s="1542"/>
      <c r="BI34" s="1543" t="str">
        <f>IF(C36="","",入力シート!AS18)</f>
        <v/>
      </c>
      <c r="BJ34" s="1544"/>
      <c r="BK34" s="315"/>
      <c r="BL34" s="315"/>
      <c r="BM34" s="315"/>
    </row>
    <row r="35" spans="3:72" ht="30" customHeight="1" thickBot="1">
      <c r="C35" s="1550" t="s">
        <v>506</v>
      </c>
      <c r="D35" s="1551"/>
      <c r="E35" s="1551"/>
      <c r="F35" s="1551"/>
      <c r="G35" s="1551"/>
      <c r="H35" s="1551"/>
      <c r="I35" s="1551"/>
      <c r="J35" s="1551"/>
      <c r="K35" s="1551"/>
      <c r="L35" s="1551"/>
      <c r="M35" s="1551"/>
      <c r="N35" s="1551"/>
      <c r="O35" s="1551"/>
      <c r="P35" s="1551"/>
      <c r="Q35" s="1551"/>
      <c r="R35" s="1551"/>
      <c r="S35" s="1551"/>
      <c r="T35" s="1551"/>
      <c r="U35" s="1551"/>
      <c r="V35" s="1551"/>
      <c r="W35" s="1551"/>
      <c r="X35" s="1551"/>
      <c r="Y35" s="1551"/>
      <c r="Z35" s="1551"/>
      <c r="AA35" s="1551"/>
      <c r="AB35" s="1551"/>
      <c r="AC35" s="1551"/>
      <c r="AD35" s="1551"/>
      <c r="AE35" s="1551"/>
      <c r="AF35" s="1551"/>
      <c r="AG35" s="1551"/>
      <c r="AH35" s="1551"/>
      <c r="AI35" s="1551"/>
      <c r="AJ35" s="1551"/>
      <c r="AK35" s="1551"/>
      <c r="AL35" s="1551"/>
      <c r="AM35" s="1551"/>
      <c r="AN35" s="1551"/>
      <c r="AO35" s="1551"/>
      <c r="AP35" s="1551"/>
      <c r="AQ35" s="1551"/>
      <c r="AR35" s="1551"/>
      <c r="AS35" s="1551"/>
      <c r="AT35" s="1551"/>
      <c r="AU35" s="1551"/>
      <c r="AV35" s="1551"/>
      <c r="AW35" s="1551"/>
      <c r="AX35" s="1551"/>
      <c r="AY35" s="1551"/>
      <c r="AZ35" s="1551"/>
      <c r="BA35" s="1551"/>
      <c r="BB35" s="1551"/>
      <c r="BC35" s="1551"/>
      <c r="BD35" s="1551"/>
      <c r="BE35" s="1551"/>
      <c r="BF35" s="1551"/>
      <c r="BG35" s="1551"/>
      <c r="BH35" s="1551"/>
      <c r="BI35" s="1551"/>
      <c r="BJ35" s="1552"/>
    </row>
    <row r="36" spans="3:72" ht="40.5" customHeight="1" thickTop="1" thickBot="1">
      <c r="C36" s="1536" t="str">
        <f>MID(入力シート!$AT$18,COLUMN(B$3)/2,1)</f>
        <v/>
      </c>
      <c r="D36" s="1538"/>
      <c r="E36" s="1538" t="str">
        <f>MID(入力シート!$AT$18,COLUMN(D$3)/2,1)</f>
        <v/>
      </c>
      <c r="F36" s="1538"/>
      <c r="G36" s="1538" t="str">
        <f>MID(入力シート!$AT$18,COLUMN(F$3)/2,1)</f>
        <v/>
      </c>
      <c r="H36" s="1538"/>
      <c r="I36" s="1538" t="str">
        <f>MID(入力シート!$AT$18,COLUMN(H$3)/2,1)</f>
        <v/>
      </c>
      <c r="J36" s="1538"/>
      <c r="K36" s="1538" t="str">
        <f>MID(入力シート!$AT$18,COLUMN(J$3)/2,1)</f>
        <v/>
      </c>
      <c r="L36" s="1538"/>
      <c r="M36" s="1538" t="str">
        <f>MID(入力シート!$AT$18,COLUMN(L$3)/2,1)</f>
        <v/>
      </c>
      <c r="N36" s="1538"/>
      <c r="O36" s="1538" t="str">
        <f>MID(入力シート!$AT$18,COLUMN(N$3)/2,1)</f>
        <v/>
      </c>
      <c r="P36" s="1538"/>
      <c r="Q36" s="1538" t="str">
        <f>MID(入力シート!$AT$18,COLUMN(P$3)/2,1)</f>
        <v/>
      </c>
      <c r="R36" s="1538"/>
      <c r="S36" s="1538" t="str">
        <f>MID(入力シート!$AT$18,COLUMN(R$3)/2,1)</f>
        <v/>
      </c>
      <c r="T36" s="1538"/>
      <c r="U36" s="1538" t="str">
        <f>MID(入力シート!$AT$18,COLUMN(T$3)/2,1)</f>
        <v/>
      </c>
      <c r="V36" s="1538"/>
      <c r="W36" s="1538" t="str">
        <f>MID(入力シート!$AT$18,COLUMN(V$3)/2,1)</f>
        <v/>
      </c>
      <c r="X36" s="1538"/>
      <c r="Y36" s="1538" t="str">
        <f>MID(入力シート!$AT$18,COLUMN(X$3)/2,1)</f>
        <v/>
      </c>
      <c r="Z36" s="1538"/>
      <c r="AA36" s="1538" t="str">
        <f>MID(入力シート!$AT$18,COLUMN(Z$3)/2,1)</f>
        <v/>
      </c>
      <c r="AB36" s="1538"/>
      <c r="AC36" s="1538" t="str">
        <f>MID(入力シート!$AT$18,COLUMN(AB$3)/2,1)</f>
        <v/>
      </c>
      <c r="AD36" s="1538"/>
      <c r="AE36" s="1538" t="str">
        <f>MID(入力シート!$AT$18,COLUMN(AD$3)/2,1)</f>
        <v/>
      </c>
      <c r="AF36" s="1538"/>
      <c r="AG36" s="1538" t="str">
        <f>MID(入力シート!$AT$18,COLUMN(AF$3)/2,1)</f>
        <v/>
      </c>
      <c r="AH36" s="1538"/>
      <c r="AI36" s="1538" t="str">
        <f>MID(入力シート!$AT$18,COLUMN(AH$3)/2,1)</f>
        <v/>
      </c>
      <c r="AJ36" s="1538"/>
      <c r="AK36" s="1538" t="str">
        <f>MID(入力シート!$AT$18,COLUMN(AJ$3)/2,1)</f>
        <v/>
      </c>
      <c r="AL36" s="1538"/>
      <c r="AM36" s="1538" t="str">
        <f>MID(入力シート!$AT$18,COLUMN(AL$3)/2,1)</f>
        <v/>
      </c>
      <c r="AN36" s="1538"/>
      <c r="AO36" s="1538" t="str">
        <f>MID(入力シート!$AT$18,COLUMN(AN$3)/2,1)</f>
        <v/>
      </c>
      <c r="AP36" s="1538"/>
      <c r="AQ36" s="1538" t="str">
        <f>MID(入力シート!$AT$18,COLUMN(AP$3)/2,1)</f>
        <v/>
      </c>
      <c r="AR36" s="1538"/>
      <c r="AS36" s="1538" t="str">
        <f>MID(入力シート!$AT$18,COLUMN(AR$3)/2,1)</f>
        <v/>
      </c>
      <c r="AT36" s="1538"/>
      <c r="AU36" s="1538" t="str">
        <f>MID(入力シート!$AT$18,COLUMN(AT$3)/2,1)</f>
        <v/>
      </c>
      <c r="AV36" s="1538"/>
      <c r="AW36" s="1538" t="str">
        <f>MID(入力シート!$AT$18,COLUMN(AV$3)/2,1)</f>
        <v/>
      </c>
      <c r="AX36" s="1538"/>
      <c r="AY36" s="1538" t="str">
        <f>MID(入力シート!$AT$18,COLUMN(AX$3)/2,1)</f>
        <v/>
      </c>
      <c r="AZ36" s="1538"/>
      <c r="BA36" s="1538" t="str">
        <f>MID(入力シート!$AT$18,COLUMN(AZ$3)/2,1)</f>
        <v/>
      </c>
      <c r="BB36" s="1538"/>
      <c r="BC36" s="1538" t="str">
        <f>MID(入力シート!$AT$18,COLUMN(BB$3)/2,1)</f>
        <v/>
      </c>
      <c r="BD36" s="1538"/>
      <c r="BE36" s="1538" t="str">
        <f>MID(入力シート!$AT$18,COLUMN(BD$3)/2,1)</f>
        <v/>
      </c>
      <c r="BF36" s="1538"/>
      <c r="BG36" s="1538" t="str">
        <f>MID(入力シート!$AT$18,COLUMN(BF$3)/2,1)</f>
        <v/>
      </c>
      <c r="BH36" s="1538"/>
      <c r="BI36" s="1538" t="str">
        <f>MID(入力シート!$AT$18,COLUMN(BH$3)/2,1)</f>
        <v/>
      </c>
      <c r="BJ36" s="1539"/>
    </row>
    <row r="37" spans="3:72" s="323" customFormat="1" ht="23.25" customHeight="1" thickTop="1">
      <c r="C37" s="347"/>
      <c r="E37" s="347"/>
      <c r="F37" s="348"/>
      <c r="G37" s="349"/>
      <c r="H37" s="349"/>
      <c r="I37" s="349"/>
      <c r="J37" s="349"/>
      <c r="K37" s="349"/>
      <c r="L37" s="349"/>
      <c r="M37" s="349"/>
      <c r="N37" s="349"/>
      <c r="O37" s="349"/>
      <c r="P37" s="349"/>
      <c r="Q37" s="349"/>
      <c r="R37" s="349"/>
      <c r="S37" s="349"/>
      <c r="T37" s="349"/>
      <c r="U37" s="349"/>
      <c r="V37" s="349"/>
      <c r="W37" s="349"/>
      <c r="X37" s="349"/>
      <c r="Y37" s="349"/>
      <c r="Z37" s="349"/>
      <c r="AA37" s="349"/>
      <c r="AB37" s="349"/>
      <c r="AC37" s="349"/>
      <c r="AD37" s="349"/>
      <c r="AE37" s="349"/>
      <c r="AF37" s="349"/>
      <c r="AG37" s="349"/>
      <c r="AH37" s="349"/>
      <c r="AI37" s="349"/>
      <c r="AJ37" s="349"/>
      <c r="AK37" s="349"/>
      <c r="AL37" s="349"/>
      <c r="AM37" s="349"/>
      <c r="BF37" s="229"/>
      <c r="BG37" s="229"/>
      <c r="BH37" s="229"/>
      <c r="BI37" s="349"/>
      <c r="BJ37" s="349"/>
      <c r="BK37" s="315"/>
      <c r="BL37" s="315"/>
      <c r="BM37" s="315"/>
    </row>
    <row r="38" spans="3:72" s="323" customFormat="1" ht="35.1" customHeight="1">
      <c r="C38" s="350" t="s">
        <v>528</v>
      </c>
      <c r="D38" s="351"/>
      <c r="E38" s="351"/>
      <c r="F38" s="351"/>
      <c r="G38" s="351"/>
      <c r="H38" s="351"/>
      <c r="I38" s="351"/>
      <c r="J38" s="351"/>
      <c r="K38" s="351"/>
      <c r="L38" s="351"/>
      <c r="M38" s="351"/>
      <c r="N38" s="351"/>
      <c r="O38" s="351"/>
      <c r="P38" s="351"/>
      <c r="Q38" s="351"/>
      <c r="R38" s="351"/>
      <c r="S38" s="1557" t="s">
        <v>1296</v>
      </c>
      <c r="T38" s="1541"/>
      <c r="U38" s="1541"/>
      <c r="V38" s="1541"/>
      <c r="W38" s="1541"/>
      <c r="X38" s="1541"/>
      <c r="Y38" s="1541"/>
      <c r="Z38" s="1541"/>
      <c r="AA38" s="1541"/>
      <c r="AB38" s="1541"/>
      <c r="AC38" s="1541"/>
      <c r="AD38" s="1542"/>
      <c r="AE38" s="1543" t="str">
        <f>IF(C40="","",入力シート!AS79)</f>
        <v/>
      </c>
      <c r="AF38" s="1544"/>
      <c r="AG38" s="315"/>
      <c r="AH38" s="315"/>
      <c r="AI38" s="315"/>
      <c r="AJ38" s="315"/>
      <c r="AK38" s="315"/>
      <c r="AL38" s="315"/>
      <c r="AM38" s="352"/>
      <c r="BF38" s="229"/>
      <c r="BG38" s="353"/>
      <c r="BH38" s="353"/>
      <c r="BI38" s="353"/>
      <c r="BK38" s="315"/>
      <c r="BL38" s="315"/>
      <c r="BM38" s="315"/>
    </row>
    <row r="39" spans="3:72" ht="39.6" customHeight="1" thickBot="1">
      <c r="C39" s="1534" t="s">
        <v>475</v>
      </c>
      <c r="D39" s="1535"/>
      <c r="E39" s="1535"/>
      <c r="F39" s="1535"/>
      <c r="G39" s="1535"/>
      <c r="H39" s="1535"/>
      <c r="I39" s="1535" t="s">
        <v>469</v>
      </c>
      <c r="J39" s="1535"/>
      <c r="K39" s="1535"/>
      <c r="L39" s="1535"/>
      <c r="M39" s="1535"/>
      <c r="N39" s="1535"/>
      <c r="O39" s="1535"/>
      <c r="P39" s="1535"/>
      <c r="Q39" s="1535"/>
      <c r="R39" s="1535"/>
      <c r="S39" s="1535"/>
      <c r="T39" s="1535"/>
      <c r="U39" s="1535"/>
      <c r="V39" s="1535"/>
      <c r="W39" s="1535"/>
      <c r="X39" s="1535"/>
      <c r="Y39" s="1535"/>
      <c r="Z39" s="1535"/>
      <c r="AA39" s="1535"/>
      <c r="AB39" s="1535"/>
      <c r="AC39" s="1535"/>
      <c r="AD39" s="1535"/>
      <c r="AE39" s="1535"/>
      <c r="AF39" s="1558"/>
      <c r="AM39" s="352"/>
      <c r="AN39" s="307"/>
      <c r="AO39" s="307"/>
      <c r="AP39" s="307"/>
      <c r="AQ39" s="307"/>
      <c r="AR39" s="307"/>
      <c r="AS39" s="307"/>
      <c r="AT39" s="307"/>
      <c r="AU39" s="307"/>
      <c r="AV39" s="307"/>
      <c r="AW39" s="307"/>
      <c r="AX39" s="307"/>
      <c r="AY39" s="307"/>
      <c r="AZ39" s="307"/>
      <c r="BA39" s="307"/>
      <c r="BB39" s="307"/>
      <c r="BC39" s="307"/>
      <c r="BD39" s="307"/>
      <c r="BE39" s="307"/>
      <c r="BF39" s="231"/>
      <c r="BG39" s="353"/>
      <c r="BH39" s="353"/>
      <c r="BI39" s="353"/>
    </row>
    <row r="40" spans="3:72" ht="41.1" customHeight="1" thickTop="1" thickBot="1">
      <c r="C40" s="1536" t="str">
        <f>MID(入力シート!$AT$79,COLUMN(B$3)/2,1)</f>
        <v/>
      </c>
      <c r="D40" s="1537"/>
      <c r="E40" s="1538" t="str">
        <f>MID(入力シート!$AT$79,COLUMN(D$3)/2,1)</f>
        <v/>
      </c>
      <c r="F40" s="1538"/>
      <c r="G40" s="1538" t="str">
        <f>MID(入力シート!$AT$79,COLUMN(F$3)/2,1)</f>
        <v/>
      </c>
      <c r="H40" s="1538"/>
      <c r="I40" s="1538" t="str">
        <f>MID(入力シート!$AT$79,COLUMN(H$3)/2,1)</f>
        <v/>
      </c>
      <c r="J40" s="1538"/>
      <c r="K40" s="1538" t="str">
        <f>MID(入力シート!$AT$79,COLUMN(J$3)/2,1)</f>
        <v/>
      </c>
      <c r="L40" s="1538"/>
      <c r="M40" s="1538" t="str">
        <f>MID(入力シート!$AT$79,COLUMN(L$3)/2,1)</f>
        <v/>
      </c>
      <c r="N40" s="1538"/>
      <c r="O40" s="1538" t="str">
        <f>MID(入力シート!$AT$79,COLUMN(N$3)/2,1)</f>
        <v/>
      </c>
      <c r="P40" s="1538"/>
      <c r="Q40" s="1538" t="str">
        <f>MID(入力シート!$AT$79,COLUMN(P$3)/2,1)</f>
        <v/>
      </c>
      <c r="R40" s="1538"/>
      <c r="S40" s="1538" t="str">
        <f>MID(入力シート!$AT$79,COLUMN(R$3)/2,1)</f>
        <v/>
      </c>
      <c r="T40" s="1538"/>
      <c r="U40" s="1538" t="str">
        <f>MID(入力シート!$AT$79,COLUMN(T$3)/2,1)</f>
        <v/>
      </c>
      <c r="V40" s="1538"/>
      <c r="W40" s="1538" t="str">
        <f>MID(入力シート!$AT$79,COLUMN(V$3)/2,1)</f>
        <v/>
      </c>
      <c r="X40" s="1538"/>
      <c r="Y40" s="1538" t="str">
        <f>MID(入力シート!$AT$79,COLUMN(X$3)/2,1)</f>
        <v/>
      </c>
      <c r="Z40" s="1538"/>
      <c r="AA40" s="1538" t="str">
        <f>MID(入力シート!$AT$79,COLUMN(Z$3)/2,1)</f>
        <v/>
      </c>
      <c r="AB40" s="1538"/>
      <c r="AC40" s="1538" t="str">
        <f>MID(入力シート!$AT$79,COLUMN(AB$3)/2,1)</f>
        <v/>
      </c>
      <c r="AD40" s="1538"/>
      <c r="AE40" s="1538" t="str">
        <f>MID(入力シート!$AT$79,COLUMN(AD$3)/2,1)</f>
        <v/>
      </c>
      <c r="AF40" s="1539"/>
      <c r="AM40" s="352"/>
      <c r="AN40" s="307"/>
      <c r="AO40" s="307"/>
      <c r="AP40" s="307"/>
      <c r="AQ40" s="307"/>
      <c r="AR40" s="307"/>
      <c r="AS40" s="307"/>
      <c r="AT40" s="307"/>
      <c r="AU40" s="307"/>
      <c r="AV40" s="307"/>
      <c r="AW40" s="307"/>
      <c r="AX40" s="307"/>
      <c r="AY40" s="307"/>
      <c r="AZ40" s="307"/>
      <c r="BA40" s="307"/>
      <c r="BB40" s="307"/>
      <c r="BC40" s="307"/>
      <c r="BD40" s="307"/>
      <c r="BE40" s="307"/>
      <c r="BF40" s="231"/>
      <c r="BG40" s="353"/>
      <c r="BH40" s="353"/>
      <c r="BI40" s="353"/>
    </row>
    <row r="41" spans="3:72" s="332" customFormat="1" ht="22.5" customHeight="1" thickTop="1">
      <c r="C41" s="347"/>
      <c r="M41" s="347"/>
      <c r="Q41" s="347"/>
      <c r="AA41" s="321"/>
      <c r="AC41" s="353"/>
      <c r="AD41" s="353"/>
      <c r="AE41" s="353"/>
      <c r="AF41" s="353"/>
      <c r="AK41" s="354"/>
      <c r="AL41" s="355"/>
      <c r="AM41" s="355"/>
      <c r="AN41" s="307"/>
      <c r="AO41" s="307"/>
      <c r="AP41" s="307"/>
      <c r="AQ41" s="307"/>
      <c r="AR41" s="307"/>
      <c r="AS41" s="307"/>
      <c r="AT41" s="307"/>
      <c r="AU41" s="307"/>
      <c r="AV41" s="307"/>
      <c r="AW41" s="307"/>
      <c r="AX41" s="307"/>
      <c r="AY41" s="356"/>
      <c r="AZ41" s="356"/>
      <c r="BA41" s="356"/>
      <c r="BB41" s="356"/>
      <c r="BC41" s="356"/>
      <c r="BD41" s="356"/>
      <c r="BE41" s="356"/>
      <c r="BF41" s="356"/>
      <c r="BG41" s="356"/>
      <c r="BH41" s="356"/>
      <c r="BI41" s="352"/>
      <c r="BK41" s="315"/>
      <c r="BL41" s="315"/>
      <c r="BM41" s="315"/>
    </row>
    <row r="42" spans="3:72" s="332" customFormat="1" ht="35.1" customHeight="1">
      <c r="C42" s="1559" t="s">
        <v>529</v>
      </c>
      <c r="D42" s="1560"/>
      <c r="E42" s="1560"/>
      <c r="F42" s="1560"/>
      <c r="G42" s="1560"/>
      <c r="H42" s="1560"/>
      <c r="I42" s="1560"/>
      <c r="J42" s="1560"/>
      <c r="K42" s="1560"/>
      <c r="L42" s="1560"/>
      <c r="M42" s="1560"/>
      <c r="N42" s="1561"/>
      <c r="O42" s="1540" t="s">
        <v>1297</v>
      </c>
      <c r="P42" s="1541"/>
      <c r="Q42" s="1541"/>
      <c r="R42" s="1541"/>
      <c r="S42" s="1541"/>
      <c r="T42" s="1542"/>
      <c r="U42" s="1543" t="str">
        <f>IF(C44="","",入力シート!AS82)</f>
        <v/>
      </c>
      <c r="V42" s="1544"/>
      <c r="W42" s="355"/>
      <c r="X42" s="355"/>
      <c r="Y42" s="355"/>
      <c r="Z42" s="355"/>
      <c r="AA42" s="355"/>
      <c r="AB42" s="355"/>
      <c r="AC42" s="355"/>
      <c r="AD42" s="355"/>
      <c r="AE42" s="355"/>
      <c r="AF42" s="355"/>
      <c r="AG42" s="355"/>
      <c r="AH42" s="355"/>
      <c r="AI42" s="355"/>
      <c r="AJ42" s="355"/>
      <c r="AM42" s="1556"/>
      <c r="AN42" s="1556"/>
      <c r="AO42" s="1556"/>
      <c r="AP42" s="1556"/>
      <c r="AQ42" s="1556"/>
      <c r="AR42" s="1556"/>
      <c r="AS42" s="1556"/>
      <c r="AT42" s="1556"/>
      <c r="AU42" s="1556"/>
      <c r="AV42" s="1556"/>
      <c r="AW42" s="1556"/>
      <c r="AX42" s="1556"/>
      <c r="AY42" s="352"/>
      <c r="AZ42" s="352"/>
      <c r="BA42" s="354"/>
      <c r="BB42" s="353"/>
      <c r="BC42" s="353"/>
      <c r="BD42" s="353"/>
      <c r="BE42" s="353"/>
      <c r="BF42" s="353"/>
      <c r="BG42" s="353"/>
      <c r="BH42" s="353"/>
      <c r="BI42" s="353"/>
    </row>
    <row r="43" spans="3:72" s="332" customFormat="1" ht="39.9" customHeight="1" thickBot="1">
      <c r="C43" s="1548" t="s">
        <v>694</v>
      </c>
      <c r="D43" s="1549"/>
      <c r="E43" s="1549"/>
      <c r="F43" s="1549"/>
      <c r="G43" s="1549"/>
      <c r="H43" s="1549"/>
      <c r="I43" s="1549"/>
      <c r="J43" s="1549"/>
      <c r="K43" s="1549"/>
      <c r="L43" s="1549"/>
      <c r="M43" s="1549"/>
      <c r="N43" s="1553"/>
      <c r="O43" s="1554"/>
      <c r="P43" s="1554"/>
      <c r="Q43" s="1554"/>
      <c r="R43" s="1554"/>
      <c r="S43" s="1554"/>
      <c r="T43" s="1554"/>
      <c r="U43" s="1554"/>
      <c r="V43" s="1555"/>
      <c r="W43" s="355"/>
      <c r="X43" s="355"/>
      <c r="Y43" s="355"/>
      <c r="Z43" s="355"/>
      <c r="AA43" s="355"/>
      <c r="AB43" s="355"/>
      <c r="AC43" s="355"/>
      <c r="AD43" s="355"/>
      <c r="AE43" s="355"/>
      <c r="AF43" s="355"/>
      <c r="AG43" s="355"/>
      <c r="AH43" s="355"/>
      <c r="AI43" s="355"/>
      <c r="AJ43" s="355"/>
      <c r="AM43" s="1545"/>
      <c r="AN43" s="1545"/>
      <c r="AO43" s="1546"/>
      <c r="AP43" s="1546"/>
      <c r="AQ43" s="1546"/>
      <c r="AR43" s="1546"/>
      <c r="AS43" s="1546"/>
      <c r="AT43" s="1546"/>
      <c r="AU43" s="1546"/>
      <c r="AV43" s="1546"/>
      <c r="AW43" s="1546"/>
      <c r="AX43" s="1546"/>
      <c r="AY43" s="352"/>
      <c r="AZ43" s="352"/>
      <c r="BA43" s="354"/>
      <c r="BB43" s="353"/>
      <c r="BC43" s="353"/>
      <c r="BD43" s="353"/>
      <c r="BE43" s="353"/>
      <c r="BF43" s="353"/>
      <c r="BG43" s="353"/>
      <c r="BH43" s="353"/>
      <c r="BI43" s="353"/>
    </row>
    <row r="44" spans="3:72" s="332" customFormat="1" ht="39.9" customHeight="1" thickTop="1" thickBot="1">
      <c r="C44" s="1536" t="str">
        <f>MID(入力シート!$AT$82,COLUMN(B$3)/2,1)</f>
        <v/>
      </c>
      <c r="D44" s="1537"/>
      <c r="E44" s="1538" t="str">
        <f>MID(入力シート!$AT$82,COLUMN(D$3)/2,1)</f>
        <v/>
      </c>
      <c r="F44" s="1538"/>
      <c r="G44" s="1538" t="str">
        <f>MID(入力シート!$AT$82,COLUMN(F$3)/2,1)</f>
        <v/>
      </c>
      <c r="H44" s="1538"/>
      <c r="I44" s="1538" t="str">
        <f>MID(入力シート!$AT$82,COLUMN(H$3)/2,1)</f>
        <v/>
      </c>
      <c r="J44" s="1538"/>
      <c r="K44" s="1538" t="str">
        <f>MID(入力シート!$AT$82,COLUMN(J$3)/2,1)</f>
        <v/>
      </c>
      <c r="L44" s="1538"/>
      <c r="M44" s="1538" t="str">
        <f>MID(入力シート!$AT$82,COLUMN(L$3)/2,1)</f>
        <v/>
      </c>
      <c r="N44" s="1538"/>
      <c r="O44" s="1538" t="str">
        <f>MID(入力シート!$AT$82,COLUMN(N$3)/2,1)</f>
        <v/>
      </c>
      <c r="P44" s="1538"/>
      <c r="Q44" s="1538" t="str">
        <f>MID(入力シート!$AT$82,COLUMN(P$3)/2,1)</f>
        <v/>
      </c>
      <c r="R44" s="1538"/>
      <c r="S44" s="1538" t="str">
        <f>MID(入力シート!$AT$82,COLUMN(R$3)/2,1)</f>
        <v/>
      </c>
      <c r="T44" s="1538"/>
      <c r="U44" s="1538" t="str">
        <f>MID(入力シート!$AT$82,COLUMN(T$3)/2,1)</f>
        <v/>
      </c>
      <c r="V44" s="1539"/>
      <c r="W44" s="355"/>
      <c r="X44" s="355"/>
      <c r="Y44" s="355"/>
      <c r="Z44" s="355"/>
      <c r="AA44" s="355"/>
      <c r="AB44" s="355"/>
      <c r="AC44" s="355"/>
      <c r="AD44" s="355"/>
      <c r="AE44" s="355"/>
      <c r="AF44" s="355"/>
      <c r="AG44" s="355"/>
      <c r="AH44" s="355"/>
      <c r="AI44" s="355"/>
      <c r="AJ44" s="355"/>
      <c r="AM44" s="1547"/>
      <c r="AN44" s="1547"/>
      <c r="AO44" s="1547"/>
      <c r="AP44" s="1547"/>
      <c r="AQ44" s="1547"/>
      <c r="AR44" s="1547"/>
      <c r="AS44" s="1547"/>
      <c r="AT44" s="1547"/>
      <c r="AU44" s="1547"/>
      <c r="AV44" s="1547"/>
      <c r="AW44" s="1547"/>
      <c r="AX44" s="1547"/>
      <c r="AY44" s="353"/>
      <c r="AZ44" s="353"/>
      <c r="BA44" s="353"/>
      <c r="BB44" s="353"/>
      <c r="BC44" s="353"/>
      <c r="BD44" s="353"/>
      <c r="BE44" s="353"/>
      <c r="BF44" s="353"/>
      <c r="BG44" s="353"/>
      <c r="BH44" s="353"/>
      <c r="BI44" s="353"/>
      <c r="BJ44" s="353"/>
    </row>
    <row r="45" spans="3:72" s="332" customFormat="1" ht="22.5" customHeight="1" thickTop="1">
      <c r="C45" s="347"/>
      <c r="M45" s="347"/>
      <c r="Q45" s="347"/>
      <c r="AA45" s="321"/>
      <c r="AC45" s="353"/>
      <c r="AD45" s="353"/>
      <c r="AE45" s="353"/>
      <c r="AF45" s="353"/>
      <c r="AK45" s="354"/>
      <c r="AL45" s="355"/>
      <c r="AM45" s="355"/>
      <c r="AN45" s="307"/>
      <c r="AO45" s="307"/>
      <c r="AP45" s="307"/>
      <c r="AQ45" s="307"/>
      <c r="AR45" s="307"/>
      <c r="AS45" s="307"/>
      <c r="AT45" s="307"/>
      <c r="AU45" s="307"/>
      <c r="AV45" s="307"/>
      <c r="AW45" s="307"/>
      <c r="AX45" s="307"/>
      <c r="AY45" s="353"/>
      <c r="AZ45" s="353"/>
      <c r="BA45" s="353"/>
      <c r="BB45" s="353"/>
      <c r="BC45" s="353"/>
      <c r="BD45" s="353"/>
      <c r="BE45" s="353"/>
      <c r="BF45" s="353"/>
      <c r="BG45" s="353"/>
      <c r="BH45" s="353"/>
      <c r="BI45" s="353"/>
      <c r="BJ45" s="353"/>
      <c r="BK45" s="315"/>
      <c r="BL45" s="315"/>
      <c r="BM45" s="315"/>
    </row>
    <row r="46" spans="3:72" ht="35.1" customHeight="1">
      <c r="C46" s="1522" t="s">
        <v>530</v>
      </c>
      <c r="D46" s="1523"/>
      <c r="E46" s="1523"/>
      <c r="F46" s="1523"/>
      <c r="G46" s="1523"/>
      <c r="H46" s="1523"/>
      <c r="I46" s="1523"/>
      <c r="J46" s="1523"/>
      <c r="K46" s="1523"/>
      <c r="L46" s="1523"/>
      <c r="M46" s="1523"/>
      <c r="N46" s="1523"/>
      <c r="O46" s="1523"/>
      <c r="P46" s="1523"/>
      <c r="Q46" s="1523"/>
      <c r="R46" s="1523"/>
      <c r="S46" s="1523"/>
      <c r="T46" s="1523"/>
      <c r="U46" s="1523"/>
      <c r="V46" s="1523"/>
      <c r="W46" s="1523"/>
      <c r="X46" s="1523"/>
      <c r="Y46" s="1523"/>
      <c r="Z46" s="1523"/>
      <c r="AA46" s="1523"/>
      <c r="AB46" s="1523"/>
      <c r="AC46" s="1523"/>
      <c r="AD46" s="1523"/>
      <c r="AE46" s="1523"/>
      <c r="AF46" s="1523"/>
      <c r="AG46" s="1523"/>
      <c r="AH46" s="1523"/>
      <c r="AI46" s="1523"/>
      <c r="AJ46" s="1523"/>
      <c r="AK46" s="1523"/>
      <c r="AL46" s="1523"/>
      <c r="AM46" s="1523"/>
      <c r="AN46" s="1523"/>
      <c r="AO46" s="1523"/>
      <c r="AP46" s="1523"/>
      <c r="AQ46" s="1523"/>
      <c r="AR46" s="1523"/>
      <c r="AS46" s="1523"/>
      <c r="AT46" s="1523"/>
      <c r="AU46" s="1523"/>
      <c r="AV46" s="1523"/>
      <c r="AW46" s="1523"/>
      <c r="AX46" s="1523"/>
      <c r="AY46" s="1523"/>
      <c r="AZ46" s="1524"/>
      <c r="BA46" s="307"/>
      <c r="BB46" s="307"/>
      <c r="BC46" s="307"/>
      <c r="BD46" s="307"/>
      <c r="BE46" s="307"/>
      <c r="BF46" s="307"/>
      <c r="BG46" s="307"/>
      <c r="BH46" s="307"/>
      <c r="BI46" s="307"/>
    </row>
    <row r="47" spans="3:72" ht="39.75" customHeight="1" thickBot="1">
      <c r="C47" s="1525" t="s">
        <v>470</v>
      </c>
      <c r="D47" s="1526"/>
      <c r="E47" s="1526"/>
      <c r="F47" s="1526"/>
      <c r="G47" s="1526"/>
      <c r="H47" s="1526"/>
      <c r="I47" s="1526"/>
      <c r="J47" s="1526"/>
      <c r="K47" s="1526"/>
      <c r="L47" s="1526"/>
      <c r="M47" s="1526"/>
      <c r="N47" s="1526"/>
      <c r="O47" s="1526"/>
      <c r="P47" s="1526"/>
      <c r="Q47" s="1526"/>
      <c r="R47" s="1526"/>
      <c r="S47" s="1526"/>
      <c r="T47" s="1526"/>
      <c r="U47" s="1526"/>
      <c r="V47" s="1526"/>
      <c r="W47" s="1526"/>
      <c r="X47" s="1526"/>
      <c r="Y47" s="1526"/>
      <c r="Z47" s="1526"/>
      <c r="AA47" s="1526"/>
      <c r="AB47" s="1526"/>
      <c r="AC47" s="1526"/>
      <c r="AD47" s="1526"/>
      <c r="AE47" s="1526"/>
      <c r="AF47" s="1526"/>
      <c r="AG47" s="1526"/>
      <c r="AH47" s="1526"/>
      <c r="AI47" s="1526"/>
      <c r="AJ47" s="1526"/>
      <c r="AK47" s="1526"/>
      <c r="AL47" s="1526"/>
      <c r="AM47" s="1526"/>
      <c r="AN47" s="1526"/>
      <c r="AO47" s="1526"/>
      <c r="AP47" s="1526"/>
      <c r="AQ47" s="1526"/>
      <c r="AR47" s="1526"/>
      <c r="AS47" s="1526"/>
      <c r="AT47" s="1526"/>
      <c r="AU47" s="1526"/>
      <c r="AV47" s="1526"/>
      <c r="AW47" s="1526"/>
      <c r="AX47" s="1526"/>
      <c r="AY47" s="1526"/>
      <c r="AZ47" s="1527"/>
      <c r="BA47" s="612"/>
      <c r="BB47" s="612"/>
      <c r="BC47" s="612"/>
      <c r="BD47" s="612"/>
      <c r="BE47" s="612"/>
      <c r="BF47" s="612"/>
      <c r="BG47" s="612"/>
      <c r="BH47" s="612"/>
      <c r="BI47" s="612"/>
      <c r="BJ47" s="612"/>
      <c r="BK47" s="229"/>
      <c r="BL47" s="229"/>
      <c r="BM47" s="229"/>
      <c r="BN47" s="229"/>
      <c r="BO47" s="229"/>
      <c r="BP47" s="229"/>
      <c r="BQ47" s="229"/>
      <c r="BR47" s="229"/>
      <c r="BS47" s="229"/>
      <c r="BT47" s="229"/>
    </row>
    <row r="48" spans="3:72" ht="39" customHeight="1">
      <c r="C48" s="1528" t="str">
        <f>入力シート!L134</f>
        <v/>
      </c>
      <c r="D48" s="1529"/>
      <c r="E48" s="1529"/>
      <c r="F48" s="1529"/>
      <c r="G48" s="1529"/>
      <c r="H48" s="1529"/>
      <c r="I48" s="1529"/>
      <c r="J48" s="1529"/>
      <c r="K48" s="1529"/>
      <c r="L48" s="1529"/>
      <c r="M48" s="1529"/>
      <c r="N48" s="1529"/>
      <c r="O48" s="1529"/>
      <c r="P48" s="1529"/>
      <c r="Q48" s="1529"/>
      <c r="R48" s="1529"/>
      <c r="S48" s="1529"/>
      <c r="T48" s="1529"/>
      <c r="U48" s="1529"/>
      <c r="V48" s="1529"/>
      <c r="W48" s="1529"/>
      <c r="X48" s="1529"/>
      <c r="Y48" s="1529"/>
      <c r="Z48" s="1529"/>
      <c r="AA48" s="1529"/>
      <c r="AB48" s="1529"/>
      <c r="AC48" s="1529"/>
      <c r="AD48" s="1529"/>
      <c r="AE48" s="1529"/>
      <c r="AF48" s="1529"/>
      <c r="AG48" s="1529"/>
      <c r="AH48" s="1529"/>
      <c r="AI48" s="1529"/>
      <c r="AJ48" s="1529"/>
      <c r="AK48" s="1529"/>
      <c r="AL48" s="1529"/>
      <c r="AM48" s="1529"/>
      <c r="AN48" s="1529"/>
      <c r="AO48" s="1529"/>
      <c r="AP48" s="1529"/>
      <c r="AQ48" s="1529"/>
      <c r="AR48" s="1529"/>
      <c r="AS48" s="1529"/>
      <c r="AT48" s="1529"/>
      <c r="AU48" s="1529"/>
      <c r="AV48" s="1529"/>
      <c r="AW48" s="1529"/>
      <c r="AX48" s="1529"/>
      <c r="AY48" s="1529"/>
      <c r="AZ48" s="1530"/>
      <c r="BA48" s="395"/>
      <c r="BB48" s="395"/>
      <c r="BC48" s="395"/>
      <c r="BD48" s="395"/>
      <c r="BE48" s="395"/>
      <c r="BF48" s="395"/>
      <c r="BG48" s="395"/>
      <c r="BH48" s="395"/>
      <c r="BI48" s="395"/>
      <c r="BJ48" s="395"/>
      <c r="BQ48" s="229"/>
      <c r="BR48" s="229"/>
      <c r="BS48" s="229"/>
      <c r="BT48" s="229"/>
    </row>
    <row r="49" spans="3:72" ht="39.75" customHeight="1" thickBot="1">
      <c r="C49" s="1531"/>
      <c r="D49" s="1532"/>
      <c r="E49" s="1532"/>
      <c r="F49" s="1532"/>
      <c r="G49" s="1532"/>
      <c r="H49" s="1532"/>
      <c r="I49" s="1532"/>
      <c r="J49" s="1532"/>
      <c r="K49" s="1532"/>
      <c r="L49" s="1532"/>
      <c r="M49" s="1532"/>
      <c r="N49" s="1532"/>
      <c r="O49" s="1532"/>
      <c r="P49" s="1532"/>
      <c r="Q49" s="1532"/>
      <c r="R49" s="1532"/>
      <c r="S49" s="1532"/>
      <c r="T49" s="1532"/>
      <c r="U49" s="1532"/>
      <c r="V49" s="1532"/>
      <c r="W49" s="1532"/>
      <c r="X49" s="1532"/>
      <c r="Y49" s="1532"/>
      <c r="Z49" s="1532"/>
      <c r="AA49" s="1532"/>
      <c r="AB49" s="1532"/>
      <c r="AC49" s="1532"/>
      <c r="AD49" s="1532"/>
      <c r="AE49" s="1532"/>
      <c r="AF49" s="1532"/>
      <c r="AG49" s="1532"/>
      <c r="AH49" s="1532"/>
      <c r="AI49" s="1532"/>
      <c r="AJ49" s="1532"/>
      <c r="AK49" s="1532"/>
      <c r="AL49" s="1532"/>
      <c r="AM49" s="1532"/>
      <c r="AN49" s="1532"/>
      <c r="AO49" s="1532"/>
      <c r="AP49" s="1532"/>
      <c r="AQ49" s="1532"/>
      <c r="AR49" s="1532"/>
      <c r="AS49" s="1532"/>
      <c r="AT49" s="1532"/>
      <c r="AU49" s="1532"/>
      <c r="AV49" s="1532"/>
      <c r="AW49" s="1532"/>
      <c r="AX49" s="1532"/>
      <c r="AY49" s="1532"/>
      <c r="AZ49" s="1533"/>
      <c r="BA49" s="613"/>
      <c r="BB49" s="613"/>
      <c r="BC49" s="614"/>
      <c r="BD49" s="614"/>
      <c r="BE49" s="395"/>
      <c r="BF49" s="395"/>
      <c r="BG49" s="614"/>
      <c r="BH49" s="614"/>
      <c r="BI49" s="614"/>
      <c r="BJ49" s="614"/>
      <c r="BQ49" s="229"/>
      <c r="BR49" s="229"/>
      <c r="BS49" s="229"/>
      <c r="BT49" s="229"/>
    </row>
    <row r="50" spans="3:72" ht="7.95" customHeight="1"/>
  </sheetData>
  <sheetProtection algorithmName="SHA-512" hashValue="ZhWXBzOIvM/vTay2NZLWYm1VatNQ+nOuBWtR9PCQh426SaFds/kL/mJOyq2GUJ9Iwl7962sp/U0/i18+JMcydQ==" saltValue="NKetxBgRcBpEn5TVwIhpQQ==" spinCount="100000" sheet="1" objects="1" scenarios="1" selectLockedCells="1" selectUnlockedCells="1"/>
  <mergeCells count="264">
    <mergeCell ref="O3:AX3"/>
    <mergeCell ref="C4:BJ5"/>
    <mergeCell ref="C7:O7"/>
    <mergeCell ref="P7:AH7"/>
    <mergeCell ref="C8:M8"/>
    <mergeCell ref="N8:O8"/>
    <mergeCell ref="AK8:AL8"/>
    <mergeCell ref="AM8:AN8"/>
    <mergeCell ref="AO8:AP8"/>
    <mergeCell ref="AK7:AR7"/>
    <mergeCell ref="AS7:BJ7"/>
    <mergeCell ref="N11:O11"/>
    <mergeCell ref="P11:Q11"/>
    <mergeCell ref="AW13:BH13"/>
    <mergeCell ref="BI13:BJ13"/>
    <mergeCell ref="C14:BJ14"/>
    <mergeCell ref="BC8:BD8"/>
    <mergeCell ref="BE8:BF8"/>
    <mergeCell ref="BG8:BH8"/>
    <mergeCell ref="BI8:BJ8"/>
    <mergeCell ref="C10:Q10"/>
    <mergeCell ref="C11:D11"/>
    <mergeCell ref="E11:F11"/>
    <mergeCell ref="G11:H11"/>
    <mergeCell ref="J11:K11"/>
    <mergeCell ref="L11:M11"/>
    <mergeCell ref="AQ8:AR8"/>
    <mergeCell ref="AS8:AT8"/>
    <mergeCell ref="AU8:AV8"/>
    <mergeCell ref="AW8:AX8"/>
    <mergeCell ref="AY8:AZ8"/>
    <mergeCell ref="BA8:BB8"/>
    <mergeCell ref="C15:BJ15"/>
    <mergeCell ref="C16:D16"/>
    <mergeCell ref="E16:F16"/>
    <mergeCell ref="G16:H16"/>
    <mergeCell ref="I16:J16"/>
    <mergeCell ref="K16:L16"/>
    <mergeCell ref="M16:N16"/>
    <mergeCell ref="O16:P16"/>
    <mergeCell ref="Q16:R16"/>
    <mergeCell ref="BC16:BD16"/>
    <mergeCell ref="BE16:BF16"/>
    <mergeCell ref="BG16:BH16"/>
    <mergeCell ref="BI16:BJ16"/>
    <mergeCell ref="AY16:AZ16"/>
    <mergeCell ref="BA16:BB16"/>
    <mergeCell ref="AQ16:AR16"/>
    <mergeCell ref="AS16:AT16"/>
    <mergeCell ref="AU16:AV16"/>
    <mergeCell ref="AW16:AX16"/>
    <mergeCell ref="AE16:AF16"/>
    <mergeCell ref="AG16:AH16"/>
    <mergeCell ref="AI16:AJ16"/>
    <mergeCell ref="AK16:AL16"/>
    <mergeCell ref="AM16:AN16"/>
    <mergeCell ref="AO16:AP16"/>
    <mergeCell ref="M17:N17"/>
    <mergeCell ref="O17:P17"/>
    <mergeCell ref="Q17:R17"/>
    <mergeCell ref="S17:T17"/>
    <mergeCell ref="U17:V17"/>
    <mergeCell ref="S16:T16"/>
    <mergeCell ref="U16:V16"/>
    <mergeCell ref="W16:X16"/>
    <mergeCell ref="Y16:Z16"/>
    <mergeCell ref="AA16:AB16"/>
    <mergeCell ref="AC16:AD16"/>
    <mergeCell ref="C17:D17"/>
    <mergeCell ref="E17:F17"/>
    <mergeCell ref="G17:H17"/>
    <mergeCell ref="I17:J17"/>
    <mergeCell ref="K17:L17"/>
    <mergeCell ref="C23:AG23"/>
    <mergeCell ref="M24:AG24"/>
    <mergeCell ref="AK23:BH23"/>
    <mergeCell ref="AK24:BH24"/>
    <mergeCell ref="C19:AG19"/>
    <mergeCell ref="C20:N21"/>
    <mergeCell ref="O20:AE21"/>
    <mergeCell ref="AF20:AG21"/>
    <mergeCell ref="AK19:BH19"/>
    <mergeCell ref="AK20:BH20"/>
    <mergeCell ref="C22:AG22"/>
    <mergeCell ref="BE21:BF21"/>
    <mergeCell ref="BG21:BH21"/>
    <mergeCell ref="C24:J26"/>
    <mergeCell ref="K24:L24"/>
    <mergeCell ref="K25:L25"/>
    <mergeCell ref="M25:AG25"/>
    <mergeCell ref="K26:L26"/>
    <mergeCell ref="M26:AG26"/>
    <mergeCell ref="AS21:AT21"/>
    <mergeCell ref="AU21:AV21"/>
    <mergeCell ref="AW21:AX21"/>
    <mergeCell ref="AY21:AZ21"/>
    <mergeCell ref="BA21:BB21"/>
    <mergeCell ref="BC21:BD21"/>
    <mergeCell ref="AK21:AL21"/>
    <mergeCell ref="AM21:AN21"/>
    <mergeCell ref="AO21:AP21"/>
    <mergeCell ref="AQ21:AR21"/>
    <mergeCell ref="BG25:BH25"/>
    <mergeCell ref="AW29:BH29"/>
    <mergeCell ref="BI29:BJ29"/>
    <mergeCell ref="C30:BJ30"/>
    <mergeCell ref="C31:D31"/>
    <mergeCell ref="E31:F31"/>
    <mergeCell ref="G31:H31"/>
    <mergeCell ref="I31:J31"/>
    <mergeCell ref="K31:L31"/>
    <mergeCell ref="AU25:AV25"/>
    <mergeCell ref="AW25:AX25"/>
    <mergeCell ref="AY25:AZ25"/>
    <mergeCell ref="BA25:BB25"/>
    <mergeCell ref="BC25:BD25"/>
    <mergeCell ref="BE25:BF25"/>
    <mergeCell ref="C27:J27"/>
    <mergeCell ref="K27:L27"/>
    <mergeCell ref="P27:Q27"/>
    <mergeCell ref="AK25:AL25"/>
    <mergeCell ref="AM25:AN25"/>
    <mergeCell ref="AO25:AP25"/>
    <mergeCell ref="AQ25:AR25"/>
    <mergeCell ref="AS25:AT25"/>
    <mergeCell ref="AC31:AD31"/>
    <mergeCell ref="AE31:AF31"/>
    <mergeCell ref="AG31:AH31"/>
    <mergeCell ref="AI31:AJ31"/>
    <mergeCell ref="M31:N31"/>
    <mergeCell ref="O31:P31"/>
    <mergeCell ref="Q31:R31"/>
    <mergeCell ref="S31:T31"/>
    <mergeCell ref="U31:V31"/>
    <mergeCell ref="W31:X31"/>
    <mergeCell ref="BI31:BJ31"/>
    <mergeCell ref="C32:D32"/>
    <mergeCell ref="E32:F32"/>
    <mergeCell ref="G32:H32"/>
    <mergeCell ref="I32:J32"/>
    <mergeCell ref="K32:L32"/>
    <mergeCell ref="M32:N32"/>
    <mergeCell ref="O32:P32"/>
    <mergeCell ref="Q32:R32"/>
    <mergeCell ref="S32:T32"/>
    <mergeCell ref="AW31:AX31"/>
    <mergeCell ref="AY31:AZ31"/>
    <mergeCell ref="BA31:BB31"/>
    <mergeCell ref="BC31:BD31"/>
    <mergeCell ref="BE31:BF31"/>
    <mergeCell ref="BG31:BH31"/>
    <mergeCell ref="AK31:AL31"/>
    <mergeCell ref="AM31:AN31"/>
    <mergeCell ref="AO31:AP31"/>
    <mergeCell ref="AQ31:AR31"/>
    <mergeCell ref="AS31:AT31"/>
    <mergeCell ref="AU31:AV31"/>
    <mergeCell ref="Y31:Z31"/>
    <mergeCell ref="AA31:AB31"/>
    <mergeCell ref="I40:J40"/>
    <mergeCell ref="K40:L40"/>
    <mergeCell ref="BI32:BJ32"/>
    <mergeCell ref="C34:AV34"/>
    <mergeCell ref="AW34:BH34"/>
    <mergeCell ref="BI34:BJ34"/>
    <mergeCell ref="AS32:AT32"/>
    <mergeCell ref="AU32:AV32"/>
    <mergeCell ref="AW32:AX32"/>
    <mergeCell ref="AY32:AZ32"/>
    <mergeCell ref="BA32:BB32"/>
    <mergeCell ref="BC32:BD32"/>
    <mergeCell ref="AG32:AH32"/>
    <mergeCell ref="AI32:AJ32"/>
    <mergeCell ref="AK32:AL32"/>
    <mergeCell ref="AM32:AN32"/>
    <mergeCell ref="AO32:AP32"/>
    <mergeCell ref="AQ32:AR32"/>
    <mergeCell ref="U32:V32"/>
    <mergeCell ref="W32:X32"/>
    <mergeCell ref="Y32:Z32"/>
    <mergeCell ref="AA32:AB32"/>
    <mergeCell ref="AC32:AD32"/>
    <mergeCell ref="AE32:AF32"/>
    <mergeCell ref="BE32:BF32"/>
    <mergeCell ref="BG32:BH32"/>
    <mergeCell ref="AS36:AT36"/>
    <mergeCell ref="AU36:AV36"/>
    <mergeCell ref="AW36:AX36"/>
    <mergeCell ref="AY36:AZ36"/>
    <mergeCell ref="BA36:BB36"/>
    <mergeCell ref="BC36:BD36"/>
    <mergeCell ref="BG36:BH36"/>
    <mergeCell ref="AW44:AX44"/>
    <mergeCell ref="C35:BJ35"/>
    <mergeCell ref="C36:D36"/>
    <mergeCell ref="E36:F36"/>
    <mergeCell ref="G36:H36"/>
    <mergeCell ref="I36:J36"/>
    <mergeCell ref="K36:L36"/>
    <mergeCell ref="M36:N36"/>
    <mergeCell ref="O36:P36"/>
    <mergeCell ref="Q36:R36"/>
    <mergeCell ref="S36:T36"/>
    <mergeCell ref="AG36:AH36"/>
    <mergeCell ref="AI36:AJ36"/>
    <mergeCell ref="AK36:AL36"/>
    <mergeCell ref="AM36:AN36"/>
    <mergeCell ref="AO36:AP36"/>
    <mergeCell ref="AQ36:AR36"/>
    <mergeCell ref="N43:V43"/>
    <mergeCell ref="AM42:AX42"/>
    <mergeCell ref="S38:AD38"/>
    <mergeCell ref="AE38:AF38"/>
    <mergeCell ref="I39:AF39"/>
    <mergeCell ref="C42:N42"/>
    <mergeCell ref="U36:V36"/>
    <mergeCell ref="AQ43:AR43"/>
    <mergeCell ref="AS43:AT43"/>
    <mergeCell ref="AU43:AV43"/>
    <mergeCell ref="AQ44:AR44"/>
    <mergeCell ref="AS44:AT44"/>
    <mergeCell ref="AU44:AV44"/>
    <mergeCell ref="AM44:AN44"/>
    <mergeCell ref="AO44:AP44"/>
    <mergeCell ref="M40:N40"/>
    <mergeCell ref="O40:P40"/>
    <mergeCell ref="Q40:R40"/>
    <mergeCell ref="C43:M43"/>
    <mergeCell ref="O44:P44"/>
    <mergeCell ref="Q44:R44"/>
    <mergeCell ref="S44:T44"/>
    <mergeCell ref="U44:V44"/>
    <mergeCell ref="C44:D44"/>
    <mergeCell ref="E44:F44"/>
    <mergeCell ref="G44:H44"/>
    <mergeCell ref="I44:J44"/>
    <mergeCell ref="K44:L44"/>
    <mergeCell ref="M44:N44"/>
    <mergeCell ref="E40:F40"/>
    <mergeCell ref="G40:H40"/>
    <mergeCell ref="C46:AZ46"/>
    <mergeCell ref="C47:AZ47"/>
    <mergeCell ref="C48:AZ49"/>
    <mergeCell ref="C39:H39"/>
    <mergeCell ref="C40:D40"/>
    <mergeCell ref="BI36:BJ36"/>
    <mergeCell ref="O42:T42"/>
    <mergeCell ref="U42:V42"/>
    <mergeCell ref="AM43:AN43"/>
    <mergeCell ref="AO43:AP43"/>
    <mergeCell ref="AE40:AF40"/>
    <mergeCell ref="S40:T40"/>
    <mergeCell ref="U40:V40"/>
    <mergeCell ref="W40:X40"/>
    <mergeCell ref="Y40:Z40"/>
    <mergeCell ref="AA40:AB40"/>
    <mergeCell ref="AC40:AD40"/>
    <mergeCell ref="AW43:AX43"/>
    <mergeCell ref="W36:X36"/>
    <mergeCell ref="Y36:Z36"/>
    <mergeCell ref="AA36:AB36"/>
    <mergeCell ref="AC36:AD36"/>
    <mergeCell ref="AE36:AF36"/>
    <mergeCell ref="BE36:BF36"/>
  </mergeCells>
  <phoneticPr fontId="3"/>
  <printOptions horizontalCentered="1"/>
  <pageMargins left="0.51181102362204722" right="0" top="0.31496062992125984" bottom="0" header="0.31496062992125984" footer="0"/>
  <pageSetup paperSize="9" scale="48"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C1:CT45"/>
  <sheetViews>
    <sheetView showGridLines="0" zoomScale="55" zoomScaleNormal="55" zoomScaleSheetLayoutView="55" zoomScalePageLayoutView="70" workbookViewId="0">
      <selection activeCell="AW35" sqref="AW35"/>
    </sheetView>
  </sheetViews>
  <sheetFormatPr defaultColWidth="3.33203125" defaultRowHeight="24" customHeight="1"/>
  <cols>
    <col min="1" max="2" width="2.77734375" style="315" customWidth="1"/>
    <col min="3" max="65" width="3.21875" style="315" customWidth="1"/>
    <col min="66" max="68" width="3.33203125" style="315"/>
    <col min="69" max="69" width="0" style="315" hidden="1" customWidth="1"/>
    <col min="70" max="75" width="3.33203125" style="315"/>
    <col min="76" max="76" width="0" style="315" hidden="1" customWidth="1"/>
    <col min="77" max="16384" width="3.33203125" style="315"/>
  </cols>
  <sheetData>
    <row r="1" spans="3:73" ht="7.95" customHeight="1"/>
    <row r="2" spans="3:73" ht="7.95" customHeight="1"/>
    <row r="3" spans="3:73" ht="52.5" customHeight="1" thickBot="1">
      <c r="C3" s="312"/>
      <c r="D3" s="312"/>
      <c r="E3" s="312"/>
      <c r="F3" s="312"/>
      <c r="G3" s="312"/>
      <c r="H3" s="312"/>
      <c r="I3" s="312"/>
      <c r="J3" s="312"/>
      <c r="K3" s="312"/>
      <c r="L3" s="312"/>
      <c r="M3" s="312"/>
      <c r="N3" s="313"/>
      <c r="O3" s="1651" t="s">
        <v>476</v>
      </c>
      <c r="P3" s="1651"/>
      <c r="Q3" s="1651"/>
      <c r="R3" s="1651"/>
      <c r="S3" s="1651"/>
      <c r="T3" s="1651"/>
      <c r="U3" s="1651"/>
      <c r="V3" s="1651"/>
      <c r="W3" s="1651"/>
      <c r="X3" s="1651"/>
      <c r="Y3" s="1651"/>
      <c r="Z3" s="1651"/>
      <c r="AA3" s="1651"/>
      <c r="AB3" s="1651"/>
      <c r="AC3" s="1651"/>
      <c r="AD3" s="1651"/>
      <c r="AE3" s="1651"/>
      <c r="AF3" s="1651"/>
      <c r="AG3" s="1651"/>
      <c r="AH3" s="1651"/>
      <c r="AI3" s="1651"/>
      <c r="AJ3" s="1651"/>
      <c r="AK3" s="1651"/>
      <c r="AL3" s="1651"/>
      <c r="AM3" s="1651"/>
      <c r="AN3" s="1651"/>
      <c r="AO3" s="1651"/>
      <c r="AP3" s="1651"/>
      <c r="AQ3" s="1651"/>
      <c r="AR3" s="1651"/>
      <c r="AS3" s="1651"/>
      <c r="AT3" s="1651"/>
      <c r="AU3" s="1651"/>
      <c r="AV3" s="1651"/>
      <c r="AW3" s="1651"/>
      <c r="AX3" s="1651"/>
      <c r="AY3" s="312"/>
      <c r="AZ3" s="312"/>
      <c r="BA3" s="312"/>
      <c r="BB3" s="312"/>
      <c r="BC3" s="312"/>
      <c r="BD3" s="312"/>
      <c r="BE3" s="312"/>
      <c r="BF3" s="312"/>
      <c r="BG3" s="312"/>
      <c r="BH3" s="312"/>
      <c r="BI3" s="312"/>
      <c r="BJ3" s="314" t="s">
        <v>479</v>
      </c>
      <c r="BL3" s="309"/>
      <c r="BM3" s="309"/>
      <c r="BN3" s="309"/>
      <c r="BO3" s="309"/>
      <c r="BP3" s="309"/>
      <c r="BQ3" s="309"/>
      <c r="BR3" s="309"/>
      <c r="BS3" s="309"/>
    </row>
    <row r="4" spans="3:73" ht="20.25" customHeight="1">
      <c r="C4" s="1711" t="s">
        <v>862</v>
      </c>
      <c r="D4" s="1712"/>
      <c r="E4" s="1712"/>
      <c r="F4" s="1712"/>
      <c r="G4" s="1712"/>
      <c r="H4" s="1712"/>
      <c r="I4" s="1712"/>
      <c r="J4" s="1712"/>
      <c r="K4" s="1712"/>
      <c r="L4" s="1712"/>
      <c r="M4" s="1712"/>
      <c r="N4" s="1712"/>
      <c r="O4" s="1712"/>
      <c r="P4" s="1712"/>
      <c r="Q4" s="1712"/>
      <c r="R4" s="1712"/>
      <c r="S4" s="1712"/>
      <c r="T4" s="1712"/>
      <c r="U4" s="1712"/>
      <c r="V4" s="1712"/>
      <c r="W4" s="1712"/>
      <c r="X4" s="1712"/>
      <c r="Y4" s="1712"/>
      <c r="Z4" s="1712"/>
      <c r="AA4" s="1712"/>
      <c r="AB4" s="1712"/>
      <c r="AC4" s="1712"/>
      <c r="AD4" s="1712"/>
      <c r="AE4" s="1712"/>
      <c r="AF4" s="1712"/>
      <c r="AG4" s="1712"/>
      <c r="AH4" s="1712"/>
      <c r="AI4" s="1712"/>
      <c r="AJ4" s="1712"/>
      <c r="AK4" s="1712"/>
      <c r="AL4" s="1712"/>
      <c r="AM4" s="1712"/>
      <c r="AN4" s="1712"/>
      <c r="AO4" s="1712"/>
      <c r="AP4" s="1712"/>
      <c r="AQ4" s="1712"/>
      <c r="AR4" s="1712"/>
      <c r="AS4" s="1712"/>
      <c r="AT4" s="1712"/>
      <c r="AU4" s="1712"/>
      <c r="AV4" s="1712"/>
      <c r="AW4" s="1712"/>
      <c r="AX4" s="1712"/>
      <c r="AY4" s="1712"/>
      <c r="AZ4" s="1712"/>
      <c r="BA4" s="1712"/>
      <c r="BB4" s="1712"/>
      <c r="BC4" s="1712"/>
      <c r="BD4" s="1712"/>
      <c r="BE4" s="1712"/>
      <c r="BF4" s="1712"/>
      <c r="BG4" s="1712"/>
      <c r="BH4" s="1712"/>
      <c r="BI4" s="1712"/>
      <c r="BJ4" s="1713"/>
      <c r="BK4" s="212"/>
      <c r="BL4" s="309"/>
      <c r="BM4" s="309"/>
      <c r="BN4" s="309"/>
      <c r="BO4" s="309"/>
      <c r="BP4" s="309"/>
      <c r="BQ4" s="309"/>
      <c r="BR4" s="309"/>
      <c r="BS4" s="309"/>
      <c r="BT4" s="357"/>
      <c r="BU4" s="357"/>
    </row>
    <row r="5" spans="3:73" ht="41.1" customHeight="1" thickBot="1">
      <c r="C5" s="1714"/>
      <c r="D5" s="1715"/>
      <c r="E5" s="1715"/>
      <c r="F5" s="1715"/>
      <c r="G5" s="1715"/>
      <c r="H5" s="1715"/>
      <c r="I5" s="1715"/>
      <c r="J5" s="1715"/>
      <c r="K5" s="1715"/>
      <c r="L5" s="1715"/>
      <c r="M5" s="1715"/>
      <c r="N5" s="1715"/>
      <c r="O5" s="1715"/>
      <c r="P5" s="1715"/>
      <c r="Q5" s="1715"/>
      <c r="R5" s="1715"/>
      <c r="S5" s="1715"/>
      <c r="T5" s="1715"/>
      <c r="U5" s="1715"/>
      <c r="V5" s="1715"/>
      <c r="W5" s="1715"/>
      <c r="X5" s="1715"/>
      <c r="Y5" s="1715"/>
      <c r="Z5" s="1715"/>
      <c r="AA5" s="1715"/>
      <c r="AB5" s="1715"/>
      <c r="AC5" s="1715"/>
      <c r="AD5" s="1715"/>
      <c r="AE5" s="1715"/>
      <c r="AF5" s="1715"/>
      <c r="AG5" s="1715"/>
      <c r="AH5" s="1715"/>
      <c r="AI5" s="1715"/>
      <c r="AJ5" s="1715"/>
      <c r="AK5" s="1715"/>
      <c r="AL5" s="1715"/>
      <c r="AM5" s="1715"/>
      <c r="AN5" s="1715"/>
      <c r="AO5" s="1715"/>
      <c r="AP5" s="1715"/>
      <c r="AQ5" s="1715"/>
      <c r="AR5" s="1715"/>
      <c r="AS5" s="1715"/>
      <c r="AT5" s="1715"/>
      <c r="AU5" s="1715"/>
      <c r="AV5" s="1715"/>
      <c r="AW5" s="1715"/>
      <c r="AX5" s="1715"/>
      <c r="AY5" s="1715"/>
      <c r="AZ5" s="1715"/>
      <c r="BA5" s="1715"/>
      <c r="BB5" s="1715"/>
      <c r="BC5" s="1715"/>
      <c r="BD5" s="1715"/>
      <c r="BE5" s="1715"/>
      <c r="BF5" s="1715"/>
      <c r="BG5" s="1715"/>
      <c r="BH5" s="1715"/>
      <c r="BI5" s="1715"/>
      <c r="BJ5" s="1716"/>
      <c r="BK5" s="212"/>
      <c r="BL5" s="309"/>
      <c r="BM5" s="309"/>
      <c r="BN5" s="309"/>
      <c r="BO5" s="309"/>
      <c r="BP5" s="309"/>
      <c r="BQ5" s="309"/>
      <c r="BR5" s="309"/>
      <c r="BS5" s="309"/>
      <c r="BT5" s="358"/>
      <c r="BU5" s="358"/>
    </row>
    <row r="6" spans="3:73" ht="35.1" customHeight="1">
      <c r="C6" s="357"/>
      <c r="D6" s="357"/>
      <c r="E6" s="357"/>
      <c r="F6" s="357"/>
      <c r="G6" s="357"/>
      <c r="H6" s="357"/>
      <c r="I6" s="357"/>
      <c r="J6" s="359"/>
      <c r="K6" s="359"/>
      <c r="L6" s="359"/>
      <c r="M6" s="359"/>
      <c r="N6" s="359"/>
      <c r="O6" s="359"/>
      <c r="P6" s="359"/>
      <c r="Q6" s="359"/>
      <c r="R6" s="359"/>
      <c r="S6" s="359"/>
      <c r="T6" s="359"/>
      <c r="U6" s="359"/>
      <c r="V6" s="359"/>
      <c r="W6" s="359"/>
      <c r="X6" s="359"/>
      <c r="Y6" s="359"/>
      <c r="Z6" s="359"/>
      <c r="AA6" s="359"/>
      <c r="AB6" s="359"/>
      <c r="AC6" s="359"/>
      <c r="AD6" s="359"/>
      <c r="AE6" s="359"/>
      <c r="AF6" s="359"/>
      <c r="AG6" s="359"/>
      <c r="AH6" s="359"/>
      <c r="AI6" s="359"/>
      <c r="AJ6" s="359"/>
      <c r="AK6" s="359"/>
      <c r="AL6" s="359"/>
      <c r="AM6" s="359"/>
      <c r="AN6" s="359"/>
      <c r="AO6" s="359"/>
      <c r="AP6" s="359"/>
      <c r="AQ6" s="359"/>
      <c r="AR6" s="359"/>
      <c r="AS6" s="359"/>
      <c r="AT6" s="359"/>
      <c r="AU6" s="359"/>
      <c r="AV6" s="359"/>
      <c r="AW6" s="359"/>
      <c r="AX6" s="359"/>
      <c r="AY6" s="359"/>
      <c r="AZ6" s="359"/>
      <c r="BA6" s="359"/>
      <c r="BB6" s="359"/>
      <c r="BC6" s="359"/>
      <c r="BD6" s="359"/>
      <c r="BE6" s="359"/>
      <c r="BF6" s="359"/>
      <c r="BG6" s="359"/>
      <c r="BH6" s="359"/>
      <c r="BI6" s="359"/>
      <c r="BJ6" s="359"/>
      <c r="BK6" s="359"/>
      <c r="BL6" s="309"/>
      <c r="BM6" s="309"/>
      <c r="BN6" s="309"/>
      <c r="BO6" s="309"/>
      <c r="BP6" s="309"/>
      <c r="BQ6" s="309"/>
      <c r="BR6" s="309"/>
      <c r="BS6" s="309"/>
    </row>
    <row r="7" spans="3:73" s="332" customFormat="1" ht="39" customHeight="1" thickBot="1">
      <c r="C7" s="1717" t="s">
        <v>511</v>
      </c>
      <c r="D7" s="1718"/>
      <c r="E7" s="1718"/>
      <c r="F7" s="1718"/>
      <c r="G7" s="1718"/>
      <c r="H7" s="1718"/>
      <c r="I7" s="1719"/>
      <c r="J7" s="1718"/>
      <c r="K7" s="1720"/>
      <c r="L7" s="1720"/>
      <c r="M7" s="1720"/>
      <c r="N7" s="1720"/>
      <c r="O7" s="1720"/>
      <c r="P7" s="1720"/>
      <c r="Q7" s="1720"/>
      <c r="BK7" s="360"/>
      <c r="BL7" s="309"/>
      <c r="BM7" s="309"/>
      <c r="BN7" s="309"/>
      <c r="BO7" s="309"/>
      <c r="BP7" s="309"/>
      <c r="BQ7" s="309"/>
      <c r="BR7" s="309"/>
      <c r="BS7" s="309"/>
    </row>
    <row r="8" spans="3:73" s="332" customFormat="1" ht="39.75" customHeight="1" thickTop="1" thickBot="1">
      <c r="C8" s="1584" t="str">
        <f>MID(入力シート!$L143,COLUMN(B$3)/2,1)</f>
        <v/>
      </c>
      <c r="D8" s="1577"/>
      <c r="E8" s="1576" t="str">
        <f>MID(入力シート!$L143,COLUMN(D$3)/2,1)</f>
        <v/>
      </c>
      <c r="F8" s="1577"/>
      <c r="G8" s="1576" t="str">
        <f>MID(入力シート!$L143,COLUMN(F$3)/2,1)</f>
        <v/>
      </c>
      <c r="H8" s="1641"/>
      <c r="I8" s="333" t="s">
        <v>483</v>
      </c>
      <c r="J8" s="1584" t="str">
        <f>MID(入力シート!$Q143,COLUMN(B$3)/2,1)</f>
        <v/>
      </c>
      <c r="K8" s="1577"/>
      <c r="L8" s="1576" t="str">
        <f>MID(入力シート!$Q143,COLUMN(D$3)/2,1)</f>
        <v/>
      </c>
      <c r="M8" s="1577"/>
      <c r="N8" s="1576" t="str">
        <f>MID(入力シート!$Q143,COLUMN(F$3)/2,1)</f>
        <v/>
      </c>
      <c r="O8" s="1577"/>
      <c r="P8" s="1576" t="str">
        <f>MID(入力シート!$Q143,COLUMN(H$3)/2,1)</f>
        <v/>
      </c>
      <c r="Q8" s="1641"/>
      <c r="BK8" s="360"/>
      <c r="BL8" s="309"/>
      <c r="BM8" s="309"/>
      <c r="BN8" s="309"/>
      <c r="BO8" s="309"/>
      <c r="BP8" s="309"/>
      <c r="BQ8" s="309"/>
      <c r="BR8" s="309"/>
      <c r="BS8" s="309"/>
    </row>
    <row r="9" spans="3:73" ht="39.6" customHeight="1" thickTop="1">
      <c r="C9" s="321"/>
      <c r="D9" s="322"/>
      <c r="E9" s="323"/>
      <c r="F9" s="323"/>
      <c r="G9" s="323"/>
      <c r="H9" s="323"/>
      <c r="I9" s="324"/>
      <c r="J9" s="324"/>
      <c r="K9" s="324"/>
      <c r="L9" s="324"/>
      <c r="M9" s="325"/>
      <c r="N9" s="326"/>
      <c r="O9" s="324"/>
      <c r="P9" s="324"/>
      <c r="Q9" s="324"/>
      <c r="R9" s="324"/>
      <c r="S9" s="324"/>
      <c r="T9" s="326"/>
      <c r="U9" s="327"/>
      <c r="V9" s="327"/>
      <c r="W9" s="327"/>
      <c r="X9" s="327"/>
      <c r="Y9" s="332"/>
      <c r="Z9" s="332"/>
      <c r="AA9" s="332"/>
      <c r="AB9" s="332"/>
      <c r="AC9" s="332"/>
      <c r="AD9" s="332"/>
      <c r="AE9" s="332"/>
      <c r="AF9" s="332"/>
      <c r="AG9" s="332"/>
      <c r="AH9" s="332"/>
      <c r="AI9" s="332"/>
      <c r="AJ9" s="332"/>
      <c r="AK9" s="332"/>
      <c r="AL9" s="332"/>
      <c r="AM9" s="332"/>
      <c r="AN9" s="332"/>
      <c r="AO9" s="332"/>
      <c r="AP9" s="332"/>
      <c r="AQ9" s="332"/>
      <c r="AR9" s="332"/>
      <c r="AS9" s="332"/>
      <c r="AT9" s="332"/>
      <c r="AU9" s="332"/>
      <c r="AV9" s="332"/>
      <c r="AW9" s="332"/>
      <c r="AX9" s="332"/>
      <c r="AY9" s="332"/>
      <c r="AZ9" s="332"/>
      <c r="BA9" s="332"/>
      <c r="BB9" s="332"/>
      <c r="BC9" s="332"/>
      <c r="BD9" s="332"/>
      <c r="BE9" s="332"/>
      <c r="BF9" s="332"/>
      <c r="BG9" s="332"/>
      <c r="BH9" s="332"/>
      <c r="BI9" s="332"/>
      <c r="BJ9" s="332"/>
      <c r="BL9" s="309"/>
      <c r="BM9" s="309"/>
      <c r="BN9" s="309"/>
      <c r="BO9" s="309"/>
      <c r="BP9" s="309"/>
      <c r="BQ9" s="309"/>
      <c r="BR9" s="309"/>
      <c r="BS9" s="309"/>
    </row>
    <row r="10" spans="3:73" s="332" customFormat="1" ht="34.5" customHeight="1" thickBot="1">
      <c r="C10" s="1721" t="s">
        <v>512</v>
      </c>
      <c r="D10" s="1722"/>
      <c r="E10" s="1722"/>
      <c r="F10" s="1722"/>
      <c r="G10" s="1722"/>
      <c r="H10" s="1722"/>
      <c r="I10" s="1722"/>
      <c r="J10" s="1722"/>
      <c r="K10" s="1722"/>
      <c r="L10" s="1722"/>
      <c r="M10" s="1722"/>
      <c r="N10" s="1722"/>
      <c r="O10" s="1722"/>
      <c r="P10" s="1722"/>
      <c r="Q10" s="1722"/>
      <c r="R10" s="1722"/>
      <c r="S10" s="1722"/>
      <c r="T10" s="1722"/>
      <c r="U10" s="1722"/>
      <c r="V10" s="1722"/>
      <c r="W10" s="1722"/>
      <c r="X10" s="1722"/>
      <c r="Y10" s="1722"/>
      <c r="Z10" s="1722"/>
      <c r="AA10" s="1722"/>
      <c r="AB10" s="1722"/>
      <c r="AC10" s="1722"/>
      <c r="AD10" s="1722"/>
      <c r="AE10" s="1722"/>
      <c r="AF10" s="1722"/>
      <c r="AG10" s="1722"/>
      <c r="AH10" s="1722"/>
      <c r="AI10" s="1722"/>
      <c r="AJ10" s="1722"/>
      <c r="AK10" s="1722"/>
      <c r="AL10" s="1722"/>
      <c r="AM10" s="1722"/>
      <c r="AN10" s="1722"/>
      <c r="AO10" s="1722"/>
      <c r="AP10" s="1722"/>
      <c r="AQ10" s="1722"/>
      <c r="AR10" s="1722"/>
      <c r="AS10" s="1722"/>
      <c r="AT10" s="1722"/>
      <c r="AU10" s="1722"/>
      <c r="AV10" s="1723"/>
      <c r="AW10" s="1557" t="s">
        <v>1298</v>
      </c>
      <c r="AX10" s="1541"/>
      <c r="AY10" s="1541"/>
      <c r="AZ10" s="1541"/>
      <c r="BA10" s="1541"/>
      <c r="BB10" s="1541"/>
      <c r="BC10" s="1541"/>
      <c r="BD10" s="1541"/>
      <c r="BE10" s="1541"/>
      <c r="BF10" s="1541"/>
      <c r="BG10" s="1541"/>
      <c r="BH10" s="1542"/>
      <c r="BI10" s="1642" t="str">
        <f>IF(C13="","",入力シート!AS101)</f>
        <v/>
      </c>
      <c r="BJ10" s="1643"/>
      <c r="BL10" s="309"/>
      <c r="BM10" s="309"/>
      <c r="BN10" s="309"/>
      <c r="BO10" s="309"/>
      <c r="BP10" s="309"/>
      <c r="BQ10" s="309"/>
      <c r="BR10" s="309"/>
      <c r="BS10" s="309"/>
    </row>
    <row r="11" spans="3:73" s="332" customFormat="1" ht="25.5" customHeight="1">
      <c r="C11" s="1644" t="s">
        <v>1168</v>
      </c>
      <c r="D11" s="1645"/>
      <c r="E11" s="1645"/>
      <c r="F11" s="1645"/>
      <c r="G11" s="1645"/>
      <c r="H11" s="1645"/>
      <c r="I11" s="1645"/>
      <c r="J11" s="1645"/>
      <c r="K11" s="1645"/>
      <c r="L11" s="1645"/>
      <c r="M11" s="1645"/>
      <c r="N11" s="1645"/>
      <c r="O11" s="1645"/>
      <c r="P11" s="1645"/>
      <c r="Q11" s="1645"/>
      <c r="R11" s="1645"/>
      <c r="S11" s="1645"/>
      <c r="T11" s="1645"/>
      <c r="U11" s="1645"/>
      <c r="V11" s="1645"/>
      <c r="W11" s="1645"/>
      <c r="X11" s="1645"/>
      <c r="Y11" s="1645"/>
      <c r="Z11" s="1645"/>
      <c r="AA11" s="1645"/>
      <c r="AB11" s="1645"/>
      <c r="AC11" s="1645"/>
      <c r="AD11" s="1645"/>
      <c r="AE11" s="1645"/>
      <c r="AF11" s="1645"/>
      <c r="AG11" s="1645"/>
      <c r="AH11" s="1645"/>
      <c r="AI11" s="1645"/>
      <c r="AJ11" s="1645"/>
      <c r="AK11" s="1645"/>
      <c r="AL11" s="1645"/>
      <c r="AM11" s="1645"/>
      <c r="AN11" s="1645"/>
      <c r="AO11" s="1645"/>
      <c r="AP11" s="1645"/>
      <c r="AQ11" s="1645"/>
      <c r="AR11" s="1645"/>
      <c r="AS11" s="1645"/>
      <c r="AT11" s="1645"/>
      <c r="AU11" s="1645"/>
      <c r="AV11" s="1645"/>
      <c r="AW11" s="1645"/>
      <c r="AX11" s="1645"/>
      <c r="AY11" s="1645"/>
      <c r="AZ11" s="1645"/>
      <c r="BA11" s="1645"/>
      <c r="BB11" s="1645"/>
      <c r="BC11" s="1645"/>
      <c r="BD11" s="1645"/>
      <c r="BE11" s="1645"/>
      <c r="BF11" s="1645"/>
      <c r="BG11" s="1645"/>
      <c r="BH11" s="1645"/>
      <c r="BI11" s="1645"/>
      <c r="BJ11" s="1646"/>
      <c r="BL11" s="309"/>
      <c r="BM11" s="309"/>
      <c r="BN11" s="309"/>
      <c r="BO11" s="309"/>
      <c r="BP11" s="309"/>
      <c r="BQ11" s="309"/>
      <c r="BR11" s="309"/>
      <c r="BS11" s="309"/>
    </row>
    <row r="12" spans="3:73" s="332" customFormat="1" ht="39.75" customHeight="1" thickBot="1">
      <c r="C12" s="1724" t="s">
        <v>471</v>
      </c>
      <c r="D12" s="1725"/>
      <c r="E12" s="1725"/>
      <c r="F12" s="1725"/>
      <c r="G12" s="1725"/>
      <c r="H12" s="1725"/>
      <c r="I12" s="1725"/>
      <c r="J12" s="1725"/>
      <c r="K12" s="1725"/>
      <c r="L12" s="1725"/>
      <c r="M12" s="1725"/>
      <c r="N12" s="1725"/>
      <c r="O12" s="1725"/>
      <c r="P12" s="1725"/>
      <c r="Q12" s="1725"/>
      <c r="R12" s="1725"/>
      <c r="S12" s="1725"/>
      <c r="T12" s="1725"/>
      <c r="U12" s="1725"/>
      <c r="V12" s="1725"/>
      <c r="W12" s="1725"/>
      <c r="X12" s="1725"/>
      <c r="Y12" s="1725"/>
      <c r="Z12" s="1725"/>
      <c r="AA12" s="1725"/>
      <c r="AB12" s="1725"/>
      <c r="AC12" s="1725"/>
      <c r="AD12" s="1725"/>
      <c r="AE12" s="1725"/>
      <c r="AF12" s="1725"/>
      <c r="AG12" s="1725"/>
      <c r="AH12" s="1725"/>
      <c r="AI12" s="1725"/>
      <c r="AJ12" s="1725"/>
      <c r="AK12" s="1725"/>
      <c r="AL12" s="1725"/>
      <c r="AM12" s="1725"/>
      <c r="AN12" s="1725"/>
      <c r="AO12" s="1725"/>
      <c r="AP12" s="1725"/>
      <c r="AQ12" s="1725"/>
      <c r="AR12" s="1725"/>
      <c r="AS12" s="1725"/>
      <c r="AT12" s="1725"/>
      <c r="AU12" s="1725"/>
      <c r="AV12" s="1725"/>
      <c r="AW12" s="1725"/>
      <c r="AX12" s="1725"/>
      <c r="AY12" s="1725"/>
      <c r="AZ12" s="1725"/>
      <c r="BA12" s="1725"/>
      <c r="BB12" s="1725"/>
      <c r="BC12" s="1725"/>
      <c r="BD12" s="1725"/>
      <c r="BE12" s="1725"/>
      <c r="BF12" s="1725"/>
      <c r="BG12" s="1725"/>
      <c r="BH12" s="1725"/>
      <c r="BI12" s="1725"/>
      <c r="BJ12" s="1726"/>
      <c r="BL12" s="309"/>
      <c r="BM12" s="309"/>
      <c r="BN12" s="309"/>
      <c r="BO12" s="309"/>
      <c r="BP12" s="309"/>
      <c r="BQ12" s="309"/>
      <c r="BR12" s="309"/>
      <c r="BS12" s="309"/>
    </row>
    <row r="13" spans="3:73" s="332" customFormat="1" ht="40.950000000000003" customHeight="1" thickTop="1" thickBot="1">
      <c r="C13" s="1638" t="str">
        <f>MID(入力シート!$AT101,COLUMN(B$3)/2,1)</f>
        <v/>
      </c>
      <c r="D13" s="1634"/>
      <c r="E13" s="1633" t="str">
        <f>MID(入力シート!$AT101,COLUMN(D$3)/2,1)</f>
        <v/>
      </c>
      <c r="F13" s="1634"/>
      <c r="G13" s="1633" t="str">
        <f>MID(入力シート!$AT101,COLUMN(F$3)/2,1)</f>
        <v/>
      </c>
      <c r="H13" s="1634"/>
      <c r="I13" s="1633" t="str">
        <f>MID(入力シート!$AT101,COLUMN(H$3)/2,1)</f>
        <v/>
      </c>
      <c r="J13" s="1634"/>
      <c r="K13" s="1633" t="str">
        <f>MID(入力シート!$AT101,COLUMN(J$3)/2,1)</f>
        <v/>
      </c>
      <c r="L13" s="1634"/>
      <c r="M13" s="1633" t="str">
        <f>MID(入力シート!$AT101,COLUMN(L$3)/2,1)</f>
        <v/>
      </c>
      <c r="N13" s="1634"/>
      <c r="O13" s="1633" t="str">
        <f>MID(入力シート!$AT101,COLUMN(N$3)/2,1)</f>
        <v/>
      </c>
      <c r="P13" s="1634"/>
      <c r="Q13" s="1633" t="str">
        <f>MID(入力シート!$AT101,COLUMN(P$3)/2,1)</f>
        <v/>
      </c>
      <c r="R13" s="1634"/>
      <c r="S13" s="1633" t="str">
        <f>MID(入力シート!$AT101,COLUMN(R$3)/2,1)</f>
        <v/>
      </c>
      <c r="T13" s="1634"/>
      <c r="U13" s="1633" t="str">
        <f>MID(入力シート!$AT101,COLUMN(T$3)/2,1)</f>
        <v/>
      </c>
      <c r="V13" s="1634"/>
      <c r="W13" s="1572" t="str">
        <f>MID(入力シート!$AT101,COLUMN(V$3)/2,1)</f>
        <v/>
      </c>
      <c r="X13" s="1613"/>
      <c r="Y13" s="1572" t="str">
        <f>MID(入力シート!$AT101,COLUMN(X$3)/2,1)</f>
        <v/>
      </c>
      <c r="Z13" s="1613"/>
      <c r="AA13" s="1572" t="str">
        <f>MID(入力シート!$AT101,COLUMN(Z$3)/2,1)</f>
        <v/>
      </c>
      <c r="AB13" s="1613"/>
      <c r="AC13" s="1572" t="str">
        <f>MID(入力シート!$AT101,COLUMN(AB$3)/2,1)</f>
        <v/>
      </c>
      <c r="AD13" s="1613"/>
      <c r="AE13" s="1572" t="str">
        <f>MID(入力シート!$AT101,COLUMN(AD$3)/2,1)</f>
        <v/>
      </c>
      <c r="AF13" s="1613"/>
      <c r="AG13" s="1572" t="str">
        <f>MID(入力シート!$AT101,COLUMN(AF$3)/2,1)</f>
        <v/>
      </c>
      <c r="AH13" s="1613"/>
      <c r="AI13" s="1572" t="str">
        <f>MID(入力シート!$AT101,COLUMN(AH$3)/2,1)</f>
        <v/>
      </c>
      <c r="AJ13" s="1613"/>
      <c r="AK13" s="1572" t="str">
        <f>MID(入力シート!$AT101,COLUMN(AJ$3)/2,1)</f>
        <v/>
      </c>
      <c r="AL13" s="1613"/>
      <c r="AM13" s="1572" t="str">
        <f>MID(入力シート!$AT101,COLUMN(AL$3)/2,1)</f>
        <v/>
      </c>
      <c r="AN13" s="1613"/>
      <c r="AO13" s="1572" t="str">
        <f>MID(入力シート!$AT101,COLUMN(AN$3)/2,1)</f>
        <v/>
      </c>
      <c r="AP13" s="1613"/>
      <c r="AQ13" s="1572" t="str">
        <f>MID(入力シート!$AT101,COLUMN(AP$3)/2,1)</f>
        <v/>
      </c>
      <c r="AR13" s="1613"/>
      <c r="AS13" s="1572" t="str">
        <f>MID(入力シート!$AT101,COLUMN(AR$3)/2,1)</f>
        <v/>
      </c>
      <c r="AT13" s="1613"/>
      <c r="AU13" s="1572" t="str">
        <f>MID(入力シート!$AT101,COLUMN(AT$3)/2,1)</f>
        <v/>
      </c>
      <c r="AV13" s="1613"/>
      <c r="AW13" s="1572" t="str">
        <f>MID(入力シート!$AT101,COLUMN(AV$3)/2,1)</f>
        <v/>
      </c>
      <c r="AX13" s="1613"/>
      <c r="AY13" s="1572" t="str">
        <f>MID(入力シート!$AT101,COLUMN(AX$3)/2,1)</f>
        <v/>
      </c>
      <c r="AZ13" s="1613"/>
      <c r="BA13" s="1572" t="str">
        <f>MID(入力シート!$AT101,COLUMN(AZ$3)/2,1)</f>
        <v/>
      </c>
      <c r="BB13" s="1613"/>
      <c r="BC13" s="1572" t="str">
        <f>MID(入力シート!$AT101,COLUMN(BB$3)/2,1)</f>
        <v/>
      </c>
      <c r="BD13" s="1613"/>
      <c r="BE13" s="1572" t="str">
        <f>MID(入力シート!$AT101,COLUMN(BD$3)/2,1)</f>
        <v/>
      </c>
      <c r="BF13" s="1613"/>
      <c r="BG13" s="1572" t="str">
        <f>MID(入力シート!$AT101,COLUMN(BF$3)/2,1)</f>
        <v/>
      </c>
      <c r="BH13" s="1613"/>
      <c r="BI13" s="1639" t="str">
        <f>MID(入力シート!$AT101,COLUMN(BH$3)/2,1)</f>
        <v/>
      </c>
      <c r="BJ13" s="1640"/>
      <c r="BL13" s="309"/>
      <c r="BM13" s="309"/>
      <c r="BN13" s="309"/>
    </row>
    <row r="14" spans="3:73" ht="41.1" customHeight="1" thickTop="1" thickBot="1">
      <c r="C14" s="1585" t="str">
        <f>MID(入力シート!$AT101,COLUMN(B$3)/2+30,1)</f>
        <v/>
      </c>
      <c r="D14" s="1586"/>
      <c r="E14" s="1587" t="str">
        <f>MID(入力シート!$AT101,COLUMN(D$3)/2+30,1)</f>
        <v/>
      </c>
      <c r="F14" s="1588"/>
      <c r="G14" s="1587" t="str">
        <f>MID(入力シート!$AT101,COLUMN(F$3)/2+30,1)</f>
        <v/>
      </c>
      <c r="H14" s="1588"/>
      <c r="I14" s="1587" t="str">
        <f>MID(入力シート!$AT101,COLUMN(H$3)/2+30,1)</f>
        <v/>
      </c>
      <c r="J14" s="1588"/>
      <c r="K14" s="1587" t="str">
        <f>MID(入力シート!$AT101,COLUMN(J$3)/2+30,1)</f>
        <v/>
      </c>
      <c r="L14" s="1588"/>
      <c r="M14" s="1587" t="str">
        <f>MID(入力シート!$AT101,COLUMN(L$3)/2+30,1)</f>
        <v/>
      </c>
      <c r="N14" s="1588"/>
      <c r="O14" s="1587" t="str">
        <f>MID(入力シート!$AT101,COLUMN(N$3)/2+30,1)</f>
        <v/>
      </c>
      <c r="P14" s="1588"/>
      <c r="Q14" s="1587" t="str">
        <f>MID(入力シート!$AT101,COLUMN(P$3)/2+30,1)</f>
        <v/>
      </c>
      <c r="R14" s="1588"/>
      <c r="S14" s="1587" t="str">
        <f>MID(入力シート!$AT101,COLUMN(R$3)/2+30,1)</f>
        <v/>
      </c>
      <c r="T14" s="1588"/>
      <c r="U14" s="1587" t="str">
        <f>MID(入力シート!$AT101,COLUMN(T$3)/2+30,1)</f>
        <v/>
      </c>
      <c r="V14" s="1632"/>
      <c r="BL14" s="309"/>
      <c r="BM14" s="309"/>
      <c r="BN14" s="309"/>
    </row>
    <row r="15" spans="3:73" ht="39.75" customHeight="1" thickTop="1">
      <c r="C15" s="321"/>
      <c r="D15" s="322"/>
      <c r="E15" s="323"/>
      <c r="F15" s="323"/>
      <c r="G15" s="323"/>
      <c r="H15" s="323"/>
      <c r="I15" s="324"/>
      <c r="J15" s="324"/>
      <c r="K15" s="324"/>
      <c r="L15" s="324"/>
      <c r="M15" s="325"/>
      <c r="N15" s="326"/>
      <c r="O15" s="324"/>
      <c r="P15" s="324"/>
      <c r="Q15" s="324"/>
      <c r="R15" s="324"/>
      <c r="S15" s="324"/>
      <c r="T15" s="326"/>
      <c r="U15" s="327"/>
      <c r="V15" s="327"/>
      <c r="W15" s="327"/>
      <c r="X15" s="327"/>
      <c r="Y15" s="327"/>
      <c r="Z15" s="328"/>
      <c r="AA15" s="328"/>
      <c r="AB15" s="329"/>
      <c r="AF15" s="330"/>
      <c r="AG15" s="330"/>
      <c r="AH15" s="330"/>
      <c r="AI15" s="330"/>
      <c r="AJ15" s="330"/>
      <c r="AK15" s="330"/>
      <c r="AL15" s="330"/>
      <c r="AM15" s="330"/>
      <c r="BL15" s="309"/>
      <c r="BM15" s="309"/>
    </row>
    <row r="16" spans="3:73" s="229" customFormat="1" ht="39.75" customHeight="1" thickBot="1">
      <c r="C16" s="1589" t="s">
        <v>477</v>
      </c>
      <c r="D16" s="1590"/>
      <c r="E16" s="1590"/>
      <c r="F16" s="1590"/>
      <c r="G16" s="1590"/>
      <c r="H16" s="1590"/>
      <c r="I16" s="1590"/>
      <c r="J16" s="1590"/>
      <c r="K16" s="1590"/>
      <c r="L16" s="1590"/>
      <c r="M16" s="1590"/>
      <c r="N16" s="1590"/>
      <c r="O16" s="1590"/>
      <c r="P16" s="1590"/>
      <c r="Q16" s="1590"/>
      <c r="R16" s="1590"/>
      <c r="S16" s="1590"/>
      <c r="T16" s="1590"/>
      <c r="U16" s="1590"/>
      <c r="V16" s="1590"/>
      <c r="W16" s="1590"/>
      <c r="X16" s="1590"/>
      <c r="Y16" s="1590"/>
      <c r="Z16" s="1590"/>
      <c r="AA16" s="1590"/>
      <c r="AB16" s="1590"/>
      <c r="AC16" s="1590"/>
      <c r="AD16" s="1590"/>
      <c r="AE16" s="1590"/>
      <c r="AF16" s="1591"/>
      <c r="AG16" s="1592"/>
      <c r="AH16" s="315"/>
      <c r="AI16" s="315"/>
      <c r="AJ16" s="315"/>
      <c r="AK16" s="1708" t="s">
        <v>533</v>
      </c>
      <c r="AL16" s="1709"/>
      <c r="AM16" s="1709"/>
      <c r="AN16" s="1709"/>
      <c r="AO16" s="1709"/>
      <c r="AP16" s="1709"/>
      <c r="AQ16" s="1709"/>
      <c r="AR16" s="1709"/>
      <c r="AS16" s="1709"/>
      <c r="AT16" s="1709"/>
      <c r="AU16" s="1709"/>
      <c r="AV16" s="1709"/>
      <c r="AW16" s="1709"/>
      <c r="AX16" s="1709"/>
      <c r="AY16" s="1709"/>
      <c r="AZ16" s="1709"/>
      <c r="BA16" s="1709"/>
      <c r="BB16" s="1709"/>
      <c r="BC16" s="1709"/>
      <c r="BD16" s="1709"/>
      <c r="BE16" s="1709"/>
      <c r="BF16" s="1709"/>
      <c r="BG16" s="1709"/>
      <c r="BH16" s="1709"/>
      <c r="BI16" s="315"/>
      <c r="BJ16" s="315"/>
      <c r="BK16" s="315"/>
      <c r="BL16" s="309"/>
      <c r="BM16" s="309"/>
    </row>
    <row r="17" spans="3:98" s="229" customFormat="1" ht="39.75" customHeight="1" thickTop="1" thickBot="1">
      <c r="C17" s="1601" t="s">
        <v>875</v>
      </c>
      <c r="D17" s="1602"/>
      <c r="E17" s="1602"/>
      <c r="F17" s="1602"/>
      <c r="G17" s="1602"/>
      <c r="H17" s="1602"/>
      <c r="I17" s="1602"/>
      <c r="J17" s="1602"/>
      <c r="K17" s="1602"/>
      <c r="L17" s="1602"/>
      <c r="M17" s="1602"/>
      <c r="N17" s="1602"/>
      <c r="O17" s="1604" t="s">
        <v>473</v>
      </c>
      <c r="P17" s="1602"/>
      <c r="Q17" s="1602"/>
      <c r="R17" s="1602"/>
      <c r="S17" s="1602"/>
      <c r="T17" s="1602"/>
      <c r="U17" s="1602"/>
      <c r="V17" s="1602"/>
      <c r="W17" s="1602"/>
      <c r="X17" s="1602"/>
      <c r="Y17" s="1602"/>
      <c r="Z17" s="1602"/>
      <c r="AA17" s="1602"/>
      <c r="AB17" s="1602"/>
      <c r="AC17" s="1602"/>
      <c r="AD17" s="1602"/>
      <c r="AE17" s="1605"/>
      <c r="AF17" s="1607" t="str">
        <f>入力シート!L145</f>
        <v/>
      </c>
      <c r="AG17" s="1608"/>
      <c r="AH17" s="315"/>
      <c r="AK17" s="1598" t="s">
        <v>510</v>
      </c>
      <c r="AL17" s="1599"/>
      <c r="AM17" s="1599"/>
      <c r="AN17" s="1599"/>
      <c r="AO17" s="1599"/>
      <c r="AP17" s="1599"/>
      <c r="AQ17" s="1599"/>
      <c r="AR17" s="1599"/>
      <c r="AS17" s="1599"/>
      <c r="AT17" s="1599"/>
      <c r="AU17" s="1599"/>
      <c r="AV17" s="1599"/>
      <c r="AW17" s="1599"/>
      <c r="AX17" s="1599"/>
      <c r="AY17" s="1599"/>
      <c r="AZ17" s="1599"/>
      <c r="BA17" s="1599"/>
      <c r="BB17" s="1599"/>
      <c r="BC17" s="1599"/>
      <c r="BD17" s="1599"/>
      <c r="BE17" s="1599"/>
      <c r="BF17" s="1599"/>
      <c r="BG17" s="1599"/>
      <c r="BH17" s="1600"/>
      <c r="BK17" s="315"/>
      <c r="BL17" s="315"/>
      <c r="BM17" s="315"/>
    </row>
    <row r="18" spans="3:98" s="229" customFormat="1" ht="39.75" customHeight="1" thickTop="1" thickBot="1">
      <c r="C18" s="1603"/>
      <c r="D18" s="857"/>
      <c r="E18" s="857"/>
      <c r="F18" s="857"/>
      <c r="G18" s="857"/>
      <c r="H18" s="857"/>
      <c r="I18" s="857"/>
      <c r="J18" s="857"/>
      <c r="K18" s="857"/>
      <c r="L18" s="857"/>
      <c r="M18" s="857"/>
      <c r="N18" s="857"/>
      <c r="O18" s="857"/>
      <c r="P18" s="857"/>
      <c r="Q18" s="857"/>
      <c r="R18" s="857"/>
      <c r="S18" s="857"/>
      <c r="T18" s="857"/>
      <c r="U18" s="857"/>
      <c r="V18" s="857"/>
      <c r="W18" s="857"/>
      <c r="X18" s="857"/>
      <c r="Y18" s="857"/>
      <c r="Z18" s="857"/>
      <c r="AA18" s="857"/>
      <c r="AB18" s="857"/>
      <c r="AC18" s="857"/>
      <c r="AD18" s="857"/>
      <c r="AE18" s="1606"/>
      <c r="AF18" s="1609"/>
      <c r="AG18" s="1610"/>
      <c r="AH18" s="315"/>
      <c r="AK18" s="1584" t="str">
        <f>MID(入力シート!$AT157,COLUMN(B$3)/2,1)</f>
        <v/>
      </c>
      <c r="AL18" s="1577"/>
      <c r="AM18" s="1576" t="str">
        <f>MID(入力シート!$AT157,COLUMN(D$3)/2,1)</f>
        <v/>
      </c>
      <c r="AN18" s="1577"/>
      <c r="AO18" s="1576" t="str">
        <f>MID(入力シート!$AT157,COLUMN(F$3)/2,1)</f>
        <v/>
      </c>
      <c r="AP18" s="1577"/>
      <c r="AQ18" s="1576" t="str">
        <f>MID(入力シート!$AT157,COLUMN(H$3)/2,1)</f>
        <v/>
      </c>
      <c r="AR18" s="1577"/>
      <c r="AS18" s="1576" t="str">
        <f>MID(入力シート!$AT157,COLUMN(J$3)/2,1)</f>
        <v/>
      </c>
      <c r="AT18" s="1577"/>
      <c r="AU18" s="1576" t="str">
        <f>MID(入力シート!$AT157,COLUMN(L$3)/2,1)</f>
        <v/>
      </c>
      <c r="AV18" s="1577"/>
      <c r="AW18" s="1576" t="str">
        <f>MID(入力シート!$AT157,COLUMN(N$3)/2,1)</f>
        <v/>
      </c>
      <c r="AX18" s="1577"/>
      <c r="AY18" s="1576" t="str">
        <f>MID(入力シート!$AT157,COLUMN(P$3)/2,1)</f>
        <v/>
      </c>
      <c r="AZ18" s="1577"/>
      <c r="BA18" s="1576" t="str">
        <f>MID(入力シート!$AT157,COLUMN(R$3)/2,1)</f>
        <v/>
      </c>
      <c r="BB18" s="1577"/>
      <c r="BC18" s="1576" t="str">
        <f>MID(入力シート!$AT157,COLUMN(T$3)/2,1)</f>
        <v/>
      </c>
      <c r="BD18" s="1577"/>
      <c r="BE18" s="1572" t="str">
        <f>MID(入力シート!$AT157,COLUMN(V$3)/2,1)</f>
        <v/>
      </c>
      <c r="BF18" s="1613"/>
      <c r="BG18" s="1572" t="str">
        <f>MID(入力シート!$AT157,COLUMN(X$3)/2,1)</f>
        <v/>
      </c>
      <c r="BH18" s="1573"/>
      <c r="BL18" s="315"/>
      <c r="BM18" s="315"/>
      <c r="BN18" s="315"/>
      <c r="BO18" s="315"/>
      <c r="BP18" s="309"/>
      <c r="BQ18" s="309"/>
      <c r="BR18" s="309"/>
      <c r="BS18" s="309"/>
    </row>
    <row r="19" spans="3:98" s="229" customFormat="1" ht="39.75" customHeight="1" thickTop="1">
      <c r="C19" s="1710" t="s">
        <v>472</v>
      </c>
      <c r="D19" s="1710"/>
      <c r="E19" s="1710"/>
      <c r="F19" s="1710"/>
      <c r="G19" s="1710"/>
      <c r="H19" s="1710"/>
      <c r="I19" s="1710"/>
      <c r="J19" s="1710"/>
      <c r="K19" s="1710"/>
      <c r="L19" s="1710"/>
      <c r="M19" s="1710"/>
      <c r="N19" s="1710"/>
      <c r="O19" s="1710"/>
      <c r="P19" s="1710"/>
      <c r="Q19" s="1710"/>
      <c r="R19" s="1710"/>
      <c r="S19" s="1710"/>
      <c r="T19" s="1710"/>
      <c r="U19" s="1710"/>
      <c r="V19" s="1710"/>
      <c r="W19" s="1710"/>
      <c r="X19" s="1710"/>
      <c r="Y19" s="1710"/>
      <c r="Z19" s="1710"/>
      <c r="AA19" s="1710"/>
      <c r="AB19" s="1710"/>
      <c r="AC19" s="1710"/>
      <c r="AD19" s="1710"/>
      <c r="AE19" s="1710"/>
      <c r="AF19" s="1710"/>
      <c r="AG19" s="1710"/>
      <c r="AH19" s="315"/>
      <c r="BK19" s="315"/>
      <c r="BL19" s="315"/>
      <c r="BM19" s="315"/>
      <c r="BN19" s="315"/>
      <c r="BO19" s="315"/>
      <c r="BP19" s="309"/>
      <c r="BQ19" s="309"/>
      <c r="BR19" s="309"/>
      <c r="BS19" s="309"/>
      <c r="BT19" s="315"/>
      <c r="BU19" s="315"/>
      <c r="BV19" s="315"/>
      <c r="BW19" s="315"/>
      <c r="BX19" s="315"/>
      <c r="BY19" s="315"/>
    </row>
    <row r="20" spans="3:98" s="229" customFormat="1" ht="39.75" customHeight="1" thickBot="1">
      <c r="C20" s="1589" t="s">
        <v>532</v>
      </c>
      <c r="D20" s="1590"/>
      <c r="E20" s="1590"/>
      <c r="F20" s="1590"/>
      <c r="G20" s="1590"/>
      <c r="H20" s="1590"/>
      <c r="I20" s="1590"/>
      <c r="J20" s="1590"/>
      <c r="K20" s="1590"/>
      <c r="L20" s="1590"/>
      <c r="M20" s="1590"/>
      <c r="N20" s="1590"/>
      <c r="O20" s="1590"/>
      <c r="P20" s="1590"/>
      <c r="Q20" s="1590"/>
      <c r="R20" s="1590"/>
      <c r="S20" s="1590"/>
      <c r="T20" s="1590"/>
      <c r="U20" s="1590"/>
      <c r="V20" s="1590"/>
      <c r="W20" s="1590"/>
      <c r="X20" s="1590"/>
      <c r="Y20" s="1590"/>
      <c r="Z20" s="1590"/>
      <c r="AA20" s="1590"/>
      <c r="AB20" s="1590"/>
      <c r="AC20" s="1590"/>
      <c r="AD20" s="1590"/>
      <c r="AE20" s="1590"/>
      <c r="AF20" s="1591"/>
      <c r="AG20" s="1592"/>
      <c r="AH20" s="315"/>
      <c r="AK20" s="1706" t="s">
        <v>534</v>
      </c>
      <c r="AL20" s="1707"/>
      <c r="AM20" s="1707"/>
      <c r="AN20" s="1707"/>
      <c r="AO20" s="1707"/>
      <c r="AP20" s="1707"/>
      <c r="AQ20" s="1707"/>
      <c r="AR20" s="1707"/>
      <c r="AS20" s="1707"/>
      <c r="AT20" s="1707"/>
      <c r="AU20" s="1707"/>
      <c r="AV20" s="1707"/>
      <c r="AW20" s="1707"/>
      <c r="AX20" s="1707"/>
      <c r="AY20" s="1707"/>
      <c r="AZ20" s="1707"/>
      <c r="BA20" s="1707"/>
      <c r="BB20" s="1707"/>
      <c r="BC20" s="1707"/>
      <c r="BD20" s="1707"/>
      <c r="BE20" s="1707"/>
      <c r="BF20" s="1707"/>
      <c r="BG20" s="1707"/>
      <c r="BH20" s="1707"/>
      <c r="BK20" s="315"/>
      <c r="BL20" s="315"/>
      <c r="BM20" s="315"/>
      <c r="BN20" s="315"/>
      <c r="BO20" s="315"/>
      <c r="BP20" s="309"/>
      <c r="BQ20" s="309"/>
      <c r="BR20" s="309"/>
      <c r="BS20" s="309"/>
      <c r="BT20" s="315"/>
      <c r="BU20" s="315"/>
      <c r="BV20" s="315"/>
      <c r="BW20" s="315"/>
      <c r="BX20" s="315"/>
      <c r="BY20" s="315"/>
    </row>
    <row r="21" spans="3:98" s="229" customFormat="1" ht="39.75" customHeight="1" thickTop="1" thickBot="1">
      <c r="C21" s="1614" t="str">
        <f>様式３!C24</f>
        <v>事業所等の形態</v>
      </c>
      <c r="D21" s="1615"/>
      <c r="E21" s="1615"/>
      <c r="F21" s="1615"/>
      <c r="G21" s="1615"/>
      <c r="H21" s="1615"/>
      <c r="I21" s="1615"/>
      <c r="J21" s="1615"/>
      <c r="K21" s="1620" t="str">
        <f>入力シート!AT151</f>
        <v>□</v>
      </c>
      <c r="L21" s="1621"/>
      <c r="M21" s="1593" t="str">
        <f>様式３!M24</f>
        <v>独立</v>
      </c>
      <c r="N21" s="1593"/>
      <c r="O21" s="1593"/>
      <c r="P21" s="1593"/>
      <c r="Q21" s="1593"/>
      <c r="R21" s="1593"/>
      <c r="S21" s="1593"/>
      <c r="T21" s="1593"/>
      <c r="U21" s="1593"/>
      <c r="V21" s="1593"/>
      <c r="W21" s="1593"/>
      <c r="X21" s="1593"/>
      <c r="Y21" s="1593"/>
      <c r="Z21" s="1593"/>
      <c r="AA21" s="1593"/>
      <c r="AB21" s="1593"/>
      <c r="AC21" s="1593"/>
      <c r="AD21" s="1593"/>
      <c r="AE21" s="1593"/>
      <c r="AF21" s="1593"/>
      <c r="AG21" s="1672"/>
      <c r="AH21" s="315"/>
      <c r="AK21" s="1598" t="s">
        <v>510</v>
      </c>
      <c r="AL21" s="1599"/>
      <c r="AM21" s="1599"/>
      <c r="AN21" s="1599"/>
      <c r="AO21" s="1599"/>
      <c r="AP21" s="1599"/>
      <c r="AQ21" s="1599"/>
      <c r="AR21" s="1599"/>
      <c r="AS21" s="1599"/>
      <c r="AT21" s="1599"/>
      <c r="AU21" s="1599"/>
      <c r="AV21" s="1599"/>
      <c r="AW21" s="1599"/>
      <c r="AX21" s="1599"/>
      <c r="AY21" s="1599"/>
      <c r="AZ21" s="1599"/>
      <c r="BA21" s="1599"/>
      <c r="BB21" s="1599"/>
      <c r="BC21" s="1599"/>
      <c r="BD21" s="1599"/>
      <c r="BE21" s="1599"/>
      <c r="BF21" s="1599"/>
      <c r="BG21" s="1599"/>
      <c r="BH21" s="1600"/>
      <c r="BK21" s="315"/>
      <c r="BL21" s="315"/>
      <c r="BM21" s="315"/>
      <c r="BN21" s="315"/>
      <c r="BO21" s="315"/>
      <c r="BP21" s="309"/>
      <c r="BQ21" s="309"/>
      <c r="BR21" s="309"/>
      <c r="BS21" s="309"/>
      <c r="BT21" s="315"/>
      <c r="BU21" s="315"/>
      <c r="BV21" s="315"/>
      <c r="BW21" s="315"/>
      <c r="BX21" s="315"/>
      <c r="BY21" s="315"/>
    </row>
    <row r="22" spans="3:98" s="229" customFormat="1" ht="39.75" customHeight="1" thickTop="1" thickBot="1">
      <c r="C22" s="1616"/>
      <c r="D22" s="1617"/>
      <c r="E22" s="1617"/>
      <c r="F22" s="1617"/>
      <c r="G22" s="1617"/>
      <c r="H22" s="1617"/>
      <c r="I22" s="1617"/>
      <c r="J22" s="1617"/>
      <c r="K22" s="1622" t="str">
        <f>入力シート!AT152</f>
        <v>□</v>
      </c>
      <c r="L22" s="1623"/>
      <c r="M22" s="1624" t="str">
        <f>様式３!M25</f>
        <v>他の事業所と併設していて室内の独立性は有り</v>
      </c>
      <c r="N22" s="1625"/>
      <c r="O22" s="1625"/>
      <c r="P22" s="1625"/>
      <c r="Q22" s="1625"/>
      <c r="R22" s="1625"/>
      <c r="S22" s="1625"/>
      <c r="T22" s="1625"/>
      <c r="U22" s="1625"/>
      <c r="V22" s="1625"/>
      <c r="W22" s="1625"/>
      <c r="X22" s="1625"/>
      <c r="Y22" s="1625"/>
      <c r="Z22" s="1625"/>
      <c r="AA22" s="1625"/>
      <c r="AB22" s="1625"/>
      <c r="AC22" s="1625"/>
      <c r="AD22" s="1625"/>
      <c r="AE22" s="1625"/>
      <c r="AF22" s="1625"/>
      <c r="AG22" s="1626"/>
      <c r="AH22" s="315"/>
      <c r="AK22" s="1584" t="str">
        <f>MID(入力シート!$AT160,COLUMN(B$3)/2,1)</f>
        <v/>
      </c>
      <c r="AL22" s="1577"/>
      <c r="AM22" s="1576" t="str">
        <f>MID(入力シート!$AT160,COLUMN(D$3)/2,1)</f>
        <v/>
      </c>
      <c r="AN22" s="1577"/>
      <c r="AO22" s="1576" t="str">
        <f>MID(入力シート!$AT160,COLUMN(F$3)/2,1)</f>
        <v/>
      </c>
      <c r="AP22" s="1577"/>
      <c r="AQ22" s="1576" t="str">
        <f>MID(入力シート!$AT160,COLUMN(H$3)/2,1)</f>
        <v/>
      </c>
      <c r="AR22" s="1577"/>
      <c r="AS22" s="1576" t="str">
        <f>MID(入力シート!$AT160,COLUMN(J$3)/2,1)</f>
        <v/>
      </c>
      <c r="AT22" s="1577"/>
      <c r="AU22" s="1576" t="str">
        <f>MID(入力シート!$AT160,COLUMN(L$3)/2,1)</f>
        <v/>
      </c>
      <c r="AV22" s="1577"/>
      <c r="AW22" s="1576" t="str">
        <f>MID(入力シート!$AT160,COLUMN(N$3)/2,1)</f>
        <v/>
      </c>
      <c r="AX22" s="1577"/>
      <c r="AY22" s="1576" t="str">
        <f>MID(入力シート!$AT160,COLUMN(P$3)/2,1)</f>
        <v/>
      </c>
      <c r="AZ22" s="1577"/>
      <c r="BA22" s="1576" t="str">
        <f>MID(入力シート!$AT160,COLUMN(R$3)/2,1)</f>
        <v/>
      </c>
      <c r="BB22" s="1577"/>
      <c r="BC22" s="1576" t="str">
        <f>MID(入力シート!$AT160,COLUMN(T$3)/2,1)</f>
        <v/>
      </c>
      <c r="BD22" s="1577"/>
      <c r="BE22" s="1578" t="str">
        <f>MID(入力シート!$AT160,COLUMN(V$3)/2,1)</f>
        <v/>
      </c>
      <c r="BF22" s="1538"/>
      <c r="BG22" s="1572" t="str">
        <f>MID(入力シート!$AT160,COLUMN(X$3)/2,1)</f>
        <v/>
      </c>
      <c r="BH22" s="1573"/>
      <c r="BK22" s="315"/>
      <c r="BL22" s="315"/>
      <c r="BM22" s="315"/>
      <c r="BN22" s="315"/>
      <c r="BO22" s="315"/>
      <c r="BP22" s="309"/>
      <c r="BQ22" s="309"/>
      <c r="BR22" s="309"/>
      <c r="BS22" s="309"/>
      <c r="BT22" s="315"/>
    </row>
    <row r="23" spans="3:98" s="229" customFormat="1" ht="39.75" customHeight="1" thickTop="1">
      <c r="C23" s="1618"/>
      <c r="D23" s="1619"/>
      <c r="E23" s="1619"/>
      <c r="F23" s="1619"/>
      <c r="G23" s="1619"/>
      <c r="H23" s="1619"/>
      <c r="I23" s="1619"/>
      <c r="J23" s="1619"/>
      <c r="K23" s="1627" t="str">
        <f>入力シート!AT153</f>
        <v>□</v>
      </c>
      <c r="L23" s="1628"/>
      <c r="M23" s="1629" t="str">
        <f>様式３!M26</f>
        <v>他の事業所と併設していて室内の独立性は無し</v>
      </c>
      <c r="N23" s="1630"/>
      <c r="O23" s="1630"/>
      <c r="P23" s="1630"/>
      <c r="Q23" s="1630"/>
      <c r="R23" s="1630"/>
      <c r="S23" s="1630"/>
      <c r="T23" s="1630"/>
      <c r="U23" s="1630"/>
      <c r="V23" s="1630"/>
      <c r="W23" s="1630"/>
      <c r="X23" s="1630"/>
      <c r="Y23" s="1630"/>
      <c r="Z23" s="1630"/>
      <c r="AA23" s="1630"/>
      <c r="AB23" s="1630"/>
      <c r="AC23" s="1630"/>
      <c r="AD23" s="1630"/>
      <c r="AE23" s="1630"/>
      <c r="AF23" s="1630"/>
      <c r="AG23" s="1631"/>
      <c r="AH23" s="315"/>
      <c r="BK23" s="315"/>
      <c r="BL23" s="315"/>
      <c r="BM23" s="315"/>
      <c r="BN23" s="315"/>
      <c r="BO23" s="315"/>
      <c r="BP23" s="309"/>
      <c r="BQ23" s="309"/>
      <c r="BR23" s="309"/>
      <c r="BS23" s="309"/>
    </row>
    <row r="24" spans="3:98" s="229" customFormat="1" ht="39.75" customHeight="1" thickBot="1">
      <c r="C24" s="1579" t="str">
        <f>様式３!C27</f>
        <v>看板・表札等
の有無</v>
      </c>
      <c r="D24" s="1580"/>
      <c r="E24" s="1580"/>
      <c r="F24" s="1580"/>
      <c r="G24" s="1580"/>
      <c r="H24" s="1580"/>
      <c r="I24" s="1580"/>
      <c r="J24" s="1580"/>
      <c r="K24" s="1581" t="str">
        <f>入力シート!AT154</f>
        <v>□</v>
      </c>
      <c r="L24" s="1582"/>
      <c r="M24" s="336" t="s">
        <v>282</v>
      </c>
      <c r="N24" s="337"/>
      <c r="O24" s="338"/>
      <c r="P24" s="1583" t="str">
        <f>入力シート!AU154</f>
        <v>□</v>
      </c>
      <c r="Q24" s="1582"/>
      <c r="R24" s="339" t="s">
        <v>283</v>
      </c>
      <c r="S24" s="337"/>
      <c r="T24" s="337"/>
      <c r="U24" s="337"/>
      <c r="V24" s="337"/>
      <c r="W24" s="340"/>
      <c r="X24" s="337"/>
      <c r="Y24" s="337"/>
      <c r="Z24" s="337"/>
      <c r="AA24" s="341"/>
      <c r="AB24" s="341"/>
      <c r="AC24" s="341"/>
      <c r="AD24" s="341"/>
      <c r="AE24" s="342"/>
      <c r="AF24" s="342"/>
      <c r="AG24" s="343"/>
      <c r="AH24" s="315"/>
      <c r="BK24" s="315"/>
      <c r="BL24" s="315"/>
      <c r="BM24" s="315"/>
      <c r="BN24" s="315"/>
      <c r="BO24" s="315"/>
      <c r="BP24" s="309"/>
      <c r="BQ24" s="309"/>
      <c r="BR24" s="309"/>
      <c r="BS24" s="309"/>
      <c r="BT24" s="315"/>
      <c r="BU24" s="315"/>
      <c r="BV24" s="315"/>
      <c r="BW24" s="315"/>
      <c r="BX24" s="315"/>
      <c r="BY24" s="315"/>
      <c r="BZ24" s="315"/>
      <c r="CA24" s="315"/>
      <c r="CB24" s="315"/>
      <c r="CC24" s="315"/>
      <c r="CD24" s="315"/>
      <c r="CE24" s="315"/>
      <c r="CF24" s="315"/>
      <c r="CG24" s="315"/>
      <c r="CH24" s="315"/>
      <c r="CI24" s="315"/>
      <c r="CJ24" s="315"/>
      <c r="CK24" s="315"/>
      <c r="CL24" s="315"/>
      <c r="CM24" s="315"/>
      <c r="CN24" s="315"/>
      <c r="CO24" s="315"/>
      <c r="CP24" s="315"/>
      <c r="CQ24" s="315"/>
      <c r="CR24" s="315"/>
      <c r="CS24" s="315"/>
      <c r="CT24" s="315"/>
    </row>
    <row r="25" spans="3:98" s="229" customFormat="1" ht="39.75" customHeight="1" thickTop="1">
      <c r="X25" s="332"/>
      <c r="Y25" s="332"/>
      <c r="Z25" s="315"/>
      <c r="AA25" s="315"/>
      <c r="AB25" s="315"/>
      <c r="AC25" s="315"/>
      <c r="AD25" s="315"/>
      <c r="AE25" s="315"/>
      <c r="AF25" s="315"/>
      <c r="AG25" s="315"/>
      <c r="AH25" s="315"/>
      <c r="AI25" s="315"/>
      <c r="AJ25" s="344"/>
      <c r="AK25" s="344"/>
      <c r="AL25" s="344"/>
      <c r="AM25" s="344"/>
      <c r="AN25" s="344"/>
      <c r="AZ25" s="315"/>
      <c r="BA25" s="315"/>
      <c r="BB25" s="315"/>
      <c r="BC25" s="315"/>
      <c r="BD25" s="315"/>
      <c r="BE25" s="315"/>
      <c r="BF25" s="315"/>
      <c r="BG25" s="315"/>
      <c r="BH25" s="315"/>
      <c r="BI25" s="315"/>
      <c r="BJ25" s="315"/>
      <c r="BK25" s="315"/>
      <c r="BL25" s="309"/>
      <c r="BM25" s="309"/>
      <c r="BN25" s="309"/>
      <c r="BO25" s="309"/>
      <c r="BP25" s="309"/>
      <c r="BQ25" s="309"/>
      <c r="BR25" s="309"/>
      <c r="BS25" s="309"/>
    </row>
    <row r="26" spans="3:98" s="323" customFormat="1" ht="34.5" customHeight="1">
      <c r="C26" s="1565" t="s">
        <v>535</v>
      </c>
      <c r="D26" s="1566"/>
      <c r="E26" s="1566"/>
      <c r="F26" s="1566"/>
      <c r="G26" s="1566"/>
      <c r="H26" s="1566"/>
      <c r="I26" s="1566"/>
      <c r="J26" s="1566"/>
      <c r="K26" s="1566"/>
      <c r="L26" s="1566"/>
      <c r="M26" s="1566"/>
      <c r="N26" s="1566"/>
      <c r="O26" s="1566"/>
      <c r="P26" s="1566"/>
      <c r="Q26" s="1566"/>
      <c r="R26" s="1566"/>
      <c r="S26" s="1566"/>
      <c r="T26" s="1566"/>
      <c r="U26" s="1566"/>
      <c r="V26" s="1566"/>
      <c r="W26" s="1566"/>
      <c r="X26" s="1566"/>
      <c r="Y26" s="1566"/>
      <c r="Z26" s="1566"/>
      <c r="AA26" s="1566"/>
      <c r="AB26" s="1566"/>
      <c r="AC26" s="1566"/>
      <c r="AD26" s="1566"/>
      <c r="AE26" s="1566"/>
      <c r="AF26" s="1566"/>
      <c r="AG26" s="1566"/>
      <c r="AH26" s="1566"/>
      <c r="AI26" s="1566"/>
      <c r="AJ26" s="1566"/>
      <c r="AK26" s="1566"/>
      <c r="AL26" s="1566"/>
      <c r="AM26" s="1566"/>
      <c r="AN26" s="1566"/>
      <c r="AO26" s="1566"/>
      <c r="AP26" s="1566"/>
      <c r="AQ26" s="1566"/>
      <c r="AR26" s="1566"/>
      <c r="AS26" s="1566"/>
      <c r="AT26" s="1566"/>
      <c r="AU26" s="1566"/>
      <c r="AV26" s="1567"/>
      <c r="AW26" s="1557" t="s">
        <v>1299</v>
      </c>
      <c r="AX26" s="1541"/>
      <c r="AY26" s="1541"/>
      <c r="AZ26" s="1541"/>
      <c r="BA26" s="1541"/>
      <c r="BB26" s="1541"/>
      <c r="BC26" s="1541"/>
      <c r="BD26" s="1541"/>
      <c r="BE26" s="1541"/>
      <c r="BF26" s="1541"/>
      <c r="BG26" s="1541"/>
      <c r="BH26" s="1542"/>
      <c r="BI26" s="1642" t="str">
        <f>IF(C29="","",入力シート!AS104)</f>
        <v/>
      </c>
      <c r="BJ26" s="1643"/>
      <c r="BL26" s="309"/>
      <c r="BM26" s="309"/>
      <c r="BN26" s="309"/>
      <c r="BO26" s="309"/>
      <c r="BP26" s="309"/>
      <c r="BQ26" s="309"/>
      <c r="BR26" s="309"/>
      <c r="BS26" s="309"/>
    </row>
    <row r="27" spans="3:98" ht="25.2" customHeight="1">
      <c r="C27" s="1701" t="s">
        <v>697</v>
      </c>
      <c r="D27" s="1604"/>
      <c r="E27" s="1604"/>
      <c r="F27" s="1604"/>
      <c r="G27" s="1604"/>
      <c r="H27" s="1604"/>
      <c r="I27" s="1604"/>
      <c r="J27" s="1604"/>
      <c r="K27" s="1604"/>
      <c r="L27" s="1604"/>
      <c r="M27" s="1604"/>
      <c r="N27" s="1604"/>
      <c r="O27" s="1604"/>
      <c r="P27" s="1604"/>
      <c r="Q27" s="1604"/>
      <c r="R27" s="1604"/>
      <c r="S27" s="1604"/>
      <c r="T27" s="1604"/>
      <c r="U27" s="1604"/>
      <c r="V27" s="1604"/>
      <c r="W27" s="1604"/>
      <c r="X27" s="1604"/>
      <c r="Y27" s="1604"/>
      <c r="Z27" s="1604"/>
      <c r="AA27" s="1604"/>
      <c r="AB27" s="1604"/>
      <c r="AC27" s="1604"/>
      <c r="AD27" s="1604"/>
      <c r="AE27" s="1604"/>
      <c r="AF27" s="1604"/>
      <c r="AG27" s="1604"/>
      <c r="AH27" s="1604"/>
      <c r="AI27" s="1604"/>
      <c r="AJ27" s="1604"/>
      <c r="AK27" s="1604"/>
      <c r="AL27" s="1604"/>
      <c r="AM27" s="1604"/>
      <c r="AN27" s="1604"/>
      <c r="AO27" s="1604"/>
      <c r="AP27" s="1604"/>
      <c r="AQ27" s="1604"/>
      <c r="AR27" s="1604"/>
      <c r="AS27" s="1604"/>
      <c r="AT27" s="1604"/>
      <c r="AU27" s="1604"/>
      <c r="AV27" s="1604"/>
      <c r="AW27" s="1604"/>
      <c r="AX27" s="1604"/>
      <c r="AY27" s="1604"/>
      <c r="AZ27" s="1604"/>
      <c r="BA27" s="1604"/>
      <c r="BB27" s="1604"/>
      <c r="BC27" s="1604"/>
      <c r="BD27" s="1604"/>
      <c r="BE27" s="1604"/>
      <c r="BF27" s="1604"/>
      <c r="BG27" s="1604"/>
      <c r="BH27" s="1604"/>
      <c r="BI27" s="1604"/>
      <c r="BJ27" s="1702"/>
      <c r="BL27" s="309"/>
      <c r="BM27" s="309"/>
      <c r="BN27" s="309"/>
      <c r="BO27" s="309"/>
      <c r="BP27" s="309"/>
      <c r="BQ27" s="309"/>
      <c r="BR27" s="309"/>
      <c r="BS27" s="309"/>
    </row>
    <row r="28" spans="3:98" ht="25.2" customHeight="1" thickBot="1">
      <c r="C28" s="1673" t="s">
        <v>698</v>
      </c>
      <c r="D28" s="1674"/>
      <c r="E28" s="1674"/>
      <c r="F28" s="1674"/>
      <c r="G28" s="1674"/>
      <c r="H28" s="1674"/>
      <c r="I28" s="1674"/>
      <c r="J28" s="1674"/>
      <c r="K28" s="1674"/>
      <c r="L28" s="1674"/>
      <c r="M28" s="1674"/>
      <c r="N28" s="1674"/>
      <c r="O28" s="1674"/>
      <c r="P28" s="1674"/>
      <c r="Q28" s="1674"/>
      <c r="R28" s="1674"/>
      <c r="S28" s="1674"/>
      <c r="T28" s="1674"/>
      <c r="U28" s="1674"/>
      <c r="V28" s="1674"/>
      <c r="W28" s="1674"/>
      <c r="X28" s="1674"/>
      <c r="Y28" s="1674"/>
      <c r="Z28" s="1674"/>
      <c r="AA28" s="1674"/>
      <c r="AB28" s="1674"/>
      <c r="AC28" s="1674"/>
      <c r="AD28" s="1674"/>
      <c r="AE28" s="1674"/>
      <c r="AF28" s="1674"/>
      <c r="AG28" s="1674"/>
      <c r="AH28" s="1674"/>
      <c r="AI28" s="1674"/>
      <c r="AJ28" s="1674"/>
      <c r="AK28" s="1674"/>
      <c r="AL28" s="1674"/>
      <c r="AM28" s="1674"/>
      <c r="AN28" s="1674"/>
      <c r="AO28" s="1674"/>
      <c r="AP28" s="1674"/>
      <c r="AQ28" s="1674"/>
      <c r="AR28" s="1674"/>
      <c r="AS28" s="1674"/>
      <c r="AT28" s="1674"/>
      <c r="AU28" s="1674"/>
      <c r="AV28" s="1674"/>
      <c r="AW28" s="1674"/>
      <c r="AX28" s="1674"/>
      <c r="AY28" s="1674"/>
      <c r="AZ28" s="1674"/>
      <c r="BA28" s="1674"/>
      <c r="BB28" s="1674"/>
      <c r="BC28" s="1674"/>
      <c r="BD28" s="1674"/>
      <c r="BE28" s="1674"/>
      <c r="BF28" s="1674"/>
      <c r="BG28" s="1674"/>
      <c r="BH28" s="1674"/>
      <c r="BI28" s="1674"/>
      <c r="BJ28" s="1675"/>
      <c r="BL28" s="309"/>
      <c r="BM28" s="309"/>
      <c r="BN28" s="309"/>
      <c r="BO28" s="309"/>
      <c r="BP28" s="309"/>
      <c r="BQ28" s="309"/>
      <c r="BR28" s="309"/>
      <c r="BS28" s="309"/>
    </row>
    <row r="29" spans="3:98" ht="40.5" customHeight="1" thickTop="1" thickBot="1">
      <c r="C29" s="1536" t="str">
        <f>MID(入力シート!$AT$104,COLUMN(B$3)/2,1)</f>
        <v/>
      </c>
      <c r="D29" s="1538"/>
      <c r="E29" s="1538" t="str">
        <f>MID(入力シート!$AT$104,COLUMN(D$3)/2,1)</f>
        <v/>
      </c>
      <c r="F29" s="1538"/>
      <c r="G29" s="1538" t="str">
        <f>MID(入力シート!$AT$104,COLUMN(F$3)/2,1)</f>
        <v/>
      </c>
      <c r="H29" s="1538"/>
      <c r="I29" s="1538" t="str">
        <f>MID(入力シート!$AT$104,COLUMN(H$3)/2,1)</f>
        <v/>
      </c>
      <c r="J29" s="1538"/>
      <c r="K29" s="1538" t="str">
        <f>MID(入力シート!$AT$104,COLUMN(J$3)/2,1)</f>
        <v/>
      </c>
      <c r="L29" s="1538"/>
      <c r="M29" s="1538" t="str">
        <f>MID(入力シート!$AT$104,COLUMN(L$3)/2,1)</f>
        <v/>
      </c>
      <c r="N29" s="1538"/>
      <c r="O29" s="1538" t="str">
        <f>MID(入力シート!$AT$104,COLUMN(N$3)/2,1)</f>
        <v/>
      </c>
      <c r="P29" s="1538"/>
      <c r="Q29" s="1538" t="str">
        <f>MID(入力シート!$AT$104,COLUMN(P$3)/2,1)</f>
        <v/>
      </c>
      <c r="R29" s="1538"/>
      <c r="S29" s="1538" t="str">
        <f>MID(入力シート!$AT$104,COLUMN(R$3)/2,1)</f>
        <v/>
      </c>
      <c r="T29" s="1538"/>
      <c r="U29" s="1538" t="str">
        <f>MID(入力シート!$AT$104,COLUMN(T$3)/2,1)</f>
        <v/>
      </c>
      <c r="V29" s="1538"/>
      <c r="W29" s="1538" t="str">
        <f>MID(入力シート!$AT$104,COLUMN(V$3)/2,1)</f>
        <v/>
      </c>
      <c r="X29" s="1538"/>
      <c r="Y29" s="1538" t="str">
        <f>MID(入力シート!$AT$104,COLUMN(X$3)/2,1)</f>
        <v/>
      </c>
      <c r="Z29" s="1538"/>
      <c r="AA29" s="1538" t="str">
        <f>MID(入力シート!$AT$104,COLUMN(Z$3)/2,1)</f>
        <v/>
      </c>
      <c r="AB29" s="1538"/>
      <c r="AC29" s="1538" t="str">
        <f>MID(入力シート!$AT$104,COLUMN(AB$3)/2,1)</f>
        <v/>
      </c>
      <c r="AD29" s="1538"/>
      <c r="AE29" s="1538" t="str">
        <f>MID(入力シート!$AT$104,COLUMN(AD$3)/2,1)</f>
        <v/>
      </c>
      <c r="AF29" s="1538"/>
      <c r="AG29" s="1538" t="str">
        <f>MID(入力シート!$AT$104,COLUMN(AF$3)/2,1)</f>
        <v/>
      </c>
      <c r="AH29" s="1538"/>
      <c r="AI29" s="1538" t="str">
        <f>MID(入力シート!$AT$104,COLUMN(AH$3)/2,1)</f>
        <v/>
      </c>
      <c r="AJ29" s="1538"/>
      <c r="AK29" s="1538" t="str">
        <f>MID(入力シート!$AT$104,COLUMN(AJ$3)/2,1)</f>
        <v/>
      </c>
      <c r="AL29" s="1538"/>
      <c r="AM29" s="1538" t="str">
        <f>MID(入力シート!$AT$104,COLUMN(AL$3)/2,1)</f>
        <v/>
      </c>
      <c r="AN29" s="1538"/>
      <c r="AO29" s="1538" t="str">
        <f>MID(入力シート!$AT$104,COLUMN(AN$3)/2,1)</f>
        <v/>
      </c>
      <c r="AP29" s="1538"/>
      <c r="AQ29" s="1538" t="str">
        <f>MID(入力シート!$AT$104,COLUMN(AP$3)/2,1)</f>
        <v/>
      </c>
      <c r="AR29" s="1538"/>
      <c r="AS29" s="1538" t="str">
        <f>MID(入力シート!$AT$104,COLUMN(AR$3)/2,1)</f>
        <v/>
      </c>
      <c r="AT29" s="1538"/>
      <c r="AU29" s="1538" t="str">
        <f>MID(入力シート!$AT$104,COLUMN(AT$3)/2,1)</f>
        <v/>
      </c>
      <c r="AV29" s="1538"/>
      <c r="AW29" s="1538" t="str">
        <f>MID(入力シート!$AT$104,COLUMN(AV$3)/2,1)</f>
        <v/>
      </c>
      <c r="AX29" s="1538"/>
      <c r="AY29" s="1538" t="str">
        <f>MID(入力シート!$AT$104,COLUMN(AX$3)/2,1)</f>
        <v/>
      </c>
      <c r="AZ29" s="1538"/>
      <c r="BA29" s="1538" t="str">
        <f>MID(入力シート!$AT$104,COLUMN(AZ$3)/2,1)</f>
        <v/>
      </c>
      <c r="BB29" s="1538"/>
      <c r="BC29" s="1538" t="str">
        <f>MID(入力シート!$AT$104,COLUMN(BB$3)/2,1)</f>
        <v/>
      </c>
      <c r="BD29" s="1538"/>
      <c r="BE29" s="1538" t="str">
        <f>MID(入力シート!$AT$104,COLUMN(BD$3)/2,1)</f>
        <v/>
      </c>
      <c r="BF29" s="1538"/>
      <c r="BG29" s="1538" t="str">
        <f>MID(入力シート!$AT$104,COLUMN(BF$3)/2,1)</f>
        <v/>
      </c>
      <c r="BH29" s="1538"/>
      <c r="BI29" s="1538" t="str">
        <f>MID(入力シート!$AT$104,COLUMN(BH$3)/2,1)</f>
        <v/>
      </c>
      <c r="BJ29" s="1539"/>
      <c r="BL29" s="309"/>
      <c r="BM29" s="309"/>
      <c r="BN29" s="309"/>
      <c r="BO29" s="309"/>
      <c r="BP29" s="309"/>
      <c r="BQ29" s="309"/>
      <c r="BR29" s="309"/>
      <c r="BS29" s="309"/>
    </row>
    <row r="30" spans="3:98" s="323" customFormat="1" ht="39" customHeight="1" thickTop="1" thickBot="1">
      <c r="C30" s="347"/>
      <c r="E30" s="347"/>
      <c r="F30" s="348"/>
      <c r="G30" s="349"/>
      <c r="H30" s="349"/>
      <c r="I30" s="349"/>
      <c r="J30" s="349"/>
      <c r="K30" s="349"/>
      <c r="L30" s="349"/>
      <c r="M30" s="349"/>
      <c r="N30" s="349"/>
      <c r="O30" s="349"/>
      <c r="P30" s="349"/>
      <c r="Q30" s="349"/>
      <c r="R30" s="349"/>
      <c r="S30" s="349"/>
      <c r="T30" s="349"/>
      <c r="U30" s="349"/>
      <c r="V30" s="349"/>
      <c r="W30" s="349"/>
      <c r="X30" s="349"/>
      <c r="Y30" s="349"/>
      <c r="Z30" s="349"/>
      <c r="AA30" s="349"/>
      <c r="AB30" s="349"/>
      <c r="AC30" s="349"/>
      <c r="AD30" s="349"/>
      <c r="AE30" s="349"/>
      <c r="AF30" s="349"/>
      <c r="AG30" s="349"/>
      <c r="AH30" s="349"/>
      <c r="AI30" s="349"/>
      <c r="AJ30" s="349"/>
      <c r="AK30" s="349"/>
      <c r="AL30" s="349"/>
      <c r="AM30" s="349"/>
      <c r="AN30" s="349"/>
      <c r="AO30" s="349"/>
      <c r="BC30" s="229"/>
      <c r="BD30" s="229"/>
      <c r="BE30" s="229"/>
      <c r="BF30" s="229"/>
      <c r="BG30" s="229"/>
      <c r="BH30" s="229"/>
      <c r="BI30" s="349"/>
      <c r="BJ30" s="349"/>
      <c r="BK30" s="349"/>
      <c r="BL30" s="309"/>
      <c r="BM30" s="309"/>
      <c r="BN30" s="309"/>
      <c r="BO30" s="309"/>
      <c r="BP30" s="309"/>
      <c r="BQ30" s="309"/>
      <c r="BR30" s="309"/>
      <c r="BS30" s="309"/>
    </row>
    <row r="31" spans="3:98" s="323" customFormat="1" ht="35.1" customHeight="1" thickTop="1">
      <c r="C31" s="1703" t="s">
        <v>536</v>
      </c>
      <c r="D31" s="1704"/>
      <c r="E31" s="1704"/>
      <c r="F31" s="1704"/>
      <c r="G31" s="1704"/>
      <c r="H31" s="1704"/>
      <c r="I31" s="1704"/>
      <c r="J31" s="1704"/>
      <c r="K31" s="1704"/>
      <c r="L31" s="1704"/>
      <c r="M31" s="1704"/>
      <c r="N31" s="1704"/>
      <c r="O31" s="1704"/>
      <c r="P31" s="1704"/>
      <c r="Q31" s="1704"/>
      <c r="R31" s="1705"/>
      <c r="S31" s="1557" t="s">
        <v>1300</v>
      </c>
      <c r="T31" s="1541"/>
      <c r="U31" s="1541"/>
      <c r="V31" s="1541"/>
      <c r="W31" s="1541"/>
      <c r="X31" s="1541"/>
      <c r="Y31" s="1541"/>
      <c r="Z31" s="1541"/>
      <c r="AA31" s="1541"/>
      <c r="AB31" s="1541"/>
      <c r="AC31" s="1541"/>
      <c r="AD31" s="1542"/>
      <c r="AE31" s="1642" t="str">
        <f>IF(C33="","",入力シート!AS107)</f>
        <v/>
      </c>
      <c r="AF31" s="1643"/>
      <c r="AG31" s="315"/>
      <c r="AH31" s="315"/>
      <c r="AI31" s="315"/>
      <c r="AJ31" s="315"/>
      <c r="AK31" s="315"/>
      <c r="AL31" s="315"/>
      <c r="AM31" s="315"/>
      <c r="AN31" s="352"/>
      <c r="AO31" s="229"/>
      <c r="BC31" s="229"/>
      <c r="BD31" s="229"/>
      <c r="BE31" s="229"/>
      <c r="BF31" s="229"/>
      <c r="BG31" s="353"/>
      <c r="BH31" s="353"/>
      <c r="BI31" s="353"/>
      <c r="BL31" s="309"/>
      <c r="BM31" s="309"/>
      <c r="BN31" s="309"/>
      <c r="BO31" s="309"/>
      <c r="BP31" s="309"/>
      <c r="BQ31" s="309"/>
      <c r="BR31" s="309"/>
      <c r="BS31" s="309"/>
    </row>
    <row r="32" spans="3:98" ht="39" customHeight="1" thickBot="1">
      <c r="C32" s="1698" t="s">
        <v>478</v>
      </c>
      <c r="D32" s="1699"/>
      <c r="E32" s="1699"/>
      <c r="F32" s="1699"/>
      <c r="G32" s="1699"/>
      <c r="H32" s="1699"/>
      <c r="I32" s="1699"/>
      <c r="J32" s="1699"/>
      <c r="K32" s="1699"/>
      <c r="L32" s="1699"/>
      <c r="M32" s="1699"/>
      <c r="N32" s="1699"/>
      <c r="O32" s="1699"/>
      <c r="P32" s="1699"/>
      <c r="Q32" s="1699"/>
      <c r="R32" s="1699"/>
      <c r="S32" s="1699"/>
      <c r="T32" s="1699"/>
      <c r="U32" s="1699"/>
      <c r="V32" s="1699"/>
      <c r="W32" s="1699"/>
      <c r="X32" s="1699"/>
      <c r="Y32" s="1699"/>
      <c r="Z32" s="1699"/>
      <c r="AA32" s="1699"/>
      <c r="AB32" s="1699"/>
      <c r="AC32" s="1699"/>
      <c r="AD32" s="1699"/>
      <c r="AE32" s="1699"/>
      <c r="AF32" s="1700"/>
      <c r="AN32" s="352"/>
      <c r="AO32" s="229"/>
      <c r="AP32" s="323"/>
      <c r="AQ32" s="323"/>
      <c r="AR32" s="323"/>
      <c r="AS32" s="323"/>
      <c r="AT32" s="323"/>
      <c r="AU32" s="323"/>
      <c r="AV32" s="323"/>
      <c r="AW32" s="323"/>
      <c r="AX32" s="323"/>
      <c r="AY32" s="323"/>
      <c r="AZ32" s="323"/>
      <c r="BA32" s="323"/>
      <c r="BB32" s="323"/>
      <c r="BC32" s="229"/>
      <c r="BD32" s="229"/>
      <c r="BE32" s="229"/>
      <c r="BF32" s="229"/>
      <c r="BG32" s="353"/>
      <c r="BH32" s="353"/>
      <c r="BI32" s="353"/>
      <c r="BL32" s="309"/>
      <c r="BM32" s="309"/>
      <c r="BN32" s="309"/>
      <c r="BO32" s="309"/>
      <c r="BP32" s="309"/>
      <c r="BQ32" s="309"/>
      <c r="BR32" s="309"/>
      <c r="BS32" s="309"/>
    </row>
    <row r="33" spans="3:71" ht="41.1" customHeight="1" thickTop="1" thickBot="1">
      <c r="C33" s="1536" t="str">
        <f>MID(入力シート!$AT$107,COLUMN(B$3)/2,1)</f>
        <v/>
      </c>
      <c r="D33" s="1537"/>
      <c r="E33" s="1538" t="str">
        <f>MID(入力シート!$AT$107,COLUMN(D$3)/2,1)</f>
        <v/>
      </c>
      <c r="F33" s="1538"/>
      <c r="G33" s="1538" t="str">
        <f>MID(入力シート!$AT$107,COLUMN(F$3)/2,1)</f>
        <v/>
      </c>
      <c r="H33" s="1538"/>
      <c r="I33" s="1538" t="str">
        <f>MID(入力シート!$AT$107,COLUMN(H$3)/2,1)</f>
        <v/>
      </c>
      <c r="J33" s="1538"/>
      <c r="K33" s="1538" t="str">
        <f>MID(入力シート!$AT$107,COLUMN(J$3)/2,1)</f>
        <v/>
      </c>
      <c r="L33" s="1538"/>
      <c r="M33" s="1538" t="str">
        <f>MID(入力シート!$AT$107,COLUMN(L$3)/2,1)</f>
        <v/>
      </c>
      <c r="N33" s="1538"/>
      <c r="O33" s="1538" t="str">
        <f>MID(入力シート!$AT$107,COLUMN(N$3)/2,1)</f>
        <v/>
      </c>
      <c r="P33" s="1538"/>
      <c r="Q33" s="1538" t="str">
        <f>MID(入力シート!$AT$107,COLUMN(P$3)/2,1)</f>
        <v/>
      </c>
      <c r="R33" s="1538"/>
      <c r="S33" s="1538" t="str">
        <f>MID(入力シート!$AT$107,COLUMN(R$3)/2,1)</f>
        <v/>
      </c>
      <c r="T33" s="1538"/>
      <c r="U33" s="1538" t="str">
        <f>MID(入力シート!$AT$107,COLUMN(T$3)/2,1)</f>
        <v/>
      </c>
      <c r="V33" s="1538"/>
      <c r="W33" s="1538" t="str">
        <f>MID(入力シート!$AT$107,COLUMN(V$3)/2,1)</f>
        <v/>
      </c>
      <c r="X33" s="1538"/>
      <c r="Y33" s="1538" t="str">
        <f>MID(入力シート!$AT$107,COLUMN(X$3)/2,1)</f>
        <v/>
      </c>
      <c r="Z33" s="1538"/>
      <c r="AA33" s="1538" t="str">
        <f>MID(入力シート!$AT$107,COLUMN(Z$3)/2,1)</f>
        <v/>
      </c>
      <c r="AB33" s="1538"/>
      <c r="AC33" s="1538" t="str">
        <f>MID(入力シート!$AT$107,COLUMN(AB$3)/2,1)</f>
        <v/>
      </c>
      <c r="AD33" s="1538"/>
      <c r="AE33" s="1538" t="str">
        <f>MID(入力シート!$AT$107,COLUMN(AD$3)/2,1)</f>
        <v/>
      </c>
      <c r="AF33" s="1539"/>
      <c r="AN33" s="352"/>
      <c r="AO33" s="229"/>
      <c r="AP33" s="323"/>
      <c r="AQ33" s="323"/>
      <c r="AR33" s="323"/>
      <c r="AS33" s="323"/>
      <c r="AT33" s="323"/>
      <c r="AU33" s="323"/>
      <c r="AV33" s="323"/>
      <c r="AW33" s="323"/>
      <c r="AX33" s="323"/>
      <c r="AY33" s="323"/>
      <c r="AZ33" s="323"/>
      <c r="BA33" s="323"/>
      <c r="BB33" s="323"/>
      <c r="BC33" s="229"/>
      <c r="BD33" s="229"/>
      <c r="BE33" s="229"/>
      <c r="BF33" s="229"/>
      <c r="BG33" s="353"/>
      <c r="BH33" s="353"/>
      <c r="BI33" s="353"/>
      <c r="BL33" s="309"/>
      <c r="BM33" s="309"/>
      <c r="BN33" s="309"/>
      <c r="BO33" s="309"/>
      <c r="BP33" s="309"/>
      <c r="BQ33" s="309"/>
      <c r="BR33" s="309"/>
      <c r="BS33" s="309"/>
    </row>
    <row r="34" spans="3:71" s="332" customFormat="1" ht="39" customHeight="1" thickTop="1" thickBot="1">
      <c r="C34" s="352"/>
      <c r="D34" s="352"/>
      <c r="E34" s="352"/>
      <c r="F34" s="352"/>
      <c r="G34" s="352"/>
      <c r="H34" s="352"/>
      <c r="I34" s="352"/>
      <c r="J34" s="352"/>
      <c r="K34" s="352"/>
      <c r="L34" s="352"/>
      <c r="M34" s="352"/>
      <c r="N34" s="352"/>
      <c r="O34" s="352"/>
      <c r="P34" s="352"/>
      <c r="Q34" s="347"/>
      <c r="AA34" s="321"/>
      <c r="AC34" s="353"/>
      <c r="AD34" s="353"/>
      <c r="AE34" s="353"/>
      <c r="AF34" s="353"/>
      <c r="AK34" s="354"/>
      <c r="AL34" s="355"/>
      <c r="AM34" s="355"/>
      <c r="AN34" s="323"/>
      <c r="AO34" s="323"/>
      <c r="AP34" s="323"/>
      <c r="AQ34" s="323"/>
      <c r="AR34" s="323"/>
      <c r="AS34" s="323"/>
      <c r="AT34" s="323"/>
      <c r="AU34" s="323"/>
      <c r="AV34" s="323"/>
      <c r="AW34" s="323"/>
      <c r="AX34" s="361"/>
      <c r="AY34" s="356"/>
      <c r="AZ34" s="356"/>
      <c r="BA34" s="356"/>
      <c r="BB34" s="356"/>
      <c r="BC34" s="356"/>
      <c r="BD34" s="356"/>
      <c r="BE34" s="356"/>
      <c r="BF34" s="356"/>
      <c r="BG34" s="356"/>
      <c r="BH34" s="356"/>
      <c r="BL34" s="309"/>
      <c r="BM34" s="309"/>
      <c r="BN34" s="309"/>
      <c r="BO34" s="309"/>
      <c r="BP34" s="309"/>
      <c r="BQ34" s="309"/>
      <c r="BR34" s="309"/>
      <c r="BS34" s="309"/>
    </row>
    <row r="35" spans="3:71" s="332" customFormat="1" ht="35.1" customHeight="1" thickTop="1">
      <c r="C35" s="1696" t="s">
        <v>537</v>
      </c>
      <c r="D35" s="1697"/>
      <c r="E35" s="1697"/>
      <c r="F35" s="1697"/>
      <c r="G35" s="1697"/>
      <c r="H35" s="1697"/>
      <c r="I35" s="1697"/>
      <c r="J35" s="1697"/>
      <c r="K35" s="1697"/>
      <c r="L35" s="1697"/>
      <c r="M35" s="1697"/>
      <c r="N35" s="1697"/>
      <c r="O35" s="1540" t="s">
        <v>1301</v>
      </c>
      <c r="P35" s="1541"/>
      <c r="Q35" s="1541"/>
      <c r="R35" s="1541"/>
      <c r="S35" s="1541"/>
      <c r="T35" s="1542"/>
      <c r="U35" s="1642" t="str">
        <f>IF(C37="","",入力シート!AS110)</f>
        <v/>
      </c>
      <c r="V35" s="1643"/>
      <c r="W35" s="355"/>
      <c r="X35" s="355"/>
      <c r="Y35" s="355"/>
      <c r="Z35" s="355"/>
      <c r="AA35" s="355"/>
      <c r="AB35" s="355"/>
      <c r="AC35" s="355"/>
      <c r="AD35" s="355"/>
      <c r="AE35" s="355"/>
      <c r="AF35" s="355"/>
      <c r="AG35" s="355"/>
      <c r="AH35" s="355"/>
      <c r="AI35" s="355"/>
      <c r="AJ35" s="355"/>
      <c r="AK35" s="355"/>
      <c r="AL35" s="355"/>
      <c r="AM35" s="352"/>
      <c r="AN35" s="323"/>
      <c r="AO35" s="323"/>
      <c r="AP35" s="323"/>
      <c r="AQ35" s="323"/>
      <c r="AR35" s="323"/>
      <c r="AS35" s="323"/>
      <c r="AT35" s="323"/>
      <c r="AU35" s="323"/>
      <c r="AV35" s="323"/>
      <c r="AW35" s="323"/>
      <c r="AX35" s="352"/>
      <c r="AY35" s="352"/>
      <c r="BA35" s="354"/>
      <c r="BB35" s="353"/>
      <c r="BC35" s="353"/>
      <c r="BD35" s="353"/>
      <c r="BE35" s="353"/>
      <c r="BF35" s="353"/>
      <c r="BG35" s="353"/>
      <c r="BH35" s="353"/>
      <c r="BI35" s="353"/>
      <c r="BL35" s="309"/>
      <c r="BM35" s="309"/>
      <c r="BN35" s="309"/>
      <c r="BO35" s="309"/>
      <c r="BP35" s="309"/>
      <c r="BQ35" s="309"/>
      <c r="BR35" s="309"/>
      <c r="BS35" s="309"/>
    </row>
    <row r="36" spans="3:71" s="332" customFormat="1" ht="39.9" customHeight="1" thickBot="1">
      <c r="C36" s="1548" t="s">
        <v>696</v>
      </c>
      <c r="D36" s="1549"/>
      <c r="E36" s="1549"/>
      <c r="F36" s="1549"/>
      <c r="G36" s="1549"/>
      <c r="H36" s="1549"/>
      <c r="I36" s="1549"/>
      <c r="J36" s="1549"/>
      <c r="K36" s="1549"/>
      <c r="L36" s="1549"/>
      <c r="M36" s="1549"/>
      <c r="N36" s="1554" t="s">
        <v>693</v>
      </c>
      <c r="O36" s="1554"/>
      <c r="P36" s="1554"/>
      <c r="Q36" s="1554"/>
      <c r="R36" s="1554"/>
      <c r="S36" s="1554"/>
      <c r="T36" s="1554"/>
      <c r="U36" s="1554"/>
      <c r="V36" s="1555"/>
      <c r="W36" s="355"/>
      <c r="X36" s="355"/>
      <c r="Y36" s="355"/>
      <c r="Z36" s="355"/>
      <c r="AA36" s="355"/>
      <c r="AB36" s="355"/>
      <c r="AC36" s="355"/>
      <c r="AD36" s="355"/>
      <c r="AE36" s="355"/>
      <c r="AF36" s="355"/>
      <c r="AG36" s="355"/>
      <c r="AH36" s="355"/>
      <c r="AI36" s="355"/>
      <c r="AJ36" s="355"/>
      <c r="AK36" s="355"/>
      <c r="AL36" s="355"/>
      <c r="AM36" s="352"/>
      <c r="AN36" s="323"/>
      <c r="AO36" s="323"/>
      <c r="AP36" s="323"/>
      <c r="AQ36" s="323"/>
      <c r="AR36" s="323"/>
      <c r="AS36" s="323"/>
      <c r="AT36" s="323"/>
      <c r="AU36" s="323"/>
      <c r="AV36" s="323"/>
      <c r="AW36" s="323"/>
      <c r="AX36" s="352"/>
      <c r="AY36" s="352"/>
      <c r="BA36" s="354"/>
      <c r="BB36" s="353"/>
      <c r="BC36" s="353"/>
      <c r="BD36" s="353"/>
      <c r="BE36" s="353"/>
      <c r="BF36" s="353"/>
      <c r="BG36" s="353"/>
      <c r="BH36" s="353"/>
      <c r="BI36" s="353"/>
      <c r="BL36" s="309"/>
      <c r="BM36" s="309"/>
      <c r="BN36" s="309"/>
      <c r="BO36" s="309"/>
      <c r="BP36" s="309"/>
      <c r="BQ36" s="309"/>
      <c r="BR36" s="309"/>
      <c r="BS36" s="309"/>
    </row>
    <row r="37" spans="3:71" s="332" customFormat="1" ht="39.9" customHeight="1" thickTop="1" thickBot="1">
      <c r="C37" s="1536" t="str">
        <f>MID(入力シート!$AT$110,COLUMN(B$3)/2,1)</f>
        <v/>
      </c>
      <c r="D37" s="1537"/>
      <c r="E37" s="1538" t="str">
        <f>MID(入力シート!$AT$110,COLUMN(D$3)/2,1)</f>
        <v/>
      </c>
      <c r="F37" s="1538"/>
      <c r="G37" s="1538" t="str">
        <f>MID(入力シート!$AT$110,COLUMN(F$3)/2,1)</f>
        <v/>
      </c>
      <c r="H37" s="1538"/>
      <c r="I37" s="1538" t="str">
        <f>MID(入力シート!$AT$110,COLUMN(H$3)/2,1)</f>
        <v/>
      </c>
      <c r="J37" s="1538"/>
      <c r="K37" s="1538" t="str">
        <f>MID(入力シート!$AT$110,COLUMN(J$3)/2,1)</f>
        <v/>
      </c>
      <c r="L37" s="1538"/>
      <c r="M37" s="1538" t="str">
        <f>MID(入力シート!$AT$110,COLUMN(L$3)/2,1)</f>
        <v/>
      </c>
      <c r="N37" s="1538"/>
      <c r="O37" s="1538" t="str">
        <f>MID(入力シート!$AT$110,COLUMN(N$3)/2,1)</f>
        <v/>
      </c>
      <c r="P37" s="1538"/>
      <c r="Q37" s="1538" t="str">
        <f>MID(入力シート!$AT$110,COLUMN(P$3)/2,1)</f>
        <v/>
      </c>
      <c r="R37" s="1538"/>
      <c r="S37" s="1538" t="str">
        <f>MID(入力シート!$AT$110,COLUMN(R$3)/2,1)</f>
        <v/>
      </c>
      <c r="T37" s="1538"/>
      <c r="U37" s="1538" t="str">
        <f>MID(入力シート!$AT$110,COLUMN(T$3)/2,1)</f>
        <v/>
      </c>
      <c r="V37" s="1539"/>
      <c r="W37" s="355"/>
      <c r="X37" s="355"/>
      <c r="Y37" s="355"/>
      <c r="Z37" s="355"/>
      <c r="AA37" s="355"/>
      <c r="AB37" s="355"/>
      <c r="AC37" s="355"/>
      <c r="AD37" s="355"/>
      <c r="AE37" s="355"/>
      <c r="AF37" s="355"/>
      <c r="AG37" s="355"/>
      <c r="AH37" s="355"/>
      <c r="AI37" s="355"/>
      <c r="AJ37" s="355"/>
      <c r="AK37" s="355"/>
      <c r="AL37" s="355"/>
      <c r="AM37" s="315"/>
      <c r="AN37" s="323"/>
      <c r="AO37" s="323"/>
      <c r="AP37" s="323"/>
      <c r="AQ37" s="323"/>
      <c r="AR37" s="323"/>
      <c r="AS37" s="323"/>
      <c r="AT37" s="323"/>
      <c r="AU37" s="323"/>
      <c r="AV37" s="323"/>
      <c r="AW37" s="323"/>
      <c r="AX37" s="352"/>
      <c r="AY37" s="352"/>
      <c r="BA37" s="354"/>
      <c r="BB37" s="353"/>
      <c r="BC37" s="353"/>
      <c r="BD37" s="353"/>
      <c r="BE37" s="353"/>
      <c r="BF37" s="353"/>
      <c r="BG37" s="353"/>
      <c r="BH37" s="353"/>
      <c r="BI37" s="353"/>
      <c r="BL37" s="309"/>
      <c r="BM37" s="309"/>
      <c r="BN37" s="309"/>
      <c r="BO37" s="309"/>
      <c r="BP37" s="309"/>
      <c r="BQ37" s="309"/>
      <c r="BR37" s="309"/>
      <c r="BS37" s="309"/>
    </row>
    <row r="38" spans="3:71" s="332" customFormat="1" ht="39" customHeight="1" thickTop="1">
      <c r="C38" s="347"/>
      <c r="M38" s="347"/>
      <c r="Q38" s="347"/>
      <c r="AA38" s="321"/>
      <c r="AC38" s="353"/>
      <c r="AD38" s="353"/>
      <c r="AE38" s="353"/>
      <c r="AF38" s="353"/>
      <c r="AK38" s="354"/>
      <c r="AL38" s="355"/>
      <c r="AM38" s="355"/>
      <c r="AN38" s="323"/>
      <c r="AO38" s="323"/>
      <c r="AP38" s="323"/>
      <c r="AQ38" s="323"/>
      <c r="AR38" s="323"/>
      <c r="AS38" s="323"/>
      <c r="AT38" s="323"/>
      <c r="AU38" s="323"/>
      <c r="AV38" s="323"/>
      <c r="AW38" s="323"/>
      <c r="AX38" s="361"/>
      <c r="AY38" s="356"/>
      <c r="AZ38" s="356"/>
      <c r="BA38" s="356"/>
      <c r="BB38" s="356"/>
      <c r="BC38" s="356"/>
      <c r="BD38" s="356"/>
      <c r="BE38" s="356"/>
      <c r="BF38" s="356"/>
      <c r="BG38" s="356"/>
      <c r="BH38" s="356"/>
      <c r="BL38" s="309"/>
      <c r="BM38" s="309"/>
      <c r="BN38" s="309"/>
      <c r="BO38" s="309"/>
      <c r="BP38" s="309"/>
      <c r="BQ38" s="309"/>
      <c r="BR38" s="309"/>
      <c r="BS38" s="309"/>
    </row>
    <row r="39" spans="3:71" ht="35.1" customHeight="1">
      <c r="C39" s="1681" t="s">
        <v>538</v>
      </c>
      <c r="D39" s="1682"/>
      <c r="E39" s="1682"/>
      <c r="F39" s="1682"/>
      <c r="G39" s="1682"/>
      <c r="H39" s="1682"/>
      <c r="I39" s="1682"/>
      <c r="J39" s="1682"/>
      <c r="K39" s="1682"/>
      <c r="L39" s="1682"/>
      <c r="M39" s="1682"/>
      <c r="N39" s="1682"/>
      <c r="O39" s="1682"/>
      <c r="P39" s="1682"/>
      <c r="Q39" s="1682"/>
      <c r="R39" s="1682"/>
      <c r="S39" s="1682"/>
      <c r="T39" s="1682"/>
      <c r="U39" s="1682"/>
      <c r="V39" s="1682"/>
      <c r="W39" s="1682"/>
      <c r="X39" s="1682"/>
      <c r="Y39" s="1682"/>
      <c r="Z39" s="1682"/>
      <c r="AA39" s="1682"/>
      <c r="AB39" s="1682"/>
      <c r="AC39" s="1682"/>
      <c r="AD39" s="1682"/>
      <c r="AE39" s="1682"/>
      <c r="AF39" s="1682"/>
      <c r="AG39" s="1682"/>
      <c r="AH39" s="1682"/>
      <c r="AI39" s="1682"/>
      <c r="AJ39" s="1682"/>
      <c r="AK39" s="1682"/>
      <c r="AL39" s="1682"/>
      <c r="AM39" s="1682"/>
      <c r="AN39" s="1682"/>
      <c r="AO39" s="1682"/>
      <c r="AP39" s="1682"/>
      <c r="AQ39" s="1682"/>
      <c r="AR39" s="1682"/>
      <c r="AS39" s="1682"/>
      <c r="AT39" s="1682"/>
      <c r="AU39" s="1682"/>
      <c r="AV39" s="1682"/>
      <c r="AW39" s="1682"/>
      <c r="AX39" s="1683"/>
      <c r="AY39" s="356"/>
      <c r="AZ39" s="356"/>
      <c r="BA39" s="356"/>
      <c r="BB39" s="307"/>
      <c r="BC39" s="307"/>
      <c r="BD39" s="307"/>
      <c r="BE39" s="307"/>
      <c r="BF39" s="307"/>
      <c r="BG39" s="307"/>
      <c r="BH39" s="307"/>
      <c r="BI39" s="307"/>
      <c r="BJ39" s="307"/>
    </row>
    <row r="40" spans="3:71" ht="39.75" customHeight="1" thickBot="1">
      <c r="C40" s="1684" t="s">
        <v>470</v>
      </c>
      <c r="D40" s="1685"/>
      <c r="E40" s="1685"/>
      <c r="F40" s="1685"/>
      <c r="G40" s="1685"/>
      <c r="H40" s="1685"/>
      <c r="I40" s="1685"/>
      <c r="J40" s="1685"/>
      <c r="K40" s="1685"/>
      <c r="L40" s="1685"/>
      <c r="M40" s="1685"/>
      <c r="N40" s="1685"/>
      <c r="O40" s="1685"/>
      <c r="P40" s="1685"/>
      <c r="Q40" s="1685"/>
      <c r="R40" s="1685"/>
      <c r="S40" s="1685"/>
      <c r="T40" s="1685"/>
      <c r="U40" s="1685"/>
      <c r="V40" s="1685"/>
      <c r="W40" s="1685"/>
      <c r="X40" s="1685"/>
      <c r="Y40" s="1685"/>
      <c r="Z40" s="1685"/>
      <c r="AA40" s="1685"/>
      <c r="AB40" s="1685"/>
      <c r="AC40" s="1685"/>
      <c r="AD40" s="1685"/>
      <c r="AE40" s="1685"/>
      <c r="AF40" s="1685"/>
      <c r="AG40" s="1685"/>
      <c r="AH40" s="1685"/>
      <c r="AI40" s="1685"/>
      <c r="AJ40" s="1685"/>
      <c r="AK40" s="1685"/>
      <c r="AL40" s="1685"/>
      <c r="AM40" s="1685"/>
      <c r="AN40" s="1685"/>
      <c r="AO40" s="1685"/>
      <c r="AP40" s="1685"/>
      <c r="AQ40" s="1685"/>
      <c r="AR40" s="1685"/>
      <c r="AS40" s="1685"/>
      <c r="AT40" s="1685"/>
      <c r="AU40" s="1685"/>
      <c r="AV40" s="1685"/>
      <c r="AW40" s="1685"/>
      <c r="AX40" s="1686"/>
      <c r="AY40" s="356"/>
      <c r="AZ40" s="356"/>
      <c r="BA40" s="1687"/>
      <c r="BB40" s="1688"/>
      <c r="BC40" s="1688"/>
      <c r="BD40" s="1688"/>
      <c r="BE40" s="1688"/>
      <c r="BF40" s="1688"/>
      <c r="BG40" s="1688"/>
      <c r="BH40" s="1688"/>
      <c r="BI40" s="1689"/>
      <c r="BJ40" s="1689"/>
    </row>
    <row r="41" spans="3:71" ht="39" customHeight="1" thickTop="1">
      <c r="C41" s="1690" t="str">
        <f>入力シート!L159</f>
        <v/>
      </c>
      <c r="D41" s="1691"/>
      <c r="E41" s="1691"/>
      <c r="F41" s="1691"/>
      <c r="G41" s="1691"/>
      <c r="H41" s="1691"/>
      <c r="I41" s="1691"/>
      <c r="J41" s="1691"/>
      <c r="K41" s="1691"/>
      <c r="L41" s="1691"/>
      <c r="M41" s="1691"/>
      <c r="N41" s="1691"/>
      <c r="O41" s="1691"/>
      <c r="P41" s="1691"/>
      <c r="Q41" s="1691"/>
      <c r="R41" s="1691"/>
      <c r="S41" s="1691"/>
      <c r="T41" s="1691"/>
      <c r="U41" s="1691"/>
      <c r="V41" s="1691"/>
      <c r="W41" s="1691"/>
      <c r="X41" s="1691"/>
      <c r="Y41" s="1691"/>
      <c r="Z41" s="1691"/>
      <c r="AA41" s="1691"/>
      <c r="AB41" s="1691"/>
      <c r="AC41" s="1691"/>
      <c r="AD41" s="1691"/>
      <c r="AE41" s="1691"/>
      <c r="AF41" s="1691"/>
      <c r="AG41" s="1691"/>
      <c r="AH41" s="1691"/>
      <c r="AI41" s="1691"/>
      <c r="AJ41" s="1691"/>
      <c r="AK41" s="1691"/>
      <c r="AL41" s="1691"/>
      <c r="AM41" s="1691"/>
      <c r="AN41" s="1691"/>
      <c r="AO41" s="1691"/>
      <c r="AP41" s="1691"/>
      <c r="AQ41" s="1691"/>
      <c r="AR41" s="1691"/>
      <c r="AS41" s="1691"/>
      <c r="AT41" s="1691"/>
      <c r="AU41" s="1691"/>
      <c r="AV41" s="1691"/>
      <c r="AW41" s="1691"/>
      <c r="AX41" s="1692"/>
      <c r="AY41" s="356"/>
      <c r="AZ41" s="356"/>
      <c r="BA41" s="1676"/>
      <c r="BB41" s="1677"/>
      <c r="BC41" s="1679"/>
      <c r="BD41" s="1679"/>
      <c r="BE41" s="1679"/>
      <c r="BF41" s="1679"/>
      <c r="BG41" s="1679"/>
      <c r="BH41" s="1679"/>
      <c r="BI41" s="1679"/>
      <c r="BJ41" s="1679"/>
    </row>
    <row r="42" spans="3:71" ht="39.6" customHeight="1" thickBot="1">
      <c r="C42" s="1693"/>
      <c r="D42" s="1694"/>
      <c r="E42" s="1694"/>
      <c r="F42" s="1694"/>
      <c r="G42" s="1694"/>
      <c r="H42" s="1694"/>
      <c r="I42" s="1694"/>
      <c r="J42" s="1694"/>
      <c r="K42" s="1694"/>
      <c r="L42" s="1694"/>
      <c r="M42" s="1694"/>
      <c r="N42" s="1694"/>
      <c r="O42" s="1694"/>
      <c r="P42" s="1694"/>
      <c r="Q42" s="1694"/>
      <c r="R42" s="1694"/>
      <c r="S42" s="1694"/>
      <c r="T42" s="1694"/>
      <c r="U42" s="1694"/>
      <c r="V42" s="1694"/>
      <c r="W42" s="1694"/>
      <c r="X42" s="1694"/>
      <c r="Y42" s="1694"/>
      <c r="Z42" s="1694"/>
      <c r="AA42" s="1694"/>
      <c r="AB42" s="1694"/>
      <c r="AC42" s="1694"/>
      <c r="AD42" s="1694"/>
      <c r="AE42" s="1694"/>
      <c r="AF42" s="1694"/>
      <c r="AG42" s="1694"/>
      <c r="AH42" s="1694"/>
      <c r="AI42" s="1694"/>
      <c r="AJ42" s="1694"/>
      <c r="AK42" s="1694"/>
      <c r="AL42" s="1694"/>
      <c r="AM42" s="1694"/>
      <c r="AN42" s="1694"/>
      <c r="AO42" s="1694"/>
      <c r="AP42" s="1694"/>
      <c r="AQ42" s="1694"/>
      <c r="AR42" s="1694"/>
      <c r="AS42" s="1694"/>
      <c r="AT42" s="1694"/>
      <c r="AU42" s="1694"/>
      <c r="AV42" s="1694"/>
      <c r="AW42" s="1694"/>
      <c r="AX42" s="1695"/>
      <c r="AY42" s="356"/>
      <c r="AZ42" s="356"/>
      <c r="BA42" s="1678"/>
      <c r="BB42" s="1678"/>
      <c r="BC42" s="1680"/>
      <c r="BD42" s="1680"/>
      <c r="BE42" s="1680"/>
      <c r="BF42" s="1680"/>
      <c r="BG42" s="1680"/>
      <c r="BH42" s="1680"/>
      <c r="BI42" s="1680"/>
      <c r="BJ42" s="1680"/>
      <c r="BN42" s="362"/>
      <c r="BO42" s="362"/>
      <c r="BP42" s="362"/>
    </row>
    <row r="43" spans="3:71" ht="7.95" customHeight="1" thickTop="1">
      <c r="C43" s="624"/>
      <c r="D43" s="624"/>
      <c r="E43" s="624"/>
      <c r="F43" s="624"/>
      <c r="G43" s="624"/>
      <c r="H43" s="624"/>
      <c r="I43" s="624"/>
      <c r="J43" s="624"/>
      <c r="K43" s="624"/>
      <c r="L43" s="624"/>
      <c r="M43" s="624"/>
      <c r="N43" s="624"/>
      <c r="O43" s="624"/>
      <c r="P43" s="624"/>
      <c r="Q43" s="624"/>
      <c r="R43" s="624"/>
      <c r="S43" s="624"/>
      <c r="T43" s="624"/>
      <c r="U43" s="624"/>
      <c r="V43" s="624"/>
      <c r="W43" s="624"/>
      <c r="X43" s="624"/>
      <c r="Y43" s="624"/>
      <c r="Z43" s="624"/>
      <c r="AA43" s="624"/>
      <c r="AB43" s="624"/>
      <c r="AC43" s="624"/>
      <c r="AD43" s="624"/>
      <c r="AE43" s="624"/>
      <c r="AF43" s="624"/>
      <c r="AG43" s="624"/>
      <c r="AH43" s="624"/>
      <c r="AI43" s="624"/>
      <c r="AJ43" s="624"/>
      <c r="AK43" s="624"/>
      <c r="AL43" s="624"/>
      <c r="AM43" s="624"/>
      <c r="AN43" s="624"/>
      <c r="AO43" s="624"/>
      <c r="AP43" s="624"/>
      <c r="AQ43" s="624"/>
      <c r="AR43" s="624"/>
      <c r="AS43" s="624"/>
      <c r="AT43" s="624"/>
      <c r="AU43" s="624"/>
      <c r="AV43" s="624"/>
      <c r="AW43" s="624"/>
      <c r="AX43" s="624"/>
      <c r="AY43" s="356"/>
      <c r="AZ43" s="356"/>
      <c r="BA43" s="615"/>
      <c r="BB43" s="615"/>
      <c r="BC43" s="616"/>
      <c r="BD43" s="616"/>
      <c r="BE43" s="616"/>
      <c r="BF43" s="616"/>
      <c r="BG43" s="616"/>
      <c r="BH43" s="616"/>
      <c r="BI43" s="616"/>
      <c r="BJ43" s="616"/>
      <c r="BN43" s="362"/>
      <c r="BO43" s="362"/>
      <c r="BP43" s="362"/>
    </row>
    <row r="44" spans="3:71" ht="19.95" customHeight="1"/>
    <row r="45" spans="3:71" ht="19.95" customHeight="1"/>
  </sheetData>
  <sheetProtection algorithmName="SHA-512" hashValue="l+2rx5lo1rCGaJTOYlRokh+Psts9w2UhToRnn/IAxEGN/E2AOrFt+Xz3GnNM7juuoeNhASA3JNFH2FU/0MPNhA==" saltValue="P1scaMkrPorJMkueCW76sA==" spinCount="100000" sheet="1" objects="1" scenarios="1" selectLockedCells="1" selectUnlockedCells="1"/>
  <mergeCells count="179">
    <mergeCell ref="AK21:BH21"/>
    <mergeCell ref="O3:AX3"/>
    <mergeCell ref="C4:BJ5"/>
    <mergeCell ref="C7:Q7"/>
    <mergeCell ref="C8:D8"/>
    <mergeCell ref="E8:F8"/>
    <mergeCell ref="G8:H8"/>
    <mergeCell ref="J8:K8"/>
    <mergeCell ref="L8:M8"/>
    <mergeCell ref="N8:O8"/>
    <mergeCell ref="P8:Q8"/>
    <mergeCell ref="C13:D13"/>
    <mergeCell ref="E13:F13"/>
    <mergeCell ref="G13:H13"/>
    <mergeCell ref="I13:J13"/>
    <mergeCell ref="K13:L13"/>
    <mergeCell ref="M13:N13"/>
    <mergeCell ref="C10:AV10"/>
    <mergeCell ref="AW10:BH10"/>
    <mergeCell ref="BI10:BJ10"/>
    <mergeCell ref="C11:BJ11"/>
    <mergeCell ref="C12:BJ12"/>
    <mergeCell ref="BG13:BH13"/>
    <mergeCell ref="C20:AG20"/>
    <mergeCell ref="C19:AG19"/>
    <mergeCell ref="BI13:BJ13"/>
    <mergeCell ref="AM13:AN13"/>
    <mergeCell ref="AO13:AP13"/>
    <mergeCell ref="AQ13:AR13"/>
    <mergeCell ref="AS13:AT13"/>
    <mergeCell ref="AU13:AV13"/>
    <mergeCell ref="AW13:AX13"/>
    <mergeCell ref="AA13:AB13"/>
    <mergeCell ref="AC13:AD13"/>
    <mergeCell ref="AE13:AF13"/>
    <mergeCell ref="AG13:AH13"/>
    <mergeCell ref="AI13:AJ13"/>
    <mergeCell ref="BE13:BF13"/>
    <mergeCell ref="AY13:AZ13"/>
    <mergeCell ref="BA13:BB13"/>
    <mergeCell ref="BC13:BD13"/>
    <mergeCell ref="AK17:BH17"/>
    <mergeCell ref="AK20:BH20"/>
    <mergeCell ref="O13:P13"/>
    <mergeCell ref="Q13:R13"/>
    <mergeCell ref="S13:T13"/>
    <mergeCell ref="U13:V13"/>
    <mergeCell ref="W13:X13"/>
    <mergeCell ref="Y13:Z13"/>
    <mergeCell ref="AK13:AL13"/>
    <mergeCell ref="AQ18:AR18"/>
    <mergeCell ref="O14:P14"/>
    <mergeCell ref="Q14:R14"/>
    <mergeCell ref="S14:T14"/>
    <mergeCell ref="C16:AG16"/>
    <mergeCell ref="C17:N18"/>
    <mergeCell ref="O17:AE18"/>
    <mergeCell ref="AF17:AG18"/>
    <mergeCell ref="U14:V14"/>
    <mergeCell ref="C14:D14"/>
    <mergeCell ref="E14:F14"/>
    <mergeCell ref="G14:H14"/>
    <mergeCell ref="I14:J14"/>
    <mergeCell ref="K14:L14"/>
    <mergeCell ref="M14:N14"/>
    <mergeCell ref="AK16:BH16"/>
    <mergeCell ref="AK22:AL22"/>
    <mergeCell ref="AM22:AN22"/>
    <mergeCell ref="AO22:AP22"/>
    <mergeCell ref="AQ22:AR22"/>
    <mergeCell ref="AS22:AT22"/>
    <mergeCell ref="C26:AV26"/>
    <mergeCell ref="BE18:BF18"/>
    <mergeCell ref="BG18:BH18"/>
    <mergeCell ref="C21:J23"/>
    <mergeCell ref="K21:L21"/>
    <mergeCell ref="K22:L22"/>
    <mergeCell ref="M22:AG22"/>
    <mergeCell ref="K23:L23"/>
    <mergeCell ref="M23:AG23"/>
    <mergeCell ref="AS18:AT18"/>
    <mergeCell ref="AU18:AV18"/>
    <mergeCell ref="AW18:AX18"/>
    <mergeCell ref="AY18:AZ18"/>
    <mergeCell ref="BA18:BB18"/>
    <mergeCell ref="BC18:BD18"/>
    <mergeCell ref="AK18:AL18"/>
    <mergeCell ref="AM18:AN18"/>
    <mergeCell ref="AW26:BH26"/>
    <mergeCell ref="AO18:AP18"/>
    <mergeCell ref="BI26:BJ26"/>
    <mergeCell ref="C27:BJ27"/>
    <mergeCell ref="AE31:AF31"/>
    <mergeCell ref="BG22:BH22"/>
    <mergeCell ref="AU22:AV22"/>
    <mergeCell ref="AW22:AX22"/>
    <mergeCell ref="AY22:AZ22"/>
    <mergeCell ref="BA22:BB22"/>
    <mergeCell ref="BC22:BD22"/>
    <mergeCell ref="BE22:BF22"/>
    <mergeCell ref="U29:V29"/>
    <mergeCell ref="W29:X29"/>
    <mergeCell ref="Y29:Z29"/>
    <mergeCell ref="C29:D29"/>
    <mergeCell ref="E29:F29"/>
    <mergeCell ref="G29:H29"/>
    <mergeCell ref="I29:J29"/>
    <mergeCell ref="K29:L29"/>
    <mergeCell ref="M29:N29"/>
    <mergeCell ref="C31:R31"/>
    <mergeCell ref="S31:AD31"/>
    <mergeCell ref="C24:J24"/>
    <mergeCell ref="K24:L24"/>
    <mergeCell ref="P24:Q24"/>
    <mergeCell ref="C32:AF32"/>
    <mergeCell ref="AY29:AZ29"/>
    <mergeCell ref="BA29:BB29"/>
    <mergeCell ref="BC29:BD29"/>
    <mergeCell ref="BE29:BF29"/>
    <mergeCell ref="BG29:BH29"/>
    <mergeCell ref="BI29:BJ29"/>
    <mergeCell ref="AM29:AN29"/>
    <mergeCell ref="AO29:AP29"/>
    <mergeCell ref="AQ29:AR29"/>
    <mergeCell ref="AS29:AT29"/>
    <mergeCell ref="AU29:AV29"/>
    <mergeCell ref="AW29:AX29"/>
    <mergeCell ref="AA29:AB29"/>
    <mergeCell ref="AC29:AD29"/>
    <mergeCell ref="AE29:AF29"/>
    <mergeCell ref="AG29:AH29"/>
    <mergeCell ref="AI29:AJ29"/>
    <mergeCell ref="AK29:AL29"/>
    <mergeCell ref="O29:P29"/>
    <mergeCell ref="Q29:R29"/>
    <mergeCell ref="S29:T29"/>
    <mergeCell ref="C41:AX42"/>
    <mergeCell ref="C35:N35"/>
    <mergeCell ref="O35:T35"/>
    <mergeCell ref="U35:V35"/>
    <mergeCell ref="AA33:AB33"/>
    <mergeCell ref="AC33:AD33"/>
    <mergeCell ref="AE33:AF33"/>
    <mergeCell ref="O33:P33"/>
    <mergeCell ref="Q33:R33"/>
    <mergeCell ref="S33:T33"/>
    <mergeCell ref="U33:V33"/>
    <mergeCell ref="W33:X33"/>
    <mergeCell ref="Y33:Z33"/>
    <mergeCell ref="C33:D33"/>
    <mergeCell ref="E33:F33"/>
    <mergeCell ref="G33:H33"/>
    <mergeCell ref="I33:J33"/>
    <mergeCell ref="K33:L33"/>
    <mergeCell ref="M33:N33"/>
    <mergeCell ref="M21:AG21"/>
    <mergeCell ref="C36:M36"/>
    <mergeCell ref="N36:V36"/>
    <mergeCell ref="C28:BJ28"/>
    <mergeCell ref="BA41:BB41"/>
    <mergeCell ref="BA42:BB42"/>
    <mergeCell ref="BC41:BJ41"/>
    <mergeCell ref="BC42:BD42"/>
    <mergeCell ref="BE42:BF42"/>
    <mergeCell ref="BG42:BH42"/>
    <mergeCell ref="BI42:BJ42"/>
    <mergeCell ref="O37:P37"/>
    <mergeCell ref="Q37:R37"/>
    <mergeCell ref="S37:T37"/>
    <mergeCell ref="U37:V37"/>
    <mergeCell ref="C37:D37"/>
    <mergeCell ref="E37:F37"/>
    <mergeCell ref="G37:H37"/>
    <mergeCell ref="I37:J37"/>
    <mergeCell ref="K37:L37"/>
    <mergeCell ref="M37:N37"/>
    <mergeCell ref="C39:AX39"/>
    <mergeCell ref="C40:AX40"/>
    <mergeCell ref="BA40:BJ40"/>
  </mergeCells>
  <phoneticPr fontId="3"/>
  <pageMargins left="0.51181102362204722" right="0" top="0.23622047244094491" bottom="0" header="0.23622047244094491" footer="0.19685039370078741"/>
  <pageSetup paperSize="9" scale="50"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pageSetUpPr fitToPage="1"/>
  </sheetPr>
  <dimension ref="C2:CR55"/>
  <sheetViews>
    <sheetView showGridLines="0" zoomScale="55" zoomScaleNormal="55" zoomScaleSheetLayoutView="55" zoomScalePageLayoutView="55" workbookViewId="0">
      <selection activeCell="E4" sqref="E4:BT5"/>
    </sheetView>
  </sheetViews>
  <sheetFormatPr defaultColWidth="3.33203125" defaultRowHeight="24" customHeight="1"/>
  <cols>
    <col min="1" max="1" width="3.33203125" style="315" customWidth="1"/>
    <col min="2" max="2" width="2.77734375" style="315" customWidth="1"/>
    <col min="3" max="64" width="3.33203125" style="315"/>
    <col min="65" max="65" width="3.33203125" style="315" customWidth="1"/>
    <col min="66" max="72" width="3.33203125" style="315"/>
    <col min="73" max="73" width="3.33203125" style="315" customWidth="1"/>
    <col min="74" max="16384" width="3.33203125" style="315"/>
  </cols>
  <sheetData>
    <row r="2" spans="4:96" ht="7.95" customHeight="1"/>
    <row r="3" spans="4:96" s="307" customFormat="1" ht="52.5" customHeight="1" thickBot="1">
      <c r="D3" s="306"/>
      <c r="E3" s="306"/>
      <c r="F3" s="306"/>
      <c r="G3" s="306"/>
      <c r="H3" s="306"/>
      <c r="I3" s="306"/>
      <c r="J3" s="306"/>
      <c r="K3" s="306"/>
      <c r="L3" s="306"/>
      <c r="P3" s="363"/>
      <c r="Q3" s="363"/>
      <c r="R3" s="363"/>
      <c r="S3" s="363"/>
      <c r="T3" s="1651" t="s">
        <v>462</v>
      </c>
      <c r="U3" s="1651"/>
      <c r="V3" s="1651"/>
      <c r="W3" s="1651"/>
      <c r="X3" s="1651"/>
      <c r="Y3" s="1651"/>
      <c r="Z3" s="1651"/>
      <c r="AA3" s="1651"/>
      <c r="AB3" s="1651"/>
      <c r="AC3" s="1651"/>
      <c r="AD3" s="1651"/>
      <c r="AE3" s="1651"/>
      <c r="AF3" s="1651"/>
      <c r="AG3" s="1651"/>
      <c r="AH3" s="1651"/>
      <c r="AI3" s="1651"/>
      <c r="AJ3" s="1651"/>
      <c r="AK3" s="1651"/>
      <c r="AL3" s="1651"/>
      <c r="AM3" s="1651"/>
      <c r="AN3" s="1651"/>
      <c r="AO3" s="1651"/>
      <c r="AP3" s="1651"/>
      <c r="AQ3" s="1651"/>
      <c r="AR3" s="1651"/>
      <c r="AS3" s="1651"/>
      <c r="AT3" s="1651"/>
      <c r="AU3" s="1651"/>
      <c r="AV3" s="1651"/>
      <c r="AW3" s="1651"/>
      <c r="AX3" s="1651"/>
      <c r="AY3" s="1651"/>
      <c r="AZ3" s="1651"/>
      <c r="BA3" s="1651"/>
      <c r="BB3" s="1651"/>
      <c r="BC3" s="1651"/>
      <c r="BD3" s="1651"/>
      <c r="BE3" s="1651"/>
      <c r="BF3" s="1651"/>
      <c r="BG3" s="364"/>
      <c r="BH3" s="364"/>
      <c r="BI3" s="365"/>
      <c r="BK3" s="364"/>
      <c r="BL3" s="366"/>
      <c r="BM3" s="366"/>
      <c r="BN3" s="366"/>
      <c r="BO3" s="366"/>
      <c r="BP3" s="366"/>
      <c r="BQ3" s="366"/>
      <c r="BT3" s="308" t="s">
        <v>480</v>
      </c>
    </row>
    <row r="4" spans="4:96" ht="55.2" customHeight="1">
      <c r="E4" s="1815" t="s">
        <v>1198</v>
      </c>
      <c r="F4" s="1816"/>
      <c r="G4" s="1816"/>
      <c r="H4" s="1816"/>
      <c r="I4" s="1816"/>
      <c r="J4" s="1816"/>
      <c r="K4" s="1816"/>
      <c r="L4" s="1816"/>
      <c r="M4" s="1816"/>
      <c r="N4" s="1816"/>
      <c r="O4" s="1816"/>
      <c r="P4" s="1816"/>
      <c r="Q4" s="1816"/>
      <c r="R4" s="1816"/>
      <c r="S4" s="1816"/>
      <c r="T4" s="1816"/>
      <c r="U4" s="1816"/>
      <c r="V4" s="1816"/>
      <c r="W4" s="1816"/>
      <c r="X4" s="1816"/>
      <c r="Y4" s="1816"/>
      <c r="Z4" s="1816"/>
      <c r="AA4" s="1816"/>
      <c r="AB4" s="1816"/>
      <c r="AC4" s="1816"/>
      <c r="AD4" s="1816"/>
      <c r="AE4" s="1816"/>
      <c r="AF4" s="1816"/>
      <c r="AG4" s="1816"/>
      <c r="AH4" s="1816"/>
      <c r="AI4" s="1816"/>
      <c r="AJ4" s="1816"/>
      <c r="AK4" s="1816"/>
      <c r="AL4" s="1816"/>
      <c r="AM4" s="1816"/>
      <c r="AN4" s="1816"/>
      <c r="AO4" s="1816"/>
      <c r="AP4" s="1816"/>
      <c r="AQ4" s="1816"/>
      <c r="AR4" s="1816"/>
      <c r="AS4" s="1816"/>
      <c r="AT4" s="1816"/>
      <c r="AU4" s="1816"/>
      <c r="AV4" s="1816"/>
      <c r="AW4" s="1816"/>
      <c r="AX4" s="1816"/>
      <c r="AY4" s="1816"/>
      <c r="AZ4" s="1816"/>
      <c r="BA4" s="1816"/>
      <c r="BB4" s="1816"/>
      <c r="BC4" s="1816"/>
      <c r="BD4" s="1816"/>
      <c r="BE4" s="1816"/>
      <c r="BF4" s="1816"/>
      <c r="BG4" s="1816"/>
      <c r="BH4" s="1816"/>
      <c r="BI4" s="1816"/>
      <c r="BJ4" s="1816"/>
      <c r="BK4" s="1816"/>
      <c r="BL4" s="1816"/>
      <c r="BM4" s="1816"/>
      <c r="BN4" s="1816"/>
      <c r="BO4" s="1816"/>
      <c r="BP4" s="1816"/>
      <c r="BQ4" s="1816"/>
      <c r="BR4" s="1816"/>
      <c r="BS4" s="1816"/>
      <c r="BT4" s="1817"/>
    </row>
    <row r="5" spans="4:96" ht="38.25" customHeight="1" thickBot="1">
      <c r="E5" s="1818"/>
      <c r="F5" s="1819"/>
      <c r="G5" s="1819"/>
      <c r="H5" s="1819"/>
      <c r="I5" s="1819"/>
      <c r="J5" s="1819"/>
      <c r="K5" s="1819"/>
      <c r="L5" s="1819"/>
      <c r="M5" s="1819"/>
      <c r="N5" s="1819"/>
      <c r="O5" s="1819"/>
      <c r="P5" s="1819"/>
      <c r="Q5" s="1819"/>
      <c r="R5" s="1819"/>
      <c r="S5" s="1819"/>
      <c r="T5" s="1819"/>
      <c r="U5" s="1819"/>
      <c r="V5" s="1819"/>
      <c r="W5" s="1819"/>
      <c r="X5" s="1819"/>
      <c r="Y5" s="1819"/>
      <c r="Z5" s="1819"/>
      <c r="AA5" s="1819"/>
      <c r="AB5" s="1819"/>
      <c r="AC5" s="1819"/>
      <c r="AD5" s="1819"/>
      <c r="AE5" s="1819"/>
      <c r="AF5" s="1819"/>
      <c r="AG5" s="1819"/>
      <c r="AH5" s="1819"/>
      <c r="AI5" s="1819"/>
      <c r="AJ5" s="1819"/>
      <c r="AK5" s="1819"/>
      <c r="AL5" s="1819"/>
      <c r="AM5" s="1819"/>
      <c r="AN5" s="1819"/>
      <c r="AO5" s="1819"/>
      <c r="AP5" s="1819"/>
      <c r="AQ5" s="1819"/>
      <c r="AR5" s="1819"/>
      <c r="AS5" s="1819"/>
      <c r="AT5" s="1819"/>
      <c r="AU5" s="1819"/>
      <c r="AV5" s="1819"/>
      <c r="AW5" s="1819"/>
      <c r="AX5" s="1819"/>
      <c r="AY5" s="1819"/>
      <c r="AZ5" s="1819"/>
      <c r="BA5" s="1819"/>
      <c r="BB5" s="1819"/>
      <c r="BC5" s="1819"/>
      <c r="BD5" s="1819"/>
      <c r="BE5" s="1819"/>
      <c r="BF5" s="1819"/>
      <c r="BG5" s="1819"/>
      <c r="BH5" s="1819"/>
      <c r="BI5" s="1819"/>
      <c r="BJ5" s="1819"/>
      <c r="BK5" s="1819"/>
      <c r="BL5" s="1819"/>
      <c r="BM5" s="1819"/>
      <c r="BN5" s="1819"/>
      <c r="BO5" s="1819"/>
      <c r="BP5" s="1819"/>
      <c r="BQ5" s="1819"/>
      <c r="BR5" s="1819"/>
      <c r="BS5" s="1819"/>
      <c r="BT5" s="1820"/>
    </row>
    <row r="6" spans="4:96" ht="24.9" customHeight="1">
      <c r="E6" s="1754"/>
      <c r="F6" s="1754"/>
      <c r="G6" s="1754"/>
      <c r="H6" s="1754"/>
      <c r="I6" s="1754"/>
      <c r="J6" s="1754"/>
      <c r="K6" s="1754"/>
      <c r="L6" s="1754"/>
      <c r="M6" s="1754"/>
      <c r="N6" s="1754"/>
      <c r="O6" s="1754"/>
      <c r="P6" s="1754"/>
      <c r="Q6" s="1754"/>
      <c r="R6" s="1754"/>
      <c r="S6" s="1754"/>
      <c r="T6" s="1754"/>
      <c r="U6" s="1754"/>
      <c r="V6" s="1754"/>
      <c r="W6" s="1754"/>
      <c r="X6" s="1754"/>
      <c r="Y6" s="1754"/>
      <c r="Z6" s="1754"/>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7"/>
      <c r="AY6" s="367"/>
      <c r="AZ6" s="367"/>
      <c r="BA6" s="367"/>
      <c r="BB6" s="367"/>
      <c r="BC6" s="367"/>
      <c r="BD6" s="367"/>
      <c r="BE6" s="367"/>
      <c r="BF6" s="367"/>
      <c r="BG6" s="367"/>
      <c r="BH6" s="367"/>
      <c r="BI6" s="368"/>
    </row>
    <row r="7" spans="4:96" ht="24.9" customHeight="1">
      <c r="E7" s="479"/>
      <c r="F7" s="479"/>
      <c r="G7" s="479"/>
      <c r="H7" s="479"/>
      <c r="I7" s="479"/>
      <c r="J7" s="479"/>
      <c r="K7" s="479"/>
      <c r="L7" s="479"/>
      <c r="M7" s="479"/>
      <c r="N7" s="479"/>
      <c r="O7" s="479"/>
      <c r="P7" s="479"/>
      <c r="Q7" s="479"/>
      <c r="R7" s="479"/>
      <c r="S7" s="479"/>
      <c r="T7" s="479"/>
      <c r="U7" s="479"/>
      <c r="V7" s="479"/>
      <c r="W7" s="479"/>
      <c r="X7" s="479"/>
      <c r="Y7" s="479"/>
      <c r="Z7" s="479"/>
      <c r="AA7" s="367"/>
      <c r="AB7" s="367"/>
      <c r="AC7" s="367"/>
      <c r="AD7" s="367"/>
      <c r="AE7" s="367"/>
      <c r="AF7" s="367"/>
      <c r="AG7" s="367"/>
      <c r="AH7" s="367"/>
      <c r="AI7" s="367"/>
      <c r="AJ7" s="367"/>
      <c r="AK7" s="367"/>
      <c r="AL7" s="367"/>
      <c r="AM7" s="367"/>
      <c r="AN7" s="367"/>
      <c r="AO7" s="367"/>
      <c r="AP7" s="367"/>
      <c r="AQ7" s="367"/>
      <c r="AR7" s="367"/>
      <c r="AS7" s="367"/>
      <c r="AT7" s="367"/>
      <c r="AU7" s="367"/>
      <c r="AV7" s="367"/>
      <c r="AW7" s="367"/>
      <c r="AX7" s="367"/>
      <c r="AY7" s="367"/>
      <c r="AZ7" s="367"/>
      <c r="BA7" s="367"/>
      <c r="BB7" s="367"/>
      <c r="BC7" s="367"/>
      <c r="BD7" s="367"/>
      <c r="BE7" s="367"/>
      <c r="BF7" s="367"/>
      <c r="BG7" s="367"/>
      <c r="BH7" s="367"/>
      <c r="BI7" s="368"/>
    </row>
    <row r="8" spans="4:96" s="369" customFormat="1" ht="30" customHeight="1">
      <c r="E8" s="1743" t="s">
        <v>515</v>
      </c>
      <c r="F8" s="1744"/>
      <c r="G8" s="1744"/>
      <c r="H8" s="1744"/>
      <c r="I8" s="1744"/>
      <c r="J8" s="1744"/>
      <c r="K8" s="1744"/>
      <c r="L8" s="1744"/>
      <c r="M8" s="1744"/>
      <c r="N8" s="1744"/>
      <c r="O8" s="1744"/>
      <c r="P8" s="1744"/>
      <c r="Q8" s="1744"/>
      <c r="R8" s="1744"/>
      <c r="S8" s="1744"/>
      <c r="T8" s="1744"/>
      <c r="U8" s="1744"/>
      <c r="V8" s="1744"/>
      <c r="W8" s="1744"/>
      <c r="X8" s="1744"/>
      <c r="Y8" s="1744"/>
      <c r="Z8" s="1744"/>
      <c r="AA8" s="318"/>
      <c r="AB8" s="318"/>
      <c r="AC8" s="318"/>
      <c r="AD8" s="318"/>
      <c r="AE8" s="318"/>
      <c r="AF8" s="318"/>
      <c r="AG8" s="318"/>
      <c r="AH8" s="318"/>
      <c r="AI8" s="318"/>
      <c r="AJ8" s="318"/>
      <c r="AK8" s="318"/>
      <c r="AL8" s="318"/>
      <c r="AM8" s="318"/>
      <c r="AN8" s="318"/>
      <c r="AO8" s="318"/>
      <c r="AP8" s="318"/>
      <c r="AQ8" s="318"/>
      <c r="AR8" s="318"/>
      <c r="AS8" s="318"/>
      <c r="AT8" s="318"/>
      <c r="AU8" s="318"/>
      <c r="AV8" s="318"/>
      <c r="AW8" s="318"/>
      <c r="AX8" s="318"/>
      <c r="AY8" s="318"/>
      <c r="AZ8" s="318"/>
      <c r="BA8" s="318"/>
      <c r="BB8" s="318"/>
      <c r="BC8" s="318"/>
      <c r="BD8" s="318"/>
      <c r="BE8" s="318"/>
      <c r="BF8" s="318"/>
      <c r="BG8" s="318"/>
      <c r="BH8" s="318"/>
      <c r="BI8" s="370"/>
      <c r="BJ8" s="370"/>
      <c r="BK8" s="318"/>
      <c r="BL8" s="318"/>
      <c r="BM8" s="318"/>
      <c r="BN8" s="318"/>
      <c r="BO8" s="318"/>
      <c r="BP8" s="318"/>
      <c r="BQ8" s="318"/>
      <c r="BR8" s="318"/>
      <c r="BS8" s="318"/>
      <c r="BT8" s="318"/>
    </row>
    <row r="9" spans="4:96" s="318" customFormat="1" ht="57" customHeight="1" thickBot="1">
      <c r="E9" s="1745" t="s">
        <v>1309</v>
      </c>
      <c r="F9" s="1746"/>
      <c r="G9" s="1746"/>
      <c r="H9" s="1746"/>
      <c r="I9" s="1746"/>
      <c r="J9" s="1746"/>
      <c r="K9" s="1746"/>
      <c r="L9" s="1746"/>
      <c r="M9" s="1746"/>
      <c r="N9" s="1746"/>
      <c r="O9" s="1746"/>
      <c r="P9" s="1746"/>
      <c r="Q9" s="1746"/>
      <c r="R9" s="1746"/>
      <c r="S9" s="1747"/>
      <c r="T9" s="1747"/>
      <c r="U9" s="1747"/>
      <c r="V9" s="1747"/>
      <c r="W9" s="1747"/>
      <c r="X9" s="1747"/>
      <c r="Y9" s="1747"/>
      <c r="Z9" s="1748"/>
      <c r="BI9" s="370"/>
      <c r="BJ9" s="370"/>
    </row>
    <row r="10" spans="4:96" s="318" customFormat="1" ht="52.5" customHeight="1" thickTop="1" thickBot="1">
      <c r="E10" s="1759" t="str">
        <f>IF(入力シート!M167="","",入力シート!M167)</f>
        <v>令和</v>
      </c>
      <c r="F10" s="1760"/>
      <c r="G10" s="1761" t="str">
        <f>IF(入力シート!Q167="","",IF(入力シート!Q167=1,"元",入力シート!Q167))</f>
        <v/>
      </c>
      <c r="H10" s="1761"/>
      <c r="I10" s="1806" t="s">
        <v>12</v>
      </c>
      <c r="J10" s="1806"/>
      <c r="K10" s="1761" t="str">
        <f>IF(入力シート!T167="","",入力シート!T167)</f>
        <v/>
      </c>
      <c r="L10" s="1761"/>
      <c r="M10" s="1806" t="s">
        <v>16</v>
      </c>
      <c r="N10" s="1806"/>
      <c r="O10" s="1761" t="str">
        <f>IF(入力シート!W167="","",入力シート!W167)</f>
        <v/>
      </c>
      <c r="P10" s="1761"/>
      <c r="Q10" s="1806" t="s">
        <v>14</v>
      </c>
      <c r="R10" s="1807"/>
      <c r="S10" s="315"/>
      <c r="BI10" s="370"/>
      <c r="BJ10" s="370"/>
      <c r="BK10" s="370"/>
      <c r="BL10" s="370"/>
    </row>
    <row r="11" spans="4:96" ht="37.5" customHeight="1" thickTop="1"/>
    <row r="12" spans="4:96" ht="37.5" customHeight="1" thickBot="1"/>
    <row r="13" spans="4:96" s="318" customFormat="1" ht="30" customHeight="1">
      <c r="E13" s="1743" t="s">
        <v>18</v>
      </c>
      <c r="F13" s="1744"/>
      <c r="G13" s="1744"/>
      <c r="H13" s="1744"/>
      <c r="I13" s="1744"/>
      <c r="J13" s="1744"/>
      <c r="K13" s="1744"/>
      <c r="L13" s="1744"/>
      <c r="M13" s="1744"/>
      <c r="N13" s="1744"/>
      <c r="O13" s="1744"/>
      <c r="P13" s="1744"/>
      <c r="Q13" s="1744"/>
      <c r="R13" s="1744"/>
      <c r="S13" s="1744"/>
      <c r="T13" s="1744"/>
      <c r="U13" s="1744"/>
      <c r="V13" s="1744"/>
      <c r="W13" s="1744"/>
      <c r="X13" s="1744"/>
      <c r="Y13" s="1744"/>
      <c r="Z13" s="1744"/>
      <c r="AB13" s="1808" t="s">
        <v>516</v>
      </c>
      <c r="AC13" s="1809"/>
      <c r="AD13" s="1809"/>
      <c r="AE13" s="1809"/>
      <c r="AF13" s="1809"/>
      <c r="AG13" s="1809"/>
      <c r="AH13" s="1809"/>
      <c r="AI13" s="1809"/>
      <c r="AJ13" s="1809"/>
      <c r="AK13" s="1809"/>
      <c r="AL13" s="1809"/>
      <c r="AM13" s="1809"/>
      <c r="AN13" s="1809"/>
      <c r="AO13" s="1809"/>
      <c r="AP13" s="1809"/>
      <c r="AQ13" s="1809"/>
      <c r="AR13" s="1809"/>
      <c r="AS13" s="1809"/>
      <c r="AT13" s="1809"/>
      <c r="AU13" s="1809"/>
      <c r="AV13" s="1809"/>
      <c r="AW13" s="1809"/>
      <c r="AX13" s="371"/>
      <c r="AY13" s="1821" t="s">
        <v>517</v>
      </c>
      <c r="AZ13" s="1822"/>
      <c r="BA13" s="1822"/>
      <c r="BB13" s="1822"/>
      <c r="BC13" s="1822"/>
      <c r="BD13" s="1822"/>
      <c r="BE13" s="1822"/>
      <c r="BF13" s="1822"/>
      <c r="BG13" s="1822"/>
      <c r="BH13" s="1823"/>
    </row>
    <row r="14" spans="4:96" s="369" customFormat="1" ht="82.5" customHeight="1" thickBot="1">
      <c r="E14" s="1601" t="s">
        <v>513</v>
      </c>
      <c r="F14" s="1604"/>
      <c r="G14" s="1604"/>
      <c r="H14" s="1604"/>
      <c r="I14" s="1604"/>
      <c r="J14" s="1604"/>
      <c r="K14" s="1604"/>
      <c r="L14" s="1604"/>
      <c r="M14" s="1604"/>
      <c r="N14" s="1604"/>
      <c r="O14" s="1604"/>
      <c r="P14" s="1604"/>
      <c r="Q14" s="1824"/>
      <c r="R14" s="1824"/>
      <c r="S14" s="1824"/>
      <c r="T14" s="1824"/>
      <c r="U14" s="1824"/>
      <c r="V14" s="1824"/>
      <c r="W14" s="1824"/>
      <c r="X14" s="1824"/>
      <c r="Y14" s="1824"/>
      <c r="Z14" s="1825"/>
      <c r="AB14" s="1826" t="s">
        <v>1180</v>
      </c>
      <c r="AC14" s="1827"/>
      <c r="AD14" s="1827"/>
      <c r="AE14" s="1827"/>
      <c r="AF14" s="1827"/>
      <c r="AG14" s="1827"/>
      <c r="AH14" s="1827"/>
      <c r="AI14" s="1827"/>
      <c r="AJ14" s="1827"/>
      <c r="AK14" s="1827"/>
      <c r="AL14" s="1827"/>
      <c r="AM14" s="1827"/>
      <c r="AN14" s="1827"/>
      <c r="AO14" s="1827"/>
      <c r="AP14" s="1827"/>
      <c r="AQ14" s="1827"/>
      <c r="AR14" s="1827"/>
      <c r="AS14" s="1827"/>
      <c r="AT14" s="1827"/>
      <c r="AU14" s="1827"/>
      <c r="AV14" s="1827"/>
      <c r="AW14" s="1828"/>
      <c r="AX14" s="372"/>
      <c r="AY14" s="1829" t="s">
        <v>514</v>
      </c>
      <c r="AZ14" s="1830"/>
      <c r="BA14" s="1830"/>
      <c r="BB14" s="1830"/>
      <c r="BC14" s="1830"/>
      <c r="BD14" s="1830"/>
      <c r="BE14" s="1830"/>
      <c r="BF14" s="1830"/>
      <c r="BG14" s="1830"/>
      <c r="BH14" s="1831"/>
      <c r="BI14" s="318"/>
      <c r="BJ14" s="318"/>
      <c r="BK14" s="318"/>
      <c r="BL14" s="318"/>
      <c r="BM14" s="318"/>
      <c r="BN14" s="318"/>
      <c r="BO14" s="318"/>
      <c r="BP14" s="318"/>
      <c r="BQ14" s="318"/>
      <c r="BR14" s="318"/>
      <c r="BS14" s="318"/>
      <c r="BT14" s="318"/>
      <c r="BU14" s="318"/>
      <c r="BV14" s="318"/>
      <c r="BW14" s="318"/>
      <c r="BX14" s="318"/>
      <c r="BY14" s="318"/>
      <c r="BZ14" s="318"/>
      <c r="CA14" s="318"/>
      <c r="CB14" s="318"/>
      <c r="CC14" s="318"/>
      <c r="CD14" s="318"/>
      <c r="CE14" s="318"/>
      <c r="CF14" s="318"/>
      <c r="CG14" s="318"/>
      <c r="CH14" s="318"/>
      <c r="CI14" s="318"/>
      <c r="CJ14" s="318"/>
      <c r="CK14" s="318"/>
      <c r="CL14" s="318"/>
      <c r="CM14" s="318"/>
      <c r="CN14" s="318"/>
      <c r="CO14" s="318"/>
      <c r="CP14" s="318"/>
      <c r="CQ14" s="318"/>
      <c r="CR14" s="318"/>
    </row>
    <row r="15" spans="4:96" s="318" customFormat="1" ht="52.95" customHeight="1" thickTop="1" thickBot="1">
      <c r="E15" s="1756" t="str">
        <f>MID(TEXT(入力シート!$L$171,"??????"),COLUMN(C$3)/2,1)</f>
        <v xml:space="preserve"> </v>
      </c>
      <c r="F15" s="1730"/>
      <c r="G15" s="1729" t="str">
        <f>MID(TEXT(入力シート!$L$171,"??????"),COLUMN(E$3)/2,1)</f>
        <v xml:space="preserve"> </v>
      </c>
      <c r="H15" s="1730"/>
      <c r="I15" s="1729" t="str">
        <f>MID(TEXT(入力シート!$L$171,"??????"),COLUMN(G$3)/2,1)</f>
        <v xml:space="preserve"> </v>
      </c>
      <c r="J15" s="1741"/>
      <c r="K15" s="1739" t="str">
        <f>MID(TEXT(入力シート!$L$171,"??????"),COLUMN(I$3)/2,1)</f>
        <v xml:space="preserve"> </v>
      </c>
      <c r="L15" s="1730"/>
      <c r="M15" s="1729" t="str">
        <f>MID(TEXT(入力シート!$L$171,"??????"),COLUMN(K$3)/2,1)</f>
        <v xml:space="preserve"> </v>
      </c>
      <c r="N15" s="1730"/>
      <c r="O15" s="1729" t="str">
        <f>MID(TEXT(入力シート!$L$171,"??????"),COLUMN(M$3)/2,1)</f>
        <v xml:space="preserve"> </v>
      </c>
      <c r="P15" s="1740"/>
      <c r="Q15" s="1832" t="s">
        <v>326</v>
      </c>
      <c r="R15" s="1832"/>
      <c r="S15" s="1789" t="s">
        <v>463</v>
      </c>
      <c r="T15" s="1789"/>
      <c r="U15" s="1789"/>
      <c r="V15" s="1789"/>
      <c r="W15" s="374"/>
      <c r="X15" s="374"/>
      <c r="Y15" s="374"/>
      <c r="Z15" s="374"/>
      <c r="AA15" s="374"/>
      <c r="AB15" s="1833" t="str">
        <f>入力シート!AT177</f>
        <v/>
      </c>
      <c r="AC15" s="1834"/>
      <c r="AD15" s="1835" t="s">
        <v>924</v>
      </c>
      <c r="AE15" s="1836"/>
      <c r="AF15" s="1837" t="str">
        <f>IF(入力シート!$Q$173="","",LEFT(入力シート!AU177,1))</f>
        <v/>
      </c>
      <c r="AG15" s="1838"/>
      <c r="AH15" s="1752" t="str">
        <f>IF(入力シート!$Q$173="","",MID(入力シート!AU177,2,1))</f>
        <v/>
      </c>
      <c r="AI15" s="1753"/>
      <c r="AJ15" s="1749" t="s">
        <v>12</v>
      </c>
      <c r="AK15" s="1750"/>
      <c r="AL15" s="1751" t="str">
        <f>IF(入力シート!$T$173="","",MID(TEXT(入力シート!$T$173,"00"),COLUMN(C$3)/2,1))</f>
        <v/>
      </c>
      <c r="AM15" s="1752"/>
      <c r="AN15" s="1752" t="str">
        <f>IF(入力シート!$T$173="","",MID(TEXT(入力シート!$T$173,"00"),COLUMN(E$3)/2,1))</f>
        <v/>
      </c>
      <c r="AO15" s="1753"/>
      <c r="AP15" s="1749" t="s">
        <v>16</v>
      </c>
      <c r="AQ15" s="1750"/>
      <c r="AR15" s="1751" t="str">
        <f>IF(入力シート!$W$173="","",MID(TEXT(入力シート!$W$173,"00"),COLUMN(C$3)/2,1))</f>
        <v/>
      </c>
      <c r="AS15" s="1752"/>
      <c r="AT15" s="1752" t="str">
        <f>IF(入力シート!$W$173="","",MID(TEXT(入力シート!$W$173,"00"),COLUMN(E$3)/2,1))</f>
        <v/>
      </c>
      <c r="AU15" s="1753"/>
      <c r="AV15" s="1749" t="s">
        <v>14</v>
      </c>
      <c r="AW15" s="1758"/>
      <c r="AX15" s="355"/>
      <c r="AY15" s="1756" t="str">
        <f>IF(入力シート!$L$176="","",IF(入力シート!$L$176=0,0,MID(TEXT(入力シート!$L$176,"???"),COLUMN(C$3)/2,1)))</f>
        <v/>
      </c>
      <c r="AZ15" s="1730"/>
      <c r="BA15" s="1729" t="str">
        <f>IF(入力シート!$L$176="","",IF(入力シート!$L$176=0,0,MID(TEXT(入力シート!$L$176,"???"),COLUMN(E$3)/2,1)))</f>
        <v/>
      </c>
      <c r="BB15" s="1730"/>
      <c r="BC15" s="1729" t="str">
        <f>IF(入力シート!$L$176="","",IF(入力シート!$L$176=0,0,MID(TEXT(入力シート!$L$176,"???"),COLUMN(G$3)/2,1)))</f>
        <v/>
      </c>
      <c r="BD15" s="1740"/>
      <c r="BE15" s="1749" t="s">
        <v>13</v>
      </c>
      <c r="BF15" s="1758"/>
      <c r="BG15" s="1770" t="s">
        <v>463</v>
      </c>
      <c r="BH15" s="1770"/>
    </row>
    <row r="16" spans="4:96" s="318" customFormat="1" ht="37.5" customHeight="1" thickTop="1">
      <c r="E16" s="373"/>
      <c r="M16" s="373"/>
      <c r="O16" s="373"/>
      <c r="Q16" s="319"/>
      <c r="X16" s="374"/>
      <c r="Y16" s="374"/>
      <c r="Z16" s="374"/>
      <c r="AA16" s="374"/>
      <c r="AB16" s="374"/>
      <c r="AC16" s="374"/>
      <c r="AD16" s="374"/>
      <c r="AE16" s="374"/>
      <c r="AF16" s="354"/>
      <c r="AG16" s="374"/>
      <c r="AH16" s="374"/>
      <c r="AI16" s="374"/>
    </row>
    <row r="17" spans="3:73" s="318" customFormat="1" ht="37.5" customHeight="1">
      <c r="E17" s="373"/>
      <c r="M17" s="373"/>
      <c r="O17" s="373"/>
      <c r="Q17" s="319"/>
      <c r="X17" s="374"/>
      <c r="Y17" s="374"/>
      <c r="Z17" s="374"/>
      <c r="AA17" s="374"/>
      <c r="AB17" s="374"/>
      <c r="AC17" s="374"/>
      <c r="AD17" s="374"/>
      <c r="AE17" s="374"/>
      <c r="AF17" s="354"/>
      <c r="AG17" s="374"/>
      <c r="AH17" s="374"/>
      <c r="AI17" s="374"/>
    </row>
    <row r="18" spans="3:73" s="318" customFormat="1" ht="30" customHeight="1">
      <c r="E18" s="1732" t="s">
        <v>520</v>
      </c>
      <c r="F18" s="1733"/>
      <c r="G18" s="1733"/>
      <c r="H18" s="1733"/>
      <c r="I18" s="1733"/>
      <c r="J18" s="1733"/>
      <c r="K18" s="1733"/>
      <c r="L18" s="1733"/>
      <c r="M18" s="1733"/>
      <c r="N18" s="1733"/>
      <c r="O18" s="1733"/>
      <c r="P18" s="1733"/>
      <c r="Q18" s="1733"/>
      <c r="R18" s="1733"/>
      <c r="S18" s="1733"/>
      <c r="T18" s="1733"/>
      <c r="U18" s="1733"/>
      <c r="V18" s="1733"/>
      <c r="W18" s="1733"/>
      <c r="X18" s="1733"/>
      <c r="Y18" s="1733"/>
      <c r="Z18" s="1734"/>
      <c r="AB18" s="1810" t="s">
        <v>518</v>
      </c>
      <c r="AC18" s="1811"/>
      <c r="AD18" s="1811"/>
      <c r="AE18" s="1811"/>
      <c r="AF18" s="1811"/>
      <c r="AG18" s="1811"/>
      <c r="AH18" s="1811"/>
      <c r="AI18" s="1811"/>
      <c r="AJ18" s="1811"/>
      <c r="AK18" s="1811"/>
      <c r="AL18" s="1811"/>
      <c r="AM18" s="1811"/>
      <c r="AN18" s="1811"/>
      <c r="AO18" s="1811"/>
      <c r="AP18" s="1811"/>
      <c r="AQ18" s="1811"/>
      <c r="AR18" s="1811"/>
      <c r="AS18" s="1811"/>
      <c r="AT18" s="1811"/>
      <c r="AU18" s="1811"/>
      <c r="AV18" s="1811"/>
      <c r="AW18" s="1812"/>
      <c r="AY18" s="1810" t="s">
        <v>519</v>
      </c>
      <c r="AZ18" s="1811"/>
      <c r="BA18" s="1811"/>
      <c r="BB18" s="1811"/>
      <c r="BC18" s="1811"/>
      <c r="BD18" s="1811"/>
      <c r="BE18" s="1811"/>
      <c r="BF18" s="1811"/>
      <c r="BG18" s="1811"/>
      <c r="BH18" s="1811"/>
      <c r="BI18" s="1811"/>
      <c r="BJ18" s="1811"/>
      <c r="BK18" s="1811"/>
      <c r="BL18" s="1811"/>
      <c r="BM18" s="1811"/>
      <c r="BN18" s="1811"/>
      <c r="BO18" s="1811"/>
      <c r="BP18" s="1811"/>
      <c r="BQ18" s="1811"/>
      <c r="BR18" s="1811"/>
      <c r="BS18" s="1811"/>
      <c r="BT18" s="1812"/>
    </row>
    <row r="19" spans="3:73" s="318" customFormat="1" ht="73.95" customHeight="1" thickBot="1">
      <c r="E19" s="1735" t="s">
        <v>1163</v>
      </c>
      <c r="F19" s="1736"/>
      <c r="G19" s="1736"/>
      <c r="H19" s="1736"/>
      <c r="I19" s="1736"/>
      <c r="J19" s="1736"/>
      <c r="K19" s="1736"/>
      <c r="L19" s="1736"/>
      <c r="M19" s="1736"/>
      <c r="N19" s="1736"/>
      <c r="O19" s="1736"/>
      <c r="P19" s="1736"/>
      <c r="Q19" s="1736"/>
      <c r="R19" s="1736"/>
      <c r="S19" s="1736"/>
      <c r="T19" s="1736"/>
      <c r="U19" s="1736"/>
      <c r="V19" s="1736"/>
      <c r="W19" s="1736"/>
      <c r="X19" s="1736"/>
      <c r="Y19" s="1737"/>
      <c r="Z19" s="1738"/>
      <c r="AA19" s="374"/>
      <c r="AB19" s="1735" t="s">
        <v>1123</v>
      </c>
      <c r="AC19" s="1736"/>
      <c r="AD19" s="1736"/>
      <c r="AE19" s="1736"/>
      <c r="AF19" s="1736"/>
      <c r="AG19" s="1736"/>
      <c r="AH19" s="1736"/>
      <c r="AI19" s="1736"/>
      <c r="AJ19" s="1736"/>
      <c r="AK19" s="1736"/>
      <c r="AL19" s="1736"/>
      <c r="AM19" s="1736"/>
      <c r="AN19" s="1736"/>
      <c r="AO19" s="1736"/>
      <c r="AP19" s="1736"/>
      <c r="AQ19" s="1736"/>
      <c r="AR19" s="1736"/>
      <c r="AS19" s="1736"/>
      <c r="AT19" s="1736"/>
      <c r="AU19" s="1736"/>
      <c r="AV19" s="1737"/>
      <c r="AW19" s="1738"/>
      <c r="AX19" s="374"/>
      <c r="AY19" s="1839" t="s">
        <v>1129</v>
      </c>
      <c r="AZ19" s="1840"/>
      <c r="BA19" s="1840"/>
      <c r="BB19" s="1840"/>
      <c r="BC19" s="1840"/>
      <c r="BD19" s="1840"/>
      <c r="BE19" s="1840"/>
      <c r="BF19" s="1840"/>
      <c r="BG19" s="1840"/>
      <c r="BH19" s="1840"/>
      <c r="BI19" s="1840"/>
      <c r="BJ19" s="1840"/>
      <c r="BK19" s="1840"/>
      <c r="BL19" s="1840"/>
      <c r="BM19" s="1840"/>
      <c r="BN19" s="1840"/>
      <c r="BO19" s="1840"/>
      <c r="BP19" s="1840"/>
      <c r="BQ19" s="1840"/>
      <c r="BR19" s="1840"/>
      <c r="BS19" s="1841"/>
      <c r="BT19" s="1842"/>
    </row>
    <row r="20" spans="3:73" s="318" customFormat="1" ht="52.5" customHeight="1" thickTop="1" thickBot="1">
      <c r="E20" s="1756" t="str">
        <f>IF(入力シート!$L$179="","",MID(TEXT(入力シート!$L$179,"?????????0"),COLUMN(C$3)/2,1))</f>
        <v/>
      </c>
      <c r="F20" s="1741"/>
      <c r="G20" s="1739" t="str">
        <f>IF(入力シート!$L$179="","",MID(TEXT(入力シート!$L$179,"?????????0"),COLUMN(E$3)/2,1))</f>
        <v/>
      </c>
      <c r="H20" s="1730"/>
      <c r="I20" s="1729" t="str">
        <f>IF(入力シート!$L$179="","",MID(TEXT(入力シート!$L$179,"?????????0"),COLUMN(G$3)/2,1))</f>
        <v/>
      </c>
      <c r="J20" s="1730"/>
      <c r="K20" s="1729" t="str">
        <f>IF(入力シート!$L$179="","",MID(TEXT(入力シート!$L$179,"?????????0"),COLUMN(I$3)/2,1))</f>
        <v/>
      </c>
      <c r="L20" s="1741"/>
      <c r="M20" s="1739" t="str">
        <f>IF(入力シート!$L$179="","",MID(TEXT(入力シート!$L$179,"?????????0"),COLUMN(K$3)/2,1))</f>
        <v/>
      </c>
      <c r="N20" s="1730"/>
      <c r="O20" s="1729" t="str">
        <f>IF(入力シート!$L$179="","",MID(TEXT(入力シート!$L$179,"?????????0"),COLUMN(M$3)/2,1))</f>
        <v/>
      </c>
      <c r="P20" s="1730"/>
      <c r="Q20" s="1729" t="str">
        <f>IF(入力シート!$L$179="","",MID(TEXT(入力シート!$L$179,"?????????0"),COLUMN(O$3)/2,1))</f>
        <v/>
      </c>
      <c r="R20" s="1741"/>
      <c r="S20" s="1739" t="str">
        <f>IF(入力シート!$L$179="","",MID(TEXT(入力シート!$L$179,"?????????0"),COLUMN(Q$3)/2,1))</f>
        <v/>
      </c>
      <c r="T20" s="1730"/>
      <c r="U20" s="1729" t="str">
        <f>IF(入力シート!$L$179="","",MID(TEXT(入力シート!$L$179,"?????????0"),COLUMN(S$3)/2,1))</f>
        <v/>
      </c>
      <c r="V20" s="1730"/>
      <c r="W20" s="1729" t="str">
        <f>IF(入力シート!$L$179="","",MID(TEXT(入力シート!$L$179,"?????????0"),COLUMN(U$3)/2,1))</f>
        <v/>
      </c>
      <c r="X20" s="1740"/>
      <c r="Y20" s="1742" t="s">
        <v>19</v>
      </c>
      <c r="Z20" s="1742"/>
      <c r="AA20" s="374"/>
      <c r="AB20" s="1756" t="str">
        <f>IF(入力シート!$L$183="","",IF(入力シート!$L$183&gt;0,MID(TEXT(入力シート!$L$183,"??????????"),COLUMN(C$3)/2,1),IF(入力シート!$AT187=10,"-",入力シート!AQ188)))</f>
        <v/>
      </c>
      <c r="AC20" s="1741"/>
      <c r="AD20" s="1739" t="str">
        <f>IF(入力シート!$L$183="","",IF(入力シート!$L$183&gt;0,MID(TEXT(入力シート!$L$183,"??????????"),COLUMN(E$3)/2,1),IF(入力シート!$AT187=10,"-",入力シート!AS188)))</f>
        <v/>
      </c>
      <c r="AE20" s="1730"/>
      <c r="AF20" s="1729" t="str">
        <f>IF(入力シート!$L$183="","",IF(入力シート!$L$183&gt;0,MID(TEXT(入力シート!$L$183,"??????????"),COLUMN(G$3)/2,1),IF(入力シート!$AT187=10,"-",入力シート!AU188)))</f>
        <v/>
      </c>
      <c r="AG20" s="1730"/>
      <c r="AH20" s="1729" t="str">
        <f>IF(入力シート!$L$183="","",IF(入力シート!$L$183&gt;0,MID(TEXT(入力シート!$L$183,"??????????"),COLUMN(I$3)/2,1),IF(入力シート!$AT187=10,"-",入力シート!AW188)))</f>
        <v/>
      </c>
      <c r="AI20" s="1741"/>
      <c r="AJ20" s="1739" t="str">
        <f>IF(入力シート!$L$183="","",IF(入力シート!$L$183&gt;0,MID(TEXT(入力シート!$L$183,"??????????"),COLUMN(K$3)/2,1),IF(入力シート!$AT187=10,"-",入力シート!AY188)))</f>
        <v/>
      </c>
      <c r="AK20" s="1730"/>
      <c r="AL20" s="1729" t="str">
        <f>IF(入力シート!$L$183="","",IF(入力シート!$L$183&gt;0,MID(TEXT(入力シート!$L$183,"??????????"),COLUMN(M$3)/2,1),IF(入力シート!$AT187=10,"-",入力シート!BA188)))</f>
        <v/>
      </c>
      <c r="AM20" s="1730"/>
      <c r="AN20" s="1729" t="str">
        <f>IF(入力シート!$L$183="","",IF(入力シート!$L$183&gt;0,MID(TEXT(入力シート!$L$183,"??????????"),COLUMN(O$3)/2,1),IF(入力シート!$AT187=10,"-",入力シート!BC188)))</f>
        <v/>
      </c>
      <c r="AO20" s="1741"/>
      <c r="AP20" s="1739" t="str">
        <f>IF(入力シート!$L$183="","",IF(入力シート!$L$183&gt;0,MID(TEXT(入力シート!$L$183,"??????????"),COLUMN(Q$3)/2,1),IF(入力シート!$AT187=10,"-",入力シート!BE188)))</f>
        <v/>
      </c>
      <c r="AQ20" s="1730"/>
      <c r="AR20" s="1729" t="str">
        <f>IF(入力シート!$L$183="","",IF(入力シート!$L$183&gt;0,MID(TEXT(入力シート!$L$183,"??????????"),COLUMN(S$3)/2,1),IF(入力シート!$AT187=10,"-",入力シート!BG188)))</f>
        <v/>
      </c>
      <c r="AS20" s="1730"/>
      <c r="AT20" s="1729" t="str">
        <f>IF(入力シート!$L$183="","",IF(入力シート!$L$183&gt;0,MID(TEXT(入力シート!$L$183,"??????????"),COLUMN(U$3)/2,1),IF(入力シート!$AT187=10,"-",入力シート!BI188)))</f>
        <v/>
      </c>
      <c r="AU20" s="1740"/>
      <c r="AV20" s="1742" t="s">
        <v>19</v>
      </c>
      <c r="AW20" s="1742"/>
      <c r="AX20" s="374"/>
      <c r="AY20" s="1756" t="str">
        <f>IF(入力シート!$L$186="","",MID(TEXT(入力シート!$L$186,"?????????0"),COLUMN(C$3)/2,1))</f>
        <v/>
      </c>
      <c r="AZ20" s="1757"/>
      <c r="BA20" s="1739" t="str">
        <f>IF(入力シート!$L$186="","",MID(TEXT(入力シート!$L$186,"?????????0"),COLUMN(E$3)/2,1))</f>
        <v/>
      </c>
      <c r="BB20" s="1730"/>
      <c r="BC20" s="1729" t="str">
        <f>IF(入力シート!$L$186="","",MID(TEXT(入力シート!$L$186,"?????????0"),COLUMN(G$3)/2,1))</f>
        <v/>
      </c>
      <c r="BD20" s="1730"/>
      <c r="BE20" s="1729" t="str">
        <f>IF(入力シート!$L$186="","",MID(TEXT(入力シート!$L$186,"?????????0"),COLUMN(I$3)/2,1))</f>
        <v/>
      </c>
      <c r="BF20" s="1741"/>
      <c r="BG20" s="1739" t="str">
        <f>IF(入力シート!$L$186="","",MID(TEXT(入力シート!$L$186,"?????????0"),COLUMN(K$3)/2,1))</f>
        <v/>
      </c>
      <c r="BH20" s="1730"/>
      <c r="BI20" s="1729" t="str">
        <f>IF(入力シート!$L$186="","",MID(TEXT(入力シート!$L$186,"?????????0"),COLUMN(M$3)/2,1))</f>
        <v/>
      </c>
      <c r="BJ20" s="1730"/>
      <c r="BK20" s="1729" t="str">
        <f>IF(入力シート!$L$186="","",MID(TEXT(入力シート!$L$186,"?????????0"),COLUMN(O$3)/2,1))</f>
        <v/>
      </c>
      <c r="BL20" s="1741"/>
      <c r="BM20" s="1739" t="str">
        <f>IF(入力シート!$L$186="","",MID(TEXT(入力シート!$L$186,"?????????0"),COLUMN(Q$3)/2,1))</f>
        <v/>
      </c>
      <c r="BN20" s="1730"/>
      <c r="BO20" s="1729" t="str">
        <f>IF(入力シート!$L$186="","",MID(TEXT(入力シート!$L$186,"?????????0"),COLUMN(S$3)/2,1))</f>
        <v/>
      </c>
      <c r="BP20" s="1730"/>
      <c r="BQ20" s="1729" t="str">
        <f>IF(入力シート!$L$186="","",MID(TEXT(入力シート!$L$186,"?????????0"),COLUMN(U$3)/2,1))</f>
        <v/>
      </c>
      <c r="BR20" s="1740"/>
      <c r="BS20" s="1742" t="s">
        <v>19</v>
      </c>
      <c r="BT20" s="1742"/>
    </row>
    <row r="21" spans="3:73" s="318" customFormat="1" ht="37.5" customHeight="1" thickTop="1">
      <c r="E21" s="623"/>
      <c r="F21" s="623"/>
      <c r="G21" s="623"/>
      <c r="H21" s="623"/>
      <c r="I21" s="623"/>
      <c r="J21" s="623"/>
      <c r="K21" s="623"/>
      <c r="L21" s="623"/>
      <c r="M21" s="623"/>
      <c r="N21" s="623"/>
      <c r="O21" s="623"/>
      <c r="P21" s="623"/>
      <c r="Q21" s="623"/>
      <c r="R21" s="623"/>
      <c r="S21" s="623"/>
      <c r="T21" s="623"/>
      <c r="U21" s="623"/>
      <c r="V21" s="623"/>
      <c r="W21" s="623"/>
      <c r="X21" s="623"/>
      <c r="Y21" s="1731" t="s">
        <v>463</v>
      </c>
      <c r="Z21" s="1731"/>
      <c r="AB21" s="623"/>
      <c r="AC21" s="623"/>
      <c r="AD21" s="623"/>
      <c r="AE21" s="623"/>
      <c r="AF21" s="623"/>
      <c r="AG21" s="623"/>
      <c r="AH21" s="623"/>
      <c r="AI21" s="623"/>
      <c r="AJ21" s="623"/>
      <c r="AK21" s="623"/>
      <c r="AL21" s="623"/>
      <c r="AM21" s="623"/>
      <c r="AN21" s="623"/>
      <c r="AO21" s="623"/>
      <c r="AP21" s="623"/>
      <c r="AQ21" s="623"/>
      <c r="AR21" s="623"/>
      <c r="AS21" s="623"/>
      <c r="AT21" s="623"/>
      <c r="AU21" s="623"/>
      <c r="AV21" s="1731" t="s">
        <v>463</v>
      </c>
      <c r="AW21" s="1731"/>
      <c r="BS21" s="1731" t="s">
        <v>463</v>
      </c>
      <c r="BT21" s="1731"/>
    </row>
    <row r="22" spans="3:73" s="318" customFormat="1" ht="37.5" customHeight="1">
      <c r="E22" s="623"/>
      <c r="F22" s="623"/>
      <c r="G22" s="623"/>
      <c r="H22" s="623"/>
      <c r="I22" s="623"/>
      <c r="J22" s="623"/>
      <c r="K22" s="623"/>
      <c r="L22" s="623"/>
      <c r="M22" s="623"/>
      <c r="N22" s="623"/>
      <c r="O22" s="623"/>
      <c r="P22" s="623"/>
      <c r="Q22" s="623"/>
      <c r="R22" s="623"/>
      <c r="S22" s="623"/>
      <c r="T22" s="623"/>
      <c r="U22" s="623"/>
      <c r="V22" s="623"/>
      <c r="W22" s="623"/>
      <c r="X22" s="623"/>
      <c r="Y22" s="618"/>
      <c r="Z22" s="618"/>
      <c r="AB22" s="623"/>
      <c r="AC22" s="623"/>
      <c r="AD22" s="623"/>
      <c r="AE22" s="623"/>
      <c r="AF22" s="623"/>
      <c r="AG22" s="623"/>
      <c r="AH22" s="623"/>
      <c r="AI22" s="623"/>
      <c r="AJ22" s="623"/>
      <c r="AK22" s="623"/>
      <c r="AL22" s="623"/>
      <c r="AM22" s="623"/>
      <c r="AN22" s="623"/>
      <c r="AO22" s="623"/>
      <c r="AP22" s="623"/>
      <c r="AQ22" s="623"/>
      <c r="AR22" s="623"/>
      <c r="AS22" s="623"/>
      <c r="AT22" s="623"/>
      <c r="AU22" s="623"/>
      <c r="AV22" s="618"/>
      <c r="AW22" s="618"/>
      <c r="BS22" s="618"/>
      <c r="BT22" s="618"/>
    </row>
    <row r="23" spans="3:73" s="318" customFormat="1" ht="30" customHeight="1">
      <c r="E23" s="1790" t="s">
        <v>521</v>
      </c>
      <c r="F23" s="1791"/>
      <c r="G23" s="1791"/>
      <c r="H23" s="1791"/>
      <c r="I23" s="1791"/>
      <c r="J23" s="1791"/>
      <c r="K23" s="1791"/>
      <c r="L23" s="1791"/>
      <c r="M23" s="1791"/>
      <c r="N23" s="1791"/>
      <c r="O23" s="1791"/>
      <c r="P23" s="1791"/>
      <c r="Q23" s="1791"/>
      <c r="R23" s="1791"/>
      <c r="S23" s="1791"/>
      <c r="T23" s="1791"/>
      <c r="U23" s="1791"/>
      <c r="V23" s="1791"/>
      <c r="W23" s="1791"/>
      <c r="X23" s="1791"/>
      <c r="Y23" s="1791"/>
      <c r="Z23" s="1792"/>
      <c r="AB23" s="1790" t="s">
        <v>522</v>
      </c>
      <c r="AC23" s="1791"/>
      <c r="AD23" s="1791"/>
      <c r="AE23" s="1791"/>
      <c r="AF23" s="1791"/>
      <c r="AG23" s="1791"/>
      <c r="AH23" s="1791"/>
      <c r="AI23" s="1791"/>
      <c r="AJ23" s="1791"/>
      <c r="AK23" s="1791"/>
      <c r="AL23" s="1791"/>
      <c r="AM23" s="1791"/>
      <c r="AN23" s="1791"/>
      <c r="AO23" s="1791"/>
      <c r="AP23" s="1791"/>
      <c r="AQ23" s="1791"/>
      <c r="AR23" s="1791"/>
      <c r="AS23" s="1791"/>
      <c r="AT23" s="1791"/>
      <c r="AU23" s="1791"/>
      <c r="AV23" s="1791"/>
      <c r="AW23" s="1792"/>
    </row>
    <row r="24" spans="3:73" s="318" customFormat="1" ht="69" customHeight="1" thickBot="1">
      <c r="E24" s="1525" t="s">
        <v>1130</v>
      </c>
      <c r="F24" s="1526"/>
      <c r="G24" s="1526"/>
      <c r="H24" s="1526"/>
      <c r="I24" s="1526"/>
      <c r="J24" s="1526"/>
      <c r="K24" s="1526"/>
      <c r="L24" s="1526"/>
      <c r="M24" s="1526"/>
      <c r="N24" s="1526"/>
      <c r="O24" s="1526"/>
      <c r="P24" s="1526"/>
      <c r="Q24" s="1526"/>
      <c r="R24" s="1526"/>
      <c r="S24" s="1526"/>
      <c r="T24" s="1526"/>
      <c r="U24" s="1526"/>
      <c r="V24" s="1526"/>
      <c r="W24" s="1526"/>
      <c r="X24" s="1526"/>
      <c r="Y24" s="1813"/>
      <c r="Z24" s="1814"/>
      <c r="AA24" s="374"/>
      <c r="AB24" s="1525" t="s">
        <v>1130</v>
      </c>
      <c r="AC24" s="1526"/>
      <c r="AD24" s="1526"/>
      <c r="AE24" s="1526"/>
      <c r="AF24" s="1526"/>
      <c r="AG24" s="1526"/>
      <c r="AH24" s="1526"/>
      <c r="AI24" s="1526"/>
      <c r="AJ24" s="1526"/>
      <c r="AK24" s="1526"/>
      <c r="AL24" s="1526"/>
      <c r="AM24" s="1526"/>
      <c r="AN24" s="1526"/>
      <c r="AO24" s="1526"/>
      <c r="AP24" s="1526"/>
      <c r="AQ24" s="1526"/>
      <c r="AR24" s="1526"/>
      <c r="AS24" s="1526"/>
      <c r="AT24" s="1526"/>
      <c r="AU24" s="1526"/>
      <c r="AV24" s="1813"/>
      <c r="AW24" s="1814"/>
    </row>
    <row r="25" spans="3:73" s="318" customFormat="1" ht="53.25" customHeight="1" thickTop="1" thickBot="1">
      <c r="E25" s="1756" t="str">
        <f>IF(入力シート!$L$189="","",MID(TEXT(入力シート!$L$189,"?????????0"),COLUMN(C$3)/2,1))</f>
        <v/>
      </c>
      <c r="F25" s="1757"/>
      <c r="G25" s="1739" t="str">
        <f>IF(入力シート!$L$189="","",MID(TEXT(入力シート!$L$189,"?????????0"),COLUMN(E$3)/2,1))</f>
        <v/>
      </c>
      <c r="H25" s="1730"/>
      <c r="I25" s="1729" t="str">
        <f>IF(入力シート!$L$189="","",MID(TEXT(入力シート!$L$189,"?????????0"),COLUMN(G$3)/2,1))</f>
        <v/>
      </c>
      <c r="J25" s="1730"/>
      <c r="K25" s="1729" t="str">
        <f>IF(入力シート!$L$189="","",MID(TEXT(入力シート!$L$189,"?????????0"),COLUMN(I$3)/2,1))</f>
        <v/>
      </c>
      <c r="L25" s="1741"/>
      <c r="M25" s="1739" t="str">
        <f>IF(入力シート!$L$189="","",MID(TEXT(入力シート!$L$189,"?????????0"),COLUMN(K$3)/2,1))</f>
        <v/>
      </c>
      <c r="N25" s="1730"/>
      <c r="O25" s="1729" t="str">
        <f>IF(入力シート!$L$189="","",MID(TEXT(入力シート!$L$189,"?????????0"),COLUMN(M$3)/2,1))</f>
        <v/>
      </c>
      <c r="P25" s="1730"/>
      <c r="Q25" s="1729" t="str">
        <f>IF(入力シート!$L$189="","",MID(TEXT(入力シート!$L$189,"?????????0"),COLUMN(O$3)/2,1))</f>
        <v/>
      </c>
      <c r="R25" s="1741"/>
      <c r="S25" s="1739" t="str">
        <f>IF(入力シート!$L$189="","",MID(TEXT(入力シート!$L$189,"?????????0"),COLUMN(Q$3)/2,1))</f>
        <v/>
      </c>
      <c r="T25" s="1730"/>
      <c r="U25" s="1729" t="str">
        <f>IF(入力シート!$L$189="","",MID(TEXT(入力シート!$L$189,"?????????0"),COLUMN(S$3)/2,1))</f>
        <v/>
      </c>
      <c r="V25" s="1730"/>
      <c r="W25" s="1729" t="str">
        <f>IF(入力シート!$L$189="","",MID(TEXT(入力シート!$L$189,"?????????0"),COLUMN(U$3)/2,1))</f>
        <v/>
      </c>
      <c r="X25" s="1740"/>
      <c r="Y25" s="1742" t="s">
        <v>19</v>
      </c>
      <c r="Z25" s="1742"/>
      <c r="AA25" s="374"/>
      <c r="AB25" s="1756" t="str">
        <f>IF(入力シート!$L$192="","",MID(TEXT(入力シート!$L$192,"?????????0"),COLUMN(C$3)/2,1))</f>
        <v/>
      </c>
      <c r="AC25" s="1741"/>
      <c r="AD25" s="1739" t="str">
        <f>IF(入力シート!$L$192="","",MID(TEXT(入力シート!$L$192,"?????????0"),COLUMN(E$3)/2,1))</f>
        <v/>
      </c>
      <c r="AE25" s="1730"/>
      <c r="AF25" s="1729" t="str">
        <f>IF(入力シート!$L$192="","",MID(TEXT(入力シート!$L$192,"?????????0"),COLUMN(G$3)/2,1))</f>
        <v/>
      </c>
      <c r="AG25" s="1730"/>
      <c r="AH25" s="1729" t="str">
        <f>IF(入力シート!$L$192="","",MID(TEXT(入力シート!$L$192,"?????????0"),COLUMN(I$3)/2,1))</f>
        <v/>
      </c>
      <c r="AI25" s="1741"/>
      <c r="AJ25" s="1739" t="str">
        <f>IF(入力シート!$L$192="","",MID(TEXT(入力シート!$L$192,"?????????0"),COLUMN(K$3)/2,1))</f>
        <v/>
      </c>
      <c r="AK25" s="1730"/>
      <c r="AL25" s="1729" t="str">
        <f>IF(入力シート!$L$192="","",MID(TEXT(入力シート!$L$192,"?????????0"),COLUMN(M$3)/2,1))</f>
        <v/>
      </c>
      <c r="AM25" s="1730"/>
      <c r="AN25" s="1729" t="str">
        <f>IF(入力シート!$L$192="","",MID(TEXT(入力シート!$L$192,"?????????0"),COLUMN(O$3)/2,1))</f>
        <v/>
      </c>
      <c r="AO25" s="1741"/>
      <c r="AP25" s="1739" t="str">
        <f>IF(入力シート!$L$192="","",MID(TEXT(入力シート!$L$192,"?????????0"),COLUMN(Q$3)/2,1))</f>
        <v/>
      </c>
      <c r="AQ25" s="1730"/>
      <c r="AR25" s="1729" t="str">
        <f>IF(入力シート!$L$192="","",MID(TEXT(入力シート!$L$192,"?????????0"),COLUMN(S$3)/2,1))</f>
        <v/>
      </c>
      <c r="AS25" s="1730"/>
      <c r="AT25" s="1729" t="str">
        <f>IF(入力シート!$L$192="","",MID(TEXT(入力シート!$L$192,"?????????0"),COLUMN(U$3)/2,1))</f>
        <v/>
      </c>
      <c r="AU25" s="1740"/>
      <c r="AV25" s="1755" t="s">
        <v>19</v>
      </c>
      <c r="AW25" s="1742"/>
      <c r="BU25" s="374"/>
    </row>
    <row r="26" spans="3:73" ht="37.5" customHeight="1" thickTop="1">
      <c r="E26" s="318"/>
      <c r="F26" s="318"/>
      <c r="G26" s="318"/>
      <c r="H26" s="318"/>
      <c r="I26" s="318"/>
      <c r="J26" s="375"/>
      <c r="K26" s="375"/>
      <c r="L26" s="375"/>
      <c r="M26" s="375"/>
      <c r="N26" s="375"/>
      <c r="O26" s="375"/>
      <c r="P26" s="375"/>
      <c r="Q26" s="375"/>
      <c r="R26" s="375"/>
      <c r="S26" s="375"/>
      <c r="Y26" s="1731" t="s">
        <v>463</v>
      </c>
      <c r="Z26" s="1731"/>
      <c r="AV26" s="1731" t="s">
        <v>463</v>
      </c>
      <c r="AW26" s="1731"/>
      <c r="BK26" s="376"/>
    </row>
    <row r="27" spans="3:73" s="318" customFormat="1" ht="39" hidden="1" customHeight="1">
      <c r="AZ27" s="374"/>
      <c r="BA27" s="374"/>
      <c r="BB27" s="374"/>
      <c r="BC27" s="374"/>
      <c r="BD27" s="374"/>
      <c r="BE27" s="374"/>
      <c r="BF27" s="374"/>
      <c r="BG27" s="374"/>
      <c r="BH27" s="374"/>
      <c r="BI27" s="374"/>
      <c r="BJ27" s="374"/>
      <c r="BK27" s="374"/>
      <c r="BL27" s="374"/>
    </row>
    <row r="28" spans="3:73" s="318" customFormat="1" ht="30.6" customHeight="1">
      <c r="C28" s="478"/>
      <c r="D28" s="478"/>
      <c r="E28" s="476"/>
      <c r="F28" s="476"/>
      <c r="G28" s="476"/>
      <c r="H28" s="476"/>
      <c r="I28" s="476"/>
      <c r="J28" s="476"/>
      <c r="K28" s="476"/>
      <c r="L28" s="476"/>
      <c r="M28" s="476"/>
      <c r="O28" s="476"/>
      <c r="P28" s="476"/>
      <c r="Q28" s="476"/>
      <c r="R28" s="476"/>
      <c r="S28" s="476"/>
      <c r="T28" s="476"/>
      <c r="U28" s="476"/>
      <c r="V28" s="476"/>
      <c r="W28" s="476"/>
      <c r="X28" s="476"/>
      <c r="Y28" s="476"/>
      <c r="Z28" s="476"/>
      <c r="AA28" s="476"/>
      <c r="AB28" s="476"/>
      <c r="AC28" s="476"/>
      <c r="AD28" s="476"/>
      <c r="AE28" s="476"/>
      <c r="AF28" s="476"/>
      <c r="AG28" s="476"/>
      <c r="AH28" s="476"/>
      <c r="AI28" s="476"/>
      <c r="AJ28" s="476"/>
    </row>
    <row r="29" spans="3:73" s="318" customFormat="1" ht="37.5" customHeight="1">
      <c r="E29" s="374"/>
      <c r="F29" s="374"/>
      <c r="G29" s="374"/>
      <c r="H29" s="374"/>
      <c r="I29" s="374"/>
      <c r="J29" s="374"/>
      <c r="K29" s="374"/>
      <c r="L29" s="374"/>
      <c r="M29" s="374"/>
      <c r="N29" s="374"/>
      <c r="O29" s="374"/>
      <c r="P29" s="374"/>
      <c r="Q29" s="374"/>
      <c r="R29" s="374"/>
      <c r="S29" s="374"/>
      <c r="AO29" s="1731"/>
      <c r="AP29" s="1731"/>
    </row>
    <row r="30" spans="3:73" s="318" customFormat="1" ht="30.6" customHeight="1">
      <c r="C30" s="478"/>
      <c r="D30" s="478"/>
      <c r="E30" s="1762" t="s">
        <v>1192</v>
      </c>
      <c r="F30" s="1763"/>
      <c r="G30" s="1763"/>
      <c r="H30" s="1763"/>
      <c r="I30" s="1763"/>
      <c r="J30" s="1763"/>
      <c r="K30" s="1763"/>
      <c r="L30" s="1763"/>
      <c r="M30" s="1763"/>
      <c r="N30" s="1763"/>
      <c r="O30" s="1763"/>
      <c r="P30" s="1763"/>
      <c r="Q30" s="1763"/>
      <c r="R30" s="1763"/>
      <c r="S30" s="1763"/>
      <c r="T30" s="1763"/>
      <c r="U30" s="1763"/>
      <c r="V30" s="1763"/>
      <c r="W30" s="1763"/>
      <c r="X30" s="1763"/>
      <c r="Y30" s="1763"/>
      <c r="Z30" s="1764"/>
      <c r="AA30" s="476"/>
      <c r="AB30" s="1793" t="s">
        <v>1191</v>
      </c>
      <c r="AC30" s="1794"/>
      <c r="AD30" s="1794"/>
      <c r="AE30" s="1794"/>
      <c r="AF30" s="1794"/>
      <c r="AG30" s="1794"/>
      <c r="AH30" s="1794"/>
      <c r="AI30" s="1794"/>
      <c r="AJ30" s="1794"/>
      <c r="AK30" s="1794"/>
      <c r="AL30" s="1794"/>
      <c r="AM30" s="1794"/>
      <c r="AN30" s="1794"/>
      <c r="AO30" s="1794"/>
      <c r="AP30" s="1794"/>
      <c r="AQ30" s="1794"/>
      <c r="AR30" s="1794"/>
      <c r="AS30" s="1794"/>
      <c r="AT30" s="1794"/>
      <c r="AU30" s="1794"/>
      <c r="AV30" s="1794"/>
      <c r="AW30" s="1795"/>
    </row>
    <row r="31" spans="3:73" s="318" customFormat="1" ht="52.5" customHeight="1">
      <c r="C31" s="478"/>
      <c r="D31" s="478"/>
      <c r="E31" s="1772" t="s">
        <v>1247</v>
      </c>
      <c r="F31" s="1773"/>
      <c r="G31" s="1773"/>
      <c r="H31" s="1773"/>
      <c r="I31" s="1773"/>
      <c r="J31" s="1773"/>
      <c r="K31" s="1773"/>
      <c r="L31" s="1773"/>
      <c r="M31" s="1773"/>
      <c r="N31" s="1773"/>
      <c r="O31" s="1773"/>
      <c r="P31" s="1773"/>
      <c r="Q31" s="1773"/>
      <c r="R31" s="1773"/>
      <c r="S31" s="1773"/>
      <c r="T31" s="1773"/>
      <c r="U31" s="1773"/>
      <c r="V31" s="1773"/>
      <c r="W31" s="1773"/>
      <c r="X31" s="1773"/>
      <c r="Y31" s="1773"/>
      <c r="Z31" s="1774"/>
      <c r="AA31" s="377"/>
      <c r="AB31" s="1772" t="s">
        <v>1248</v>
      </c>
      <c r="AC31" s="1773"/>
      <c r="AD31" s="1773"/>
      <c r="AE31" s="1773"/>
      <c r="AF31" s="1773"/>
      <c r="AG31" s="1773"/>
      <c r="AH31" s="1773"/>
      <c r="AI31" s="1773"/>
      <c r="AJ31" s="1773"/>
      <c r="AK31" s="1773"/>
      <c r="AL31" s="1773"/>
      <c r="AM31" s="1773"/>
      <c r="AN31" s="1773"/>
      <c r="AO31" s="1773"/>
      <c r="AP31" s="1773"/>
      <c r="AQ31" s="1773"/>
      <c r="AR31" s="1773"/>
      <c r="AS31" s="1773"/>
      <c r="AT31" s="1773"/>
      <c r="AU31" s="1773"/>
      <c r="AV31" s="1773"/>
      <c r="AW31" s="1774"/>
    </row>
    <row r="32" spans="3:73" s="318" customFormat="1" ht="36.6" customHeight="1">
      <c r="C32" s="478"/>
      <c r="D32" s="478"/>
      <c r="E32" s="1775"/>
      <c r="F32" s="1776"/>
      <c r="G32" s="1776"/>
      <c r="H32" s="1776"/>
      <c r="I32" s="1776"/>
      <c r="J32" s="1776"/>
      <c r="K32" s="1776"/>
      <c r="L32" s="1776"/>
      <c r="M32" s="1776"/>
      <c r="N32" s="1776"/>
      <c r="O32" s="1776"/>
      <c r="P32" s="1776"/>
      <c r="Q32" s="1776"/>
      <c r="R32" s="1776"/>
      <c r="S32" s="1776"/>
      <c r="T32" s="1776"/>
      <c r="U32" s="1776"/>
      <c r="V32" s="1776"/>
      <c r="W32" s="1776"/>
      <c r="X32" s="1776"/>
      <c r="Y32" s="1776"/>
      <c r="Z32" s="1777"/>
      <c r="AA32" s="374"/>
      <c r="AB32" s="1775"/>
      <c r="AC32" s="1776"/>
      <c r="AD32" s="1776"/>
      <c r="AE32" s="1776"/>
      <c r="AF32" s="1776"/>
      <c r="AG32" s="1776"/>
      <c r="AH32" s="1776"/>
      <c r="AI32" s="1776"/>
      <c r="AJ32" s="1776"/>
      <c r="AK32" s="1776"/>
      <c r="AL32" s="1776"/>
      <c r="AM32" s="1776"/>
      <c r="AN32" s="1776"/>
      <c r="AO32" s="1776"/>
      <c r="AP32" s="1776"/>
      <c r="AQ32" s="1776"/>
      <c r="AR32" s="1776"/>
      <c r="AS32" s="1776"/>
      <c r="AT32" s="1776"/>
      <c r="AU32" s="1776"/>
      <c r="AV32" s="1776"/>
      <c r="AW32" s="1777"/>
    </row>
    <row r="33" spans="3:72" s="318" customFormat="1" ht="52.5" customHeight="1">
      <c r="C33" s="478"/>
      <c r="D33" s="478"/>
      <c r="E33" s="1775"/>
      <c r="F33" s="1776"/>
      <c r="G33" s="1776"/>
      <c r="H33" s="1776"/>
      <c r="I33" s="1776"/>
      <c r="J33" s="1776"/>
      <c r="K33" s="1776"/>
      <c r="L33" s="1776"/>
      <c r="M33" s="1776"/>
      <c r="N33" s="1776"/>
      <c r="O33" s="1776"/>
      <c r="P33" s="1776"/>
      <c r="Q33" s="1776"/>
      <c r="R33" s="1776"/>
      <c r="S33" s="1776"/>
      <c r="T33" s="1776"/>
      <c r="U33" s="1776"/>
      <c r="V33" s="1776"/>
      <c r="W33" s="1776"/>
      <c r="X33" s="1776"/>
      <c r="Y33" s="1776"/>
      <c r="Z33" s="1777"/>
      <c r="AA33" s="377"/>
      <c r="AB33" s="1775"/>
      <c r="AC33" s="1776"/>
      <c r="AD33" s="1776"/>
      <c r="AE33" s="1776"/>
      <c r="AF33" s="1776"/>
      <c r="AG33" s="1776"/>
      <c r="AH33" s="1776"/>
      <c r="AI33" s="1776"/>
      <c r="AJ33" s="1776"/>
      <c r="AK33" s="1776"/>
      <c r="AL33" s="1776"/>
      <c r="AM33" s="1776"/>
      <c r="AN33" s="1776"/>
      <c r="AO33" s="1776"/>
      <c r="AP33" s="1776"/>
      <c r="AQ33" s="1776"/>
      <c r="AR33" s="1776"/>
      <c r="AS33" s="1776"/>
      <c r="AT33" s="1776"/>
      <c r="AU33" s="1776"/>
      <c r="AV33" s="1776"/>
      <c r="AW33" s="1777"/>
    </row>
    <row r="34" spans="3:72" s="318" customFormat="1" ht="36.6" customHeight="1">
      <c r="C34" s="478"/>
      <c r="D34" s="478"/>
      <c r="E34" s="1775"/>
      <c r="F34" s="1776"/>
      <c r="G34" s="1776"/>
      <c r="H34" s="1776"/>
      <c r="I34" s="1776"/>
      <c r="J34" s="1776"/>
      <c r="K34" s="1776"/>
      <c r="L34" s="1776"/>
      <c r="M34" s="1776"/>
      <c r="N34" s="1776"/>
      <c r="O34" s="1776"/>
      <c r="P34" s="1776"/>
      <c r="Q34" s="1776"/>
      <c r="R34" s="1776"/>
      <c r="S34" s="1776"/>
      <c r="T34" s="1776"/>
      <c r="U34" s="1776"/>
      <c r="V34" s="1776"/>
      <c r="W34" s="1776"/>
      <c r="X34" s="1776"/>
      <c r="Y34" s="1776"/>
      <c r="Z34" s="1777"/>
      <c r="AA34" s="374"/>
      <c r="AB34" s="1775"/>
      <c r="AC34" s="1776"/>
      <c r="AD34" s="1776"/>
      <c r="AE34" s="1776"/>
      <c r="AF34" s="1776"/>
      <c r="AG34" s="1776"/>
      <c r="AH34" s="1776"/>
      <c r="AI34" s="1776"/>
      <c r="AJ34" s="1776"/>
      <c r="AK34" s="1776"/>
      <c r="AL34" s="1776"/>
      <c r="AM34" s="1776"/>
      <c r="AN34" s="1776"/>
      <c r="AO34" s="1776"/>
      <c r="AP34" s="1776"/>
      <c r="AQ34" s="1776"/>
      <c r="AR34" s="1776"/>
      <c r="AS34" s="1776"/>
      <c r="AT34" s="1776"/>
      <c r="AU34" s="1776"/>
      <c r="AV34" s="1776"/>
      <c r="AW34" s="1777"/>
    </row>
    <row r="35" spans="3:72" s="318" customFormat="1" ht="52.5" customHeight="1">
      <c r="C35" s="478"/>
      <c r="D35" s="478"/>
      <c r="E35" s="1775"/>
      <c r="F35" s="1776"/>
      <c r="G35" s="1776"/>
      <c r="H35" s="1776"/>
      <c r="I35" s="1776"/>
      <c r="J35" s="1776"/>
      <c r="K35" s="1776"/>
      <c r="L35" s="1776"/>
      <c r="M35" s="1776"/>
      <c r="N35" s="1776"/>
      <c r="O35" s="1776"/>
      <c r="P35" s="1776"/>
      <c r="Q35" s="1776"/>
      <c r="R35" s="1776"/>
      <c r="S35" s="1776"/>
      <c r="T35" s="1776"/>
      <c r="U35" s="1776"/>
      <c r="V35" s="1776"/>
      <c r="W35" s="1776"/>
      <c r="X35" s="1776"/>
      <c r="Y35" s="1776"/>
      <c r="Z35" s="1777"/>
      <c r="AA35" s="477"/>
      <c r="AB35" s="1775"/>
      <c r="AC35" s="1776"/>
      <c r="AD35" s="1776"/>
      <c r="AE35" s="1776"/>
      <c r="AF35" s="1776"/>
      <c r="AG35" s="1776"/>
      <c r="AH35" s="1776"/>
      <c r="AI35" s="1776"/>
      <c r="AJ35" s="1776"/>
      <c r="AK35" s="1776"/>
      <c r="AL35" s="1776"/>
      <c r="AM35" s="1776"/>
      <c r="AN35" s="1776"/>
      <c r="AO35" s="1776"/>
      <c r="AP35" s="1776"/>
      <c r="AQ35" s="1776"/>
      <c r="AR35" s="1776"/>
      <c r="AS35" s="1776"/>
      <c r="AT35" s="1776"/>
      <c r="AU35" s="1776"/>
      <c r="AV35" s="1776"/>
      <c r="AW35" s="1777"/>
    </row>
    <row r="36" spans="3:72" s="318" customFormat="1" ht="36.6" customHeight="1">
      <c r="C36" s="478"/>
      <c r="D36" s="478"/>
      <c r="E36" s="1778" t="s">
        <v>1181</v>
      </c>
      <c r="F36" s="1779"/>
      <c r="G36" s="1779"/>
      <c r="H36" s="1779"/>
      <c r="I36" s="1779"/>
      <c r="J36" s="1779"/>
      <c r="K36" s="1727" t="s">
        <v>1182</v>
      </c>
      <c r="L36" s="1727"/>
      <c r="M36" s="1727"/>
      <c r="N36" s="1727"/>
      <c r="O36" s="1727"/>
      <c r="P36" s="1727"/>
      <c r="Q36" s="1727"/>
      <c r="R36" s="1727"/>
      <c r="S36" s="1727"/>
      <c r="T36" s="1727"/>
      <c r="U36" s="1727"/>
      <c r="V36" s="1727"/>
      <c r="W36" s="1727"/>
      <c r="X36" s="1727"/>
      <c r="Y36" s="1727"/>
      <c r="Z36" s="1728"/>
      <c r="AA36" s="377"/>
      <c r="AB36" s="1778" t="s">
        <v>1181</v>
      </c>
      <c r="AC36" s="1779"/>
      <c r="AD36" s="1779"/>
      <c r="AE36" s="1779"/>
      <c r="AF36" s="1779"/>
      <c r="AG36" s="1779"/>
      <c r="AH36" s="1727" t="s">
        <v>1182</v>
      </c>
      <c r="AI36" s="1727"/>
      <c r="AJ36" s="1727"/>
      <c r="AK36" s="1727"/>
      <c r="AL36" s="1727"/>
      <c r="AM36" s="1727"/>
      <c r="AN36" s="1727"/>
      <c r="AO36" s="1727"/>
      <c r="AP36" s="1727"/>
      <c r="AQ36" s="1727"/>
      <c r="AR36" s="1727"/>
      <c r="AS36" s="1727"/>
      <c r="AT36" s="1727"/>
      <c r="AU36" s="1727"/>
      <c r="AV36" s="1727"/>
      <c r="AW36" s="1728"/>
    </row>
    <row r="37" spans="3:72" s="318" customFormat="1" ht="52.5" customHeight="1" thickBot="1">
      <c r="C37" s="478"/>
      <c r="D37" s="478"/>
      <c r="E37" s="453"/>
      <c r="F37" s="482"/>
      <c r="G37" s="482"/>
      <c r="H37" s="482"/>
      <c r="I37" s="482"/>
      <c r="J37" s="482"/>
      <c r="K37" s="483"/>
      <c r="L37" s="483"/>
      <c r="M37" s="483"/>
      <c r="N37" s="483"/>
      <c r="O37" s="483"/>
      <c r="P37" s="483"/>
      <c r="Q37" s="483"/>
      <c r="R37" s="483"/>
      <c r="S37" s="483"/>
      <c r="T37" s="483"/>
      <c r="U37" s="483"/>
      <c r="V37" s="483"/>
      <c r="W37" s="483"/>
      <c r="X37" s="483"/>
      <c r="Y37" s="484"/>
      <c r="Z37" s="485"/>
      <c r="AA37" s="477"/>
      <c r="AB37" s="453"/>
      <c r="AC37" s="482"/>
      <c r="AD37" s="482"/>
      <c r="AE37" s="482"/>
      <c r="AF37" s="482"/>
      <c r="AG37" s="482"/>
      <c r="AH37" s="483"/>
      <c r="AI37" s="483"/>
      <c r="AJ37" s="483"/>
      <c r="AK37" s="483"/>
      <c r="AL37" s="483"/>
      <c r="AM37" s="483"/>
      <c r="AN37" s="483"/>
      <c r="AO37" s="483"/>
      <c r="AP37" s="483"/>
      <c r="AQ37" s="483"/>
      <c r="AR37" s="483"/>
      <c r="AS37" s="483"/>
      <c r="AT37" s="483"/>
      <c r="AU37" s="483"/>
      <c r="AV37" s="484"/>
      <c r="AW37" s="485"/>
    </row>
    <row r="38" spans="3:72" s="318" customFormat="1" ht="52.5" customHeight="1" thickTop="1" thickBot="1">
      <c r="C38" s="478"/>
      <c r="D38" s="478"/>
      <c r="E38" s="1756" t="str">
        <f>IF(入力シート!$L$198="","",MID(TEXT(入力シート!$L$198,"?????????0"),COLUMN(C$3)/2,1))</f>
        <v/>
      </c>
      <c r="F38" s="1757"/>
      <c r="G38" s="1739" t="str">
        <f>IF(入力シート!$L$198="","",MID(TEXT(入力シート!$L$198,"?????????0"),COLUMN(E$3)/2,1))</f>
        <v/>
      </c>
      <c r="H38" s="1730"/>
      <c r="I38" s="1729" t="str">
        <f>IF(入力シート!$L$198="","",MID(TEXT(入力シート!$L$198,"?????????0"),COLUMN(G$3)/2,1))</f>
        <v/>
      </c>
      <c r="J38" s="1730"/>
      <c r="K38" s="1729" t="str">
        <f>IF(入力シート!$L$198="","",MID(TEXT(入力シート!$L$198,"?????????0"),COLUMN(I$3)/2,1))</f>
        <v/>
      </c>
      <c r="L38" s="1741"/>
      <c r="M38" s="1739" t="str">
        <f>IF(入力シート!$L$198="","",MID(TEXT(入力シート!$L$198,"?????????0"),COLUMN(K$3)/2,1))</f>
        <v/>
      </c>
      <c r="N38" s="1730"/>
      <c r="O38" s="1729" t="str">
        <f>IF(入力シート!$L$198="","",MID(TEXT(入力シート!$L$198,"?????????0"),COLUMN(M$3)/2,1))</f>
        <v/>
      </c>
      <c r="P38" s="1730"/>
      <c r="Q38" s="1729" t="str">
        <f>IF(入力シート!$L$198="","",MID(TEXT(入力シート!$L$198,"?????????0"),COLUMN(O$3)/2,1))</f>
        <v/>
      </c>
      <c r="R38" s="1741"/>
      <c r="S38" s="1739" t="str">
        <f>IF(入力シート!$L$198="","",MID(TEXT(入力シート!$L$198,"?????????0"),COLUMN(Q$3)/2,1))</f>
        <v/>
      </c>
      <c r="T38" s="1730"/>
      <c r="U38" s="1729" t="str">
        <f>IF(入力シート!$L$198="","",MID(TEXT(入力シート!$L$198,"?????????0"),COLUMN(S$3)/2,1))</f>
        <v/>
      </c>
      <c r="V38" s="1730"/>
      <c r="W38" s="1729" t="str">
        <f>IF(入力シート!$L$198="","",MID(TEXT(入力シート!$L$198,"?????????0"),COLUMN(U$3)/2,1))</f>
        <v/>
      </c>
      <c r="X38" s="1740"/>
      <c r="Y38" s="1787" t="s">
        <v>19</v>
      </c>
      <c r="Z38" s="1788"/>
      <c r="AA38" s="619"/>
      <c r="AB38" s="1756" t="str">
        <f>IF(入力シート!$L$204="","",MID(TEXT(入力シート!$L$204,"?????????0"),COLUMN(C$3)/2,1))</f>
        <v/>
      </c>
      <c r="AC38" s="1741"/>
      <c r="AD38" s="1739" t="str">
        <f>IF(入力シート!$L$204="","",MID(TEXT(入力シート!$L$204,"?????????0"),COLUMN(E$3)/2,1))</f>
        <v/>
      </c>
      <c r="AE38" s="1730"/>
      <c r="AF38" s="1729" t="str">
        <f>IF(入力シート!$L$204="","",MID(TEXT(入力シート!$L$204,"?????????0"),COLUMN(G$3)/2,1))</f>
        <v/>
      </c>
      <c r="AG38" s="1730"/>
      <c r="AH38" s="1729" t="str">
        <f>IF(入力シート!$L$204="","",MID(TEXT(入力シート!$L$204,"?????????0"),COLUMN(I$3)/2,1))</f>
        <v/>
      </c>
      <c r="AI38" s="1741"/>
      <c r="AJ38" s="1739" t="str">
        <f>IF(入力シート!$L$204="","",MID(TEXT(入力シート!$L$204,"?????????0"),COLUMN(K$3)/2,1))</f>
        <v/>
      </c>
      <c r="AK38" s="1730"/>
      <c r="AL38" s="1729" t="str">
        <f>IF(入力シート!$L$204="","",MID(TEXT(入力シート!$L$204,"?????????0"),COLUMN(M$3)/2,1))</f>
        <v/>
      </c>
      <c r="AM38" s="1730"/>
      <c r="AN38" s="1729" t="str">
        <f>IF(入力シート!$L$204="","",MID(TEXT(入力シート!$L$204,"?????????0"),COLUMN(O$3)/2,1))</f>
        <v/>
      </c>
      <c r="AO38" s="1741"/>
      <c r="AP38" s="1739" t="str">
        <f>IF(入力シート!$L$204="","",MID(TEXT(入力シート!$L$204,"?????????0"),COLUMN(Q$3)/2,1))</f>
        <v/>
      </c>
      <c r="AQ38" s="1730"/>
      <c r="AR38" s="1729" t="str">
        <f>IF(入力シート!$L$204="","",MID(TEXT(入力シート!$L$204,"?????????0"),COLUMN(S$3)/2,1))</f>
        <v/>
      </c>
      <c r="AS38" s="1730"/>
      <c r="AT38" s="1729" t="str">
        <f>IF(入力シート!$L$204="","",MID(TEXT(入力シート!$L$204,"?????????0"),COLUMN(U$3)/2,1))</f>
        <v/>
      </c>
      <c r="AU38" s="1740"/>
      <c r="AV38" s="1787" t="s">
        <v>19</v>
      </c>
      <c r="AW38" s="1788"/>
    </row>
    <row r="39" spans="3:72" ht="37.5" customHeight="1" thickTop="1">
      <c r="U39" s="1771"/>
      <c r="V39" s="1771"/>
      <c r="Y39" s="1796" t="s">
        <v>463</v>
      </c>
      <c r="Z39" s="1796"/>
      <c r="AV39" s="1796" t="s">
        <v>463</v>
      </c>
      <c r="AW39" s="1796"/>
    </row>
    <row r="40" spans="3:72" ht="37.5" customHeight="1" thickBot="1">
      <c r="U40" s="620"/>
      <c r="V40" s="620"/>
      <c r="AS40" s="620"/>
      <c r="AT40" s="620"/>
    </row>
    <row r="41" spans="3:72" s="318" customFormat="1" ht="30.6" customHeight="1" thickBot="1">
      <c r="E41" s="1784" t="s">
        <v>1183</v>
      </c>
      <c r="F41" s="1785"/>
      <c r="G41" s="1785"/>
      <c r="H41" s="1785"/>
      <c r="I41" s="1785"/>
      <c r="J41" s="1785"/>
      <c r="K41" s="1785"/>
      <c r="L41" s="1785"/>
      <c r="M41" s="1785"/>
      <c r="N41" s="1785"/>
      <c r="O41" s="1785"/>
      <c r="P41" s="1785"/>
      <c r="Q41" s="1785"/>
      <c r="R41" s="1785"/>
      <c r="S41" s="1785"/>
      <c r="T41" s="1785"/>
      <c r="U41" s="1785"/>
      <c r="V41" s="1785"/>
      <c r="W41" s="1785"/>
      <c r="X41" s="1785"/>
      <c r="Y41" s="1785"/>
      <c r="Z41" s="1785"/>
      <c r="AA41" s="1785"/>
      <c r="AB41" s="1785"/>
      <c r="AC41" s="1785"/>
      <c r="AD41" s="1786"/>
      <c r="AE41" s="362"/>
      <c r="AF41" s="374"/>
    </row>
    <row r="42" spans="3:72" s="318" customFormat="1" ht="69.75" customHeight="1" thickBot="1">
      <c r="E42" s="1765" t="s">
        <v>481</v>
      </c>
      <c r="F42" s="1766"/>
      <c r="G42" s="1766"/>
      <c r="H42" s="1766"/>
      <c r="I42" s="1766"/>
      <c r="J42" s="1766"/>
      <c r="K42" s="1767"/>
      <c r="L42" s="1767"/>
      <c r="M42" s="1767"/>
      <c r="N42" s="1767"/>
      <c r="O42" s="1767"/>
      <c r="P42" s="1767"/>
      <c r="Q42" s="1767"/>
      <c r="R42" s="1767"/>
      <c r="S42" s="1767"/>
      <c r="T42" s="1767"/>
      <c r="U42" s="1767"/>
      <c r="V42" s="1767"/>
      <c r="W42" s="1767"/>
      <c r="X42" s="1767"/>
      <c r="Y42" s="1767"/>
      <c r="Z42" s="1767"/>
      <c r="AA42" s="1767"/>
      <c r="AB42" s="1767"/>
      <c r="AC42" s="1767"/>
      <c r="AD42" s="1768"/>
      <c r="AE42" s="378"/>
      <c r="AF42" s="374"/>
    </row>
    <row r="43" spans="3:72" s="318" customFormat="1" ht="52.95" customHeight="1" thickTop="1" thickBot="1">
      <c r="E43" s="1756" t="str">
        <f>IF(入力シート!$L$207="","",MID(TEXT(入力シート!$L$207,"??0"),COLUMN(C$3)/2,1))</f>
        <v/>
      </c>
      <c r="F43" s="1730"/>
      <c r="G43" s="1729" t="str">
        <f>IF(入力シート!$L$207="","",MID(TEXT(入力シート!$L$207,"??0"),COLUMN(E$3)/2,1))</f>
        <v/>
      </c>
      <c r="H43" s="1730"/>
      <c r="I43" s="1729" t="str">
        <f>IF(入力シート!$L$207="","",MID(TEXT(入力シート!$L$207,"??0"),COLUMN(G$3)/2,1))</f>
        <v/>
      </c>
      <c r="J43" s="1740"/>
      <c r="K43" s="1769" t="s">
        <v>327</v>
      </c>
      <c r="L43" s="1758"/>
      <c r="M43" s="1770" t="s">
        <v>463</v>
      </c>
      <c r="N43" s="1770"/>
      <c r="AB43" s="378"/>
      <c r="AC43" s="378"/>
      <c r="AD43" s="378"/>
      <c r="AE43" s="378"/>
      <c r="AF43" s="374"/>
    </row>
    <row r="44" spans="3:72" s="318" customFormat="1" ht="37.5" customHeight="1" thickTop="1">
      <c r="E44" s="379"/>
      <c r="F44" s="379"/>
      <c r="G44" s="379"/>
      <c r="H44" s="379"/>
      <c r="I44" s="379"/>
      <c r="J44" s="379"/>
      <c r="K44" s="379"/>
      <c r="L44" s="379"/>
      <c r="M44" s="379"/>
      <c r="N44" s="379"/>
      <c r="O44" s="379"/>
      <c r="P44" s="379"/>
      <c r="Q44" s="379"/>
      <c r="R44" s="379"/>
      <c r="S44" s="379"/>
      <c r="T44" s="379"/>
      <c r="U44" s="380"/>
      <c r="V44" s="381"/>
      <c r="X44" s="377"/>
      <c r="Y44" s="377"/>
      <c r="Z44" s="377"/>
      <c r="AA44" s="377"/>
      <c r="AB44" s="377"/>
      <c r="AC44" s="377"/>
      <c r="AY44" s="22"/>
      <c r="AZ44" s="22"/>
      <c r="BA44" s="22"/>
      <c r="BB44" s="22"/>
      <c r="BC44" s="22"/>
      <c r="BD44" s="22"/>
      <c r="BE44" s="22"/>
      <c r="BF44" s="22"/>
      <c r="BG44" s="22"/>
      <c r="BH44" s="22"/>
      <c r="BI44" s="22"/>
      <c r="BJ44" s="22"/>
      <c r="BK44" s="22"/>
      <c r="BL44" s="22"/>
      <c r="BM44" s="22"/>
      <c r="BN44" s="22"/>
      <c r="BO44" s="22"/>
      <c r="BP44" s="22"/>
      <c r="BQ44" s="22"/>
      <c r="BR44" s="22"/>
      <c r="BS44" s="380"/>
      <c r="BT44" s="382"/>
    </row>
    <row r="45" spans="3:72" s="318" customFormat="1" ht="39" hidden="1" customHeight="1">
      <c r="AZ45" s="374"/>
      <c r="BA45" s="374"/>
      <c r="BB45" s="374"/>
      <c r="BC45" s="374"/>
      <c r="BD45" s="374"/>
      <c r="BE45" s="374"/>
      <c r="BF45" s="374"/>
      <c r="BG45" s="374"/>
      <c r="BH45" s="374"/>
      <c r="BI45" s="374"/>
      <c r="BJ45" s="374"/>
      <c r="BK45" s="374"/>
      <c r="BL45" s="374"/>
    </row>
    <row r="46" spans="3:72" s="318" customFormat="1" ht="30.6" hidden="1" customHeight="1">
      <c r="E46" s="1762" t="s">
        <v>285</v>
      </c>
      <c r="F46" s="1763"/>
      <c r="G46" s="1763"/>
      <c r="H46" s="1763"/>
      <c r="I46" s="1763"/>
      <c r="J46" s="1763"/>
      <c r="K46" s="1763"/>
      <c r="L46" s="1763"/>
      <c r="M46" s="1763"/>
      <c r="N46" s="1763"/>
      <c r="O46" s="1763"/>
      <c r="P46" s="1763"/>
      <c r="Q46" s="1763"/>
      <c r="R46" s="1763"/>
      <c r="S46" s="1763"/>
      <c r="T46" s="1763"/>
      <c r="U46" s="1763"/>
      <c r="V46" s="1763"/>
      <c r="W46" s="1763"/>
      <c r="X46" s="1763"/>
      <c r="Y46" s="1763"/>
      <c r="Z46" s="1763"/>
      <c r="AA46" s="1763"/>
      <c r="AB46" s="1763"/>
      <c r="AC46" s="1763"/>
      <c r="AD46" s="1764"/>
      <c r="AE46" s="362"/>
      <c r="AF46" s="374"/>
    </row>
    <row r="47" spans="3:72" s="318" customFormat="1" ht="69.75" hidden="1" customHeight="1" thickBot="1">
      <c r="E47" s="1534" t="s">
        <v>20</v>
      </c>
      <c r="F47" s="1535"/>
      <c r="G47" s="1535"/>
      <c r="H47" s="1535"/>
      <c r="I47" s="1535"/>
      <c r="J47" s="1535"/>
      <c r="K47" s="1535"/>
      <c r="L47" s="1535"/>
      <c r="M47" s="1535"/>
      <c r="N47" s="1535"/>
      <c r="O47" s="1535"/>
      <c r="P47" s="1535"/>
      <c r="Q47" s="1535"/>
      <c r="R47" s="1535"/>
      <c r="S47" s="1535"/>
      <c r="T47" s="1535"/>
      <c r="U47" s="1535"/>
      <c r="V47" s="1535"/>
      <c r="W47" s="1535"/>
      <c r="X47" s="1535"/>
      <c r="Y47" s="1535"/>
      <c r="Z47" s="1535"/>
      <c r="AA47" s="1535"/>
      <c r="AB47" s="1535"/>
      <c r="AC47" s="1535"/>
      <c r="AD47" s="1558"/>
      <c r="AE47" s="378"/>
      <c r="AF47" s="374"/>
    </row>
    <row r="48" spans="3:72" s="318" customFormat="1" ht="51.75" hidden="1" customHeight="1" thickTop="1" thickBot="1">
      <c r="E48" s="1584" t="s">
        <v>317</v>
      </c>
      <c r="F48" s="1577"/>
      <c r="G48" s="1576" t="s">
        <v>317</v>
      </c>
      <c r="H48" s="1577"/>
      <c r="I48" s="1576" t="s">
        <v>317</v>
      </c>
      <c r="J48" s="1641"/>
      <c r="K48" s="1782" t="s">
        <v>21</v>
      </c>
      <c r="L48" s="1783"/>
      <c r="AB48" s="378"/>
      <c r="AC48" s="378"/>
      <c r="AD48" s="378"/>
      <c r="AE48" s="378"/>
      <c r="AF48" s="374"/>
    </row>
    <row r="49" spans="5:72" s="318" customFormat="1" ht="40.35" hidden="1" customHeight="1">
      <c r="E49" s="22"/>
      <c r="F49" s="22"/>
      <c r="G49" s="22"/>
      <c r="H49" s="22"/>
      <c r="I49" s="22"/>
      <c r="J49" s="22"/>
      <c r="K49" s="360"/>
      <c r="L49" s="360"/>
      <c r="AB49" s="378"/>
      <c r="AC49" s="378"/>
      <c r="AD49" s="378"/>
      <c r="AE49" s="378"/>
      <c r="AF49" s="374"/>
    </row>
    <row r="50" spans="5:72" s="318" customFormat="1" ht="40.35" customHeight="1">
      <c r="E50" s="22"/>
      <c r="F50" s="22"/>
      <c r="G50" s="22"/>
      <c r="H50" s="22"/>
      <c r="I50" s="22"/>
      <c r="J50" s="22"/>
      <c r="K50" s="360"/>
      <c r="L50" s="360"/>
      <c r="AB50" s="378"/>
      <c r="AC50" s="378"/>
      <c r="AD50" s="378"/>
      <c r="AE50" s="378"/>
      <c r="AF50" s="374"/>
    </row>
    <row r="51" spans="5:72" s="369" customFormat="1" ht="41.4" customHeight="1" thickBot="1">
      <c r="E51" s="1780" t="s">
        <v>530</v>
      </c>
      <c r="F51" s="1781"/>
      <c r="G51" s="1781"/>
      <c r="H51" s="1781"/>
      <c r="I51" s="1781"/>
      <c r="J51" s="1534" t="s">
        <v>460</v>
      </c>
      <c r="K51" s="1535"/>
      <c r="L51" s="1535"/>
      <c r="M51" s="1535"/>
      <c r="N51" s="1535"/>
      <c r="O51" s="1535"/>
      <c r="P51" s="1535"/>
      <c r="Q51" s="1535"/>
      <c r="R51" s="1535"/>
      <c r="S51" s="1535"/>
      <c r="T51" s="1535"/>
      <c r="U51" s="1535"/>
      <c r="V51" s="1535"/>
      <c r="W51" s="1535"/>
      <c r="X51" s="1535"/>
      <c r="Y51" s="1535"/>
      <c r="Z51" s="1535"/>
      <c r="AA51" s="1535"/>
      <c r="AB51" s="1535"/>
      <c r="AC51" s="1535"/>
      <c r="AD51" s="1535"/>
      <c r="AE51" s="1535"/>
      <c r="AF51" s="1535"/>
      <c r="AG51" s="1535"/>
      <c r="AH51" s="1535"/>
      <c r="AI51" s="1535"/>
      <c r="AJ51" s="1535"/>
      <c r="AK51" s="1535"/>
      <c r="AL51" s="1535"/>
      <c r="AM51" s="1535"/>
      <c r="AN51" s="1535"/>
      <c r="AO51" s="1535"/>
      <c r="AP51" s="1535"/>
      <c r="AQ51" s="1535"/>
      <c r="AR51" s="1535"/>
      <c r="AS51" s="1535"/>
      <c r="AT51" s="1535"/>
      <c r="AU51" s="1535"/>
      <c r="AV51" s="1535"/>
      <c r="AW51" s="1535"/>
      <c r="AX51" s="1535"/>
      <c r="AY51" s="1535"/>
      <c r="AZ51" s="1535"/>
      <c r="BA51" s="1535"/>
      <c r="BB51" s="1558"/>
      <c r="BC51" s="318"/>
      <c r="BD51" s="318"/>
      <c r="BE51" s="605"/>
      <c r="BF51" s="605"/>
      <c r="BG51" s="605"/>
      <c r="BH51" s="605"/>
      <c r="BI51" s="605"/>
      <c r="BJ51" s="605"/>
      <c r="BK51" s="605"/>
      <c r="BL51" s="605"/>
      <c r="BM51" s="1679"/>
      <c r="BN51" s="1679"/>
      <c r="BO51" s="1679"/>
      <c r="BP51" s="1679"/>
      <c r="BQ51" s="1679"/>
      <c r="BR51" s="1679"/>
      <c r="BS51" s="1679"/>
      <c r="BT51" s="1679"/>
    </row>
    <row r="52" spans="5:72" s="369" customFormat="1" ht="41.4" customHeight="1" thickTop="1">
      <c r="E52" s="1797" t="str">
        <f>IF(入力シート!L210="","",入力シート!L210)</f>
        <v/>
      </c>
      <c r="F52" s="1798"/>
      <c r="G52" s="1798"/>
      <c r="H52" s="1798"/>
      <c r="I52" s="1798"/>
      <c r="J52" s="1798"/>
      <c r="K52" s="1798"/>
      <c r="L52" s="1798"/>
      <c r="M52" s="1798"/>
      <c r="N52" s="1798"/>
      <c r="O52" s="1798"/>
      <c r="P52" s="1798"/>
      <c r="Q52" s="1798"/>
      <c r="R52" s="1798"/>
      <c r="S52" s="1798"/>
      <c r="T52" s="1798"/>
      <c r="U52" s="1798"/>
      <c r="V52" s="1798"/>
      <c r="W52" s="1798"/>
      <c r="X52" s="1798"/>
      <c r="Y52" s="1798"/>
      <c r="Z52" s="1798"/>
      <c r="AA52" s="1798"/>
      <c r="AB52" s="1798"/>
      <c r="AC52" s="1798"/>
      <c r="AD52" s="1798"/>
      <c r="AE52" s="1798"/>
      <c r="AF52" s="1798"/>
      <c r="AG52" s="1798"/>
      <c r="AH52" s="1798"/>
      <c r="AI52" s="1798"/>
      <c r="AJ52" s="1798"/>
      <c r="AK52" s="1798"/>
      <c r="AL52" s="1798"/>
      <c r="AM52" s="1798"/>
      <c r="AN52" s="1798"/>
      <c r="AO52" s="1798"/>
      <c r="AP52" s="1798"/>
      <c r="AQ52" s="1798"/>
      <c r="AR52" s="1798"/>
      <c r="AS52" s="1798"/>
      <c r="AT52" s="1798"/>
      <c r="AU52" s="1798"/>
      <c r="AV52" s="1798"/>
      <c r="AW52" s="1798"/>
      <c r="AX52" s="1798"/>
      <c r="AY52" s="1798"/>
      <c r="AZ52" s="1798"/>
      <c r="BA52" s="1798"/>
      <c r="BB52" s="1799"/>
      <c r="BC52" s="318"/>
      <c r="BD52" s="318"/>
      <c r="BE52" s="1687"/>
      <c r="BF52" s="1687"/>
      <c r="BG52" s="1687"/>
      <c r="BH52" s="1687"/>
      <c r="BI52" s="1687"/>
      <c r="BJ52" s="1687"/>
      <c r="BK52" s="1687"/>
      <c r="BL52" s="1687"/>
      <c r="BM52" s="1679"/>
      <c r="BN52" s="1679"/>
      <c r="BO52" s="1679"/>
      <c r="BP52" s="1679"/>
      <c r="BQ52" s="1679"/>
      <c r="BR52" s="1679"/>
      <c r="BS52" s="1679"/>
      <c r="BT52" s="1679"/>
    </row>
    <row r="53" spans="5:72" ht="33" customHeight="1">
      <c r="E53" s="1800"/>
      <c r="F53" s="1801"/>
      <c r="G53" s="1801"/>
      <c r="H53" s="1801"/>
      <c r="I53" s="1801"/>
      <c r="J53" s="1801"/>
      <c r="K53" s="1801"/>
      <c r="L53" s="1801"/>
      <c r="M53" s="1801"/>
      <c r="N53" s="1801"/>
      <c r="O53" s="1801"/>
      <c r="P53" s="1801"/>
      <c r="Q53" s="1801"/>
      <c r="R53" s="1801"/>
      <c r="S53" s="1801"/>
      <c r="T53" s="1801"/>
      <c r="U53" s="1801"/>
      <c r="V53" s="1801"/>
      <c r="W53" s="1801"/>
      <c r="X53" s="1801"/>
      <c r="Y53" s="1801"/>
      <c r="Z53" s="1801"/>
      <c r="AA53" s="1801"/>
      <c r="AB53" s="1801"/>
      <c r="AC53" s="1801"/>
      <c r="AD53" s="1801"/>
      <c r="AE53" s="1801"/>
      <c r="AF53" s="1801"/>
      <c r="AG53" s="1801"/>
      <c r="AH53" s="1801"/>
      <c r="AI53" s="1801"/>
      <c r="AJ53" s="1801"/>
      <c r="AK53" s="1801"/>
      <c r="AL53" s="1801"/>
      <c r="AM53" s="1801"/>
      <c r="AN53" s="1801"/>
      <c r="AO53" s="1801"/>
      <c r="AP53" s="1801"/>
      <c r="AQ53" s="1801"/>
      <c r="AR53" s="1801"/>
      <c r="AS53" s="1801"/>
      <c r="AT53" s="1801"/>
      <c r="AU53" s="1801"/>
      <c r="AV53" s="1801"/>
      <c r="AW53" s="1801"/>
      <c r="AX53" s="1801"/>
      <c r="AY53" s="1801"/>
      <c r="AZ53" s="1801"/>
      <c r="BA53" s="1801"/>
      <c r="BB53" s="1802"/>
      <c r="BC53" s="318"/>
      <c r="BD53" s="318"/>
      <c r="BE53" s="1687"/>
      <c r="BF53" s="1687"/>
      <c r="BG53" s="1687"/>
      <c r="BH53" s="1687"/>
      <c r="BI53" s="1687"/>
      <c r="BJ53" s="1687"/>
      <c r="BK53" s="1687"/>
      <c r="BL53" s="1687"/>
      <c r="BM53" s="1680"/>
      <c r="BN53" s="1680"/>
      <c r="BO53" s="1680"/>
      <c r="BP53" s="1680"/>
      <c r="BQ53" s="1680"/>
      <c r="BR53" s="1680"/>
      <c r="BS53" s="1680"/>
      <c r="BT53" s="1680"/>
    </row>
    <row r="54" spans="5:72" ht="33" customHeight="1" thickBot="1">
      <c r="E54" s="1803"/>
      <c r="F54" s="1804"/>
      <c r="G54" s="1804"/>
      <c r="H54" s="1804"/>
      <c r="I54" s="1804"/>
      <c r="J54" s="1804"/>
      <c r="K54" s="1804"/>
      <c r="L54" s="1804"/>
      <c r="M54" s="1804"/>
      <c r="N54" s="1804"/>
      <c r="O54" s="1804"/>
      <c r="P54" s="1804"/>
      <c r="Q54" s="1804"/>
      <c r="R54" s="1804"/>
      <c r="S54" s="1804"/>
      <c r="T54" s="1804"/>
      <c r="U54" s="1804"/>
      <c r="V54" s="1804"/>
      <c r="W54" s="1804"/>
      <c r="X54" s="1804"/>
      <c r="Y54" s="1804"/>
      <c r="Z54" s="1804"/>
      <c r="AA54" s="1804"/>
      <c r="AB54" s="1804"/>
      <c r="AC54" s="1804"/>
      <c r="AD54" s="1804"/>
      <c r="AE54" s="1804"/>
      <c r="AF54" s="1804"/>
      <c r="AG54" s="1804"/>
      <c r="AH54" s="1804"/>
      <c r="AI54" s="1804"/>
      <c r="AJ54" s="1804"/>
      <c r="AK54" s="1804"/>
      <c r="AL54" s="1804"/>
      <c r="AM54" s="1804"/>
      <c r="AN54" s="1804"/>
      <c r="AO54" s="1804"/>
      <c r="AP54" s="1804"/>
      <c r="AQ54" s="1804"/>
      <c r="AR54" s="1804"/>
      <c r="AS54" s="1804"/>
      <c r="AT54" s="1804"/>
      <c r="AU54" s="1804"/>
      <c r="AV54" s="1804"/>
      <c r="AW54" s="1804"/>
      <c r="AX54" s="1804"/>
      <c r="AY54" s="1804"/>
      <c r="AZ54" s="1804"/>
      <c r="BA54" s="1804"/>
      <c r="BB54" s="1805"/>
      <c r="BC54" s="318"/>
      <c r="BD54" s="318"/>
      <c r="BE54" s="1687"/>
      <c r="BF54" s="1687"/>
      <c r="BG54" s="1687"/>
      <c r="BH54" s="1687"/>
      <c r="BI54" s="1687"/>
      <c r="BJ54" s="1687"/>
      <c r="BK54" s="1687"/>
      <c r="BL54" s="1687"/>
      <c r="BM54" s="1680"/>
      <c r="BN54" s="1680"/>
      <c r="BO54" s="1680"/>
      <c r="BP54" s="1680"/>
      <c r="BQ54" s="1680"/>
      <c r="BR54" s="1680"/>
      <c r="BS54" s="1680"/>
      <c r="BT54" s="1680"/>
    </row>
    <row r="55" spans="5:72" ht="7.95" customHeight="1" thickTop="1">
      <c r="E55" s="621"/>
      <c r="F55" s="621"/>
      <c r="G55" s="621"/>
      <c r="H55" s="621"/>
      <c r="I55" s="621"/>
      <c r="J55" s="621"/>
      <c r="K55" s="621"/>
      <c r="L55" s="621"/>
      <c r="M55" s="621"/>
      <c r="N55" s="621"/>
      <c r="O55" s="621"/>
      <c r="P55" s="621"/>
      <c r="Q55" s="621"/>
      <c r="R55" s="621"/>
      <c r="S55" s="621"/>
      <c r="T55" s="621"/>
      <c r="U55" s="621"/>
      <c r="V55" s="621"/>
      <c r="W55" s="621"/>
      <c r="X55" s="621"/>
      <c r="Y55" s="621"/>
      <c r="Z55" s="621"/>
      <c r="AA55" s="621"/>
      <c r="AB55" s="621"/>
      <c r="AC55" s="621"/>
      <c r="AD55" s="621"/>
      <c r="AE55" s="621"/>
      <c r="AF55" s="621"/>
      <c r="AG55" s="621"/>
      <c r="AH55" s="621"/>
      <c r="AI55" s="621"/>
      <c r="AJ55" s="621"/>
      <c r="AK55" s="621"/>
      <c r="AL55" s="621"/>
      <c r="AM55" s="621"/>
      <c r="AN55" s="621"/>
      <c r="AO55" s="621"/>
      <c r="AP55" s="621"/>
      <c r="AQ55" s="621"/>
      <c r="AR55" s="621"/>
      <c r="AS55" s="621"/>
      <c r="AT55" s="621"/>
      <c r="AU55" s="621"/>
      <c r="AV55" s="621"/>
      <c r="AW55" s="621"/>
      <c r="AX55" s="621"/>
      <c r="AY55" s="621"/>
      <c r="AZ55" s="621"/>
      <c r="BA55" s="621"/>
      <c r="BB55" s="621"/>
      <c r="BC55" s="318"/>
      <c r="BD55" s="318"/>
      <c r="BE55" s="617"/>
      <c r="BF55" s="617"/>
      <c r="BG55" s="617"/>
      <c r="BH55" s="617"/>
      <c r="BI55" s="617"/>
      <c r="BJ55" s="617"/>
      <c r="BK55" s="617"/>
      <c r="BL55" s="617"/>
      <c r="BM55" s="616"/>
      <c r="BN55" s="616"/>
      <c r="BO55" s="616"/>
      <c r="BP55" s="616"/>
      <c r="BQ55" s="616"/>
      <c r="BR55" s="616"/>
      <c r="BS55" s="616"/>
      <c r="BT55" s="616"/>
    </row>
  </sheetData>
  <sheetProtection algorithmName="SHA-512" hashValue="TtWFWCbaHkiDP9t22aHpcrgnai1jqtqlju/Ba1Kel+jT7dazDSfCgtge5Db/snqTxl4qpmLEoMXULy4BMEqucA==" saltValue="C6lweMOnyr8Dzi7SFjYrDg==" spinCount="100000" sheet="1" objects="1" scenarios="1" selectLockedCells="1" selectUnlockedCells="1"/>
  <mergeCells count="169">
    <mergeCell ref="BE52:BL54"/>
    <mergeCell ref="BM52:BT52"/>
    <mergeCell ref="Y39:Z39"/>
    <mergeCell ref="E4:BT5"/>
    <mergeCell ref="Y20:Z20"/>
    <mergeCell ref="AY13:BH13"/>
    <mergeCell ref="E14:Z14"/>
    <mergeCell ref="AB14:AW14"/>
    <mergeCell ref="AY14:BH14"/>
    <mergeCell ref="E15:F15"/>
    <mergeCell ref="G15:H15"/>
    <mergeCell ref="I15:J15"/>
    <mergeCell ref="K15:L15"/>
    <mergeCell ref="M15:N15"/>
    <mergeCell ref="O15:P15"/>
    <mergeCell ref="Q15:R15"/>
    <mergeCell ref="AB15:AC15"/>
    <mergeCell ref="AD15:AE15"/>
    <mergeCell ref="AF15:AG15"/>
    <mergeCell ref="AY18:BT18"/>
    <mergeCell ref="AY19:BT19"/>
    <mergeCell ref="BG20:BH20"/>
    <mergeCell ref="BI20:BJ20"/>
    <mergeCell ref="BK20:BL20"/>
    <mergeCell ref="M10:N10"/>
    <mergeCell ref="O10:P10"/>
    <mergeCell ref="Q10:R10"/>
    <mergeCell ref="AJ25:AK25"/>
    <mergeCell ref="AL25:AM25"/>
    <mergeCell ref="Q25:R25"/>
    <mergeCell ref="S25:T25"/>
    <mergeCell ref="U25:V25"/>
    <mergeCell ref="W25:X25"/>
    <mergeCell ref="Y25:Z25"/>
    <mergeCell ref="AB25:AC25"/>
    <mergeCell ref="AD25:AE25"/>
    <mergeCell ref="AF25:AG25"/>
    <mergeCell ref="AH25:AI25"/>
    <mergeCell ref="E13:Z13"/>
    <mergeCell ref="AB13:AW13"/>
    <mergeCell ref="AT20:AU20"/>
    <mergeCell ref="AV20:AW20"/>
    <mergeCell ref="AB18:AW18"/>
    <mergeCell ref="E24:Z24"/>
    <mergeCell ref="AB24:AW24"/>
    <mergeCell ref="I10:J10"/>
    <mergeCell ref="K10:L10"/>
    <mergeCell ref="BG15:BH15"/>
    <mergeCell ref="E25:F25"/>
    <mergeCell ref="G25:H25"/>
    <mergeCell ref="E23:Z23"/>
    <mergeCell ref="BM51:BT51"/>
    <mergeCell ref="BM53:BN54"/>
    <mergeCell ref="BO53:BP54"/>
    <mergeCell ref="BQ53:BR54"/>
    <mergeCell ref="BS53:BT54"/>
    <mergeCell ref="J51:BB51"/>
    <mergeCell ref="AB30:AW30"/>
    <mergeCell ref="AB23:AW23"/>
    <mergeCell ref="AF38:AG38"/>
    <mergeCell ref="AN38:AO38"/>
    <mergeCell ref="AP38:AQ38"/>
    <mergeCell ref="AR38:AS38"/>
    <mergeCell ref="AH38:AI38"/>
    <mergeCell ref="AJ38:AK38"/>
    <mergeCell ref="AV39:AW39"/>
    <mergeCell ref="AT38:AU38"/>
    <mergeCell ref="AV38:AW38"/>
    <mergeCell ref="E52:BB54"/>
    <mergeCell ref="I38:J38"/>
    <mergeCell ref="M38:N38"/>
    <mergeCell ref="AY15:AZ15"/>
    <mergeCell ref="BA15:BB15"/>
    <mergeCell ref="BC15:BD15"/>
    <mergeCell ref="BE20:BF20"/>
    <mergeCell ref="I20:J20"/>
    <mergeCell ref="K20:L20"/>
    <mergeCell ref="M20:N20"/>
    <mergeCell ref="O20:P20"/>
    <mergeCell ref="Q20:R20"/>
    <mergeCell ref="S20:T20"/>
    <mergeCell ref="W20:X20"/>
    <mergeCell ref="AB20:AC20"/>
    <mergeCell ref="AD20:AE20"/>
    <mergeCell ref="AF20:AG20"/>
    <mergeCell ref="AB19:AW19"/>
    <mergeCell ref="S15:V15"/>
    <mergeCell ref="E48:F48"/>
    <mergeCell ref="G48:H48"/>
    <mergeCell ref="I48:J48"/>
    <mergeCell ref="E51:I51"/>
    <mergeCell ref="K48:L48"/>
    <mergeCell ref="AB38:AC38"/>
    <mergeCell ref="AD38:AE38"/>
    <mergeCell ref="E41:AD41"/>
    <mergeCell ref="Y38:Z38"/>
    <mergeCell ref="E38:F38"/>
    <mergeCell ref="E30:Z30"/>
    <mergeCell ref="E20:F20"/>
    <mergeCell ref="AV21:AW21"/>
    <mergeCell ref="E46:AD46"/>
    <mergeCell ref="E47:AD47"/>
    <mergeCell ref="E42:AD42"/>
    <mergeCell ref="E43:F43"/>
    <mergeCell ref="G43:H43"/>
    <mergeCell ref="I43:J43"/>
    <mergeCell ref="K43:L43"/>
    <mergeCell ref="G38:H38"/>
    <mergeCell ref="M43:N43"/>
    <mergeCell ref="AL38:AM38"/>
    <mergeCell ref="K38:L38"/>
    <mergeCell ref="Q38:R38"/>
    <mergeCell ref="S38:T38"/>
    <mergeCell ref="U38:V38"/>
    <mergeCell ref="W38:X38"/>
    <mergeCell ref="U39:V39"/>
    <mergeCell ref="AB31:AW35"/>
    <mergeCell ref="AB36:AG36"/>
    <mergeCell ref="AH36:AW36"/>
    <mergeCell ref="E31:Z35"/>
    <mergeCell ref="E36:J36"/>
    <mergeCell ref="T3:BF3"/>
    <mergeCell ref="E8:Z8"/>
    <mergeCell ref="E9:Z9"/>
    <mergeCell ref="Y26:Z26"/>
    <mergeCell ref="AV26:AW26"/>
    <mergeCell ref="AP15:AQ15"/>
    <mergeCell ref="AR15:AS15"/>
    <mergeCell ref="AT15:AU15"/>
    <mergeCell ref="E6:Z6"/>
    <mergeCell ref="AH15:AI15"/>
    <mergeCell ref="AJ15:AK15"/>
    <mergeCell ref="AL15:AM15"/>
    <mergeCell ref="AN15:AO15"/>
    <mergeCell ref="BA20:BB20"/>
    <mergeCell ref="BC20:BD20"/>
    <mergeCell ref="AR20:AS20"/>
    <mergeCell ref="AV25:AW25"/>
    <mergeCell ref="AP20:AQ20"/>
    <mergeCell ref="AY20:AZ20"/>
    <mergeCell ref="AV15:AW15"/>
    <mergeCell ref="E10:F10"/>
    <mergeCell ref="G10:H10"/>
    <mergeCell ref="Y21:Z21"/>
    <mergeCell ref="BE15:BF15"/>
    <mergeCell ref="K36:Z36"/>
    <mergeCell ref="O38:P38"/>
    <mergeCell ref="BS21:BT21"/>
    <mergeCell ref="AO29:AP29"/>
    <mergeCell ref="U20:V20"/>
    <mergeCell ref="E18:Z18"/>
    <mergeCell ref="E19:Z19"/>
    <mergeCell ref="I25:J25"/>
    <mergeCell ref="AP25:AQ25"/>
    <mergeCell ref="AR25:AS25"/>
    <mergeCell ref="AT25:AU25"/>
    <mergeCell ref="K25:L25"/>
    <mergeCell ref="M25:N25"/>
    <mergeCell ref="O25:P25"/>
    <mergeCell ref="AN25:AO25"/>
    <mergeCell ref="G20:H20"/>
    <mergeCell ref="AH20:AI20"/>
    <mergeCell ref="AJ20:AK20"/>
    <mergeCell ref="AL20:AM20"/>
    <mergeCell ref="AN20:AO20"/>
    <mergeCell ref="BS20:BT20"/>
    <mergeCell ref="BM20:BN20"/>
    <mergeCell ref="BO20:BP20"/>
    <mergeCell ref="BQ20:BR20"/>
  </mergeCells>
  <phoneticPr fontId="20"/>
  <printOptions horizontalCentered="1"/>
  <pageMargins left="0.19685039370078741" right="0.39370078740157483" top="0.31496062992125984" bottom="0" header="0.31496062992125984" footer="0.23622047244094491"/>
  <pageSetup paperSize="9" scale="40"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BN152"/>
  <sheetViews>
    <sheetView showGridLines="0" zoomScale="55" zoomScaleNormal="55" zoomScaleSheetLayoutView="55" zoomScalePageLayoutView="55" workbookViewId="0">
      <selection activeCell="AD43" sqref="AD43:BE43"/>
    </sheetView>
  </sheetViews>
  <sheetFormatPr defaultColWidth="2.33203125" defaultRowHeight="24" customHeight="1"/>
  <cols>
    <col min="1" max="1" width="2.33203125" style="315" customWidth="1"/>
    <col min="2" max="2" width="2.77734375" style="315" customWidth="1"/>
    <col min="3" max="5" width="3.44140625" style="315" customWidth="1"/>
    <col min="6" max="18" width="3.33203125" style="315" customWidth="1"/>
    <col min="19" max="20" width="3.44140625" style="315" customWidth="1"/>
    <col min="21" max="62" width="3.33203125" style="315" customWidth="1"/>
    <col min="63" max="16384" width="2.33203125" style="315"/>
  </cols>
  <sheetData>
    <row r="1" spans="4:62" ht="7.95" customHeight="1"/>
    <row r="2" spans="4:62" ht="7.95" customHeight="1"/>
    <row r="3" spans="4:62" ht="52.2" customHeight="1">
      <c r="D3" s="589"/>
      <c r="E3" s="589"/>
      <c r="F3" s="589"/>
      <c r="G3" s="589"/>
      <c r="H3" s="589"/>
      <c r="I3" s="589"/>
      <c r="J3" s="589"/>
      <c r="K3" s="589"/>
      <c r="L3" s="589"/>
      <c r="O3" s="1843" t="s">
        <v>1267</v>
      </c>
      <c r="P3" s="1843"/>
      <c r="Q3" s="1843"/>
      <c r="R3" s="1843"/>
      <c r="S3" s="1843"/>
      <c r="T3" s="1843"/>
      <c r="U3" s="1843"/>
      <c r="V3" s="1843"/>
      <c r="W3" s="1843"/>
      <c r="X3" s="1843"/>
      <c r="Y3" s="1843"/>
      <c r="Z3" s="1843"/>
      <c r="AA3" s="1843"/>
      <c r="AB3" s="1843"/>
      <c r="AC3" s="1843"/>
      <c r="AD3" s="1843"/>
      <c r="AE3" s="1843"/>
      <c r="AF3" s="1843"/>
      <c r="AG3" s="1843"/>
      <c r="AH3" s="1843"/>
      <c r="AI3" s="1843"/>
      <c r="AJ3" s="1843"/>
      <c r="AK3" s="1843"/>
      <c r="AL3" s="1843"/>
      <c r="AM3" s="1843"/>
      <c r="AN3" s="1843"/>
      <c r="AO3" s="1843"/>
      <c r="AP3" s="1843"/>
      <c r="AQ3" s="1843"/>
      <c r="AR3" s="1843"/>
      <c r="AS3" s="1843"/>
      <c r="AT3" s="1843"/>
      <c r="AU3" s="1843"/>
      <c r="AV3" s="1843"/>
      <c r="AW3" s="1843"/>
      <c r="AX3" s="1843"/>
      <c r="AY3" s="589"/>
      <c r="AZ3" s="589"/>
      <c r="BA3" s="589"/>
      <c r="BB3" s="589"/>
      <c r="BC3" s="589"/>
      <c r="BD3" s="589"/>
      <c r="BE3" s="589"/>
      <c r="BG3" s="364"/>
      <c r="BH3" s="364"/>
      <c r="BI3" s="365"/>
      <c r="BJ3" s="308" t="s">
        <v>1209</v>
      </c>
    </row>
    <row r="4" spans="4:62" ht="22.2" customHeight="1">
      <c r="O4" s="307"/>
      <c r="P4" s="307"/>
      <c r="Q4" s="307"/>
      <c r="R4" s="307"/>
      <c r="S4" s="307"/>
      <c r="T4" s="307"/>
      <c r="U4" s="307"/>
      <c r="V4" s="307"/>
      <c r="W4" s="307"/>
      <c r="X4" s="307"/>
      <c r="Y4" s="307"/>
      <c r="Z4" s="307"/>
      <c r="AA4" s="307"/>
      <c r="AB4" s="307"/>
      <c r="AC4" s="307"/>
      <c r="AD4" s="307"/>
      <c r="AE4" s="307"/>
      <c r="AF4" s="307"/>
      <c r="AG4" s="307"/>
      <c r="AH4" s="307"/>
      <c r="AI4" s="307"/>
      <c r="AJ4" s="307"/>
      <c r="AK4" s="347"/>
      <c r="AL4" s="383"/>
      <c r="AM4" s="383"/>
      <c r="AN4" s="383"/>
      <c r="AO4" s="383"/>
      <c r="AP4" s="383"/>
      <c r="AQ4" s="383"/>
      <c r="AR4" s="383"/>
      <c r="AS4" s="384"/>
      <c r="AT4" s="625"/>
      <c r="AU4" s="625"/>
      <c r="AV4" s="625"/>
      <c r="AW4" s="307"/>
      <c r="AX4" s="307"/>
    </row>
    <row r="5" spans="4:62" ht="21.6" customHeight="1">
      <c r="D5" s="1849" t="s">
        <v>22</v>
      </c>
      <c r="E5" s="1850"/>
      <c r="F5" s="1850"/>
      <c r="G5" s="1850"/>
      <c r="H5" s="1850"/>
      <c r="I5" s="1850"/>
      <c r="J5" s="1850"/>
      <c r="K5" s="1850"/>
      <c r="L5" s="1850"/>
      <c r="M5" s="1850"/>
      <c r="N5" s="1850"/>
      <c r="O5" s="1851"/>
      <c r="P5" s="1851"/>
      <c r="Q5" s="1851"/>
      <c r="R5" s="1851"/>
      <c r="S5" s="1851"/>
      <c r="T5" s="1851"/>
      <c r="U5" s="1851"/>
      <c r="V5" s="1851"/>
      <c r="W5" s="1851"/>
      <c r="X5" s="1851"/>
      <c r="Y5" s="1851"/>
      <c r="Z5" s="1851"/>
      <c r="AA5" s="1851"/>
      <c r="AB5" s="1851"/>
      <c r="AC5" s="1851"/>
      <c r="AD5" s="1851"/>
      <c r="AE5" s="1851"/>
      <c r="AF5" s="1851"/>
      <c r="AG5" s="1852"/>
      <c r="AI5" s="1856" t="s">
        <v>1268</v>
      </c>
      <c r="AJ5" s="1857"/>
      <c r="AK5" s="1857"/>
      <c r="AL5" s="1857"/>
      <c r="AM5" s="1857"/>
      <c r="AN5" s="1857"/>
      <c r="AO5" s="1857"/>
      <c r="AP5" s="1857"/>
      <c r="AQ5" s="1857"/>
      <c r="AR5" s="1857"/>
      <c r="AS5" s="1857"/>
      <c r="AT5" s="1857"/>
      <c r="AU5" s="1857"/>
      <c r="AV5" s="1857"/>
      <c r="AW5" s="1857"/>
      <c r="AX5" s="1857"/>
      <c r="AY5" s="1857"/>
      <c r="AZ5" s="1857"/>
      <c r="BA5" s="1857"/>
      <c r="BB5" s="1857"/>
      <c r="BC5" s="1858"/>
      <c r="BD5" s="457"/>
      <c r="BE5" s="458"/>
      <c r="BF5" s="458"/>
      <c r="BG5" s="458"/>
      <c r="BH5" s="459"/>
      <c r="BI5" s="459"/>
      <c r="BJ5" s="459"/>
    </row>
    <row r="6" spans="4:62" ht="21.6" customHeight="1">
      <c r="D6" s="1853"/>
      <c r="E6" s="1854"/>
      <c r="F6" s="1854"/>
      <c r="G6" s="1854"/>
      <c r="H6" s="1854"/>
      <c r="I6" s="1854"/>
      <c r="J6" s="1854"/>
      <c r="K6" s="1854"/>
      <c r="L6" s="1854"/>
      <c r="M6" s="1854"/>
      <c r="N6" s="1854"/>
      <c r="O6" s="1854"/>
      <c r="P6" s="1854"/>
      <c r="Q6" s="1854"/>
      <c r="R6" s="1854"/>
      <c r="S6" s="1854"/>
      <c r="T6" s="1854"/>
      <c r="U6" s="1854"/>
      <c r="V6" s="1854"/>
      <c r="W6" s="1854"/>
      <c r="X6" s="1854"/>
      <c r="Y6" s="1854"/>
      <c r="Z6" s="1854"/>
      <c r="AA6" s="1854"/>
      <c r="AB6" s="1854"/>
      <c r="AC6" s="1854"/>
      <c r="AD6" s="1854"/>
      <c r="AE6" s="1854"/>
      <c r="AF6" s="1854"/>
      <c r="AG6" s="1855"/>
      <c r="AI6" s="1859"/>
      <c r="AJ6" s="1860"/>
      <c r="AK6" s="1860"/>
      <c r="AL6" s="1860"/>
      <c r="AM6" s="1860"/>
      <c r="AN6" s="1860"/>
      <c r="AO6" s="1860"/>
      <c r="AP6" s="1860"/>
      <c r="AQ6" s="1860"/>
      <c r="AR6" s="1860"/>
      <c r="AS6" s="1860"/>
      <c r="AT6" s="1860"/>
      <c r="AU6" s="1860"/>
      <c r="AV6" s="1860"/>
      <c r="AW6" s="1860"/>
      <c r="AX6" s="1860"/>
      <c r="AY6" s="1860"/>
      <c r="AZ6" s="1860"/>
      <c r="BA6" s="1860"/>
      <c r="BB6" s="1860"/>
      <c r="BC6" s="1861"/>
      <c r="BD6" s="457"/>
      <c r="BE6" s="458"/>
      <c r="BF6" s="458"/>
      <c r="BG6" s="458"/>
      <c r="BH6" s="459"/>
      <c r="BI6" s="459"/>
      <c r="BJ6" s="459"/>
    </row>
    <row r="7" spans="4:62" ht="21.6" customHeight="1">
      <c r="D7" s="1826" t="s">
        <v>1269</v>
      </c>
      <c r="E7" s="1827"/>
      <c r="F7" s="1827"/>
      <c r="G7" s="1827"/>
      <c r="H7" s="1827"/>
      <c r="I7" s="1827"/>
      <c r="J7" s="1827"/>
      <c r="K7" s="1827"/>
      <c r="L7" s="1827"/>
      <c r="M7" s="1827"/>
      <c r="N7" s="1827"/>
      <c r="O7" s="1827"/>
      <c r="P7" s="1827"/>
      <c r="Q7" s="1827"/>
      <c r="R7" s="1827"/>
      <c r="S7" s="1827"/>
      <c r="T7" s="1827"/>
      <c r="U7" s="1827"/>
      <c r="V7" s="1827"/>
      <c r="W7" s="1827"/>
      <c r="X7" s="1827"/>
      <c r="Y7" s="1827"/>
      <c r="Z7" s="1827"/>
      <c r="AA7" s="1827"/>
      <c r="AB7" s="1827"/>
      <c r="AC7" s="1827"/>
      <c r="AD7" s="1827"/>
      <c r="AE7" s="1827"/>
      <c r="AF7" s="1827"/>
      <c r="AG7" s="1828"/>
      <c r="AH7" s="383"/>
      <c r="AI7" s="1534" t="s">
        <v>1310</v>
      </c>
      <c r="AJ7" s="1535"/>
      <c r="AK7" s="1535"/>
      <c r="AL7" s="1535"/>
      <c r="AM7" s="1535"/>
      <c r="AN7" s="1535"/>
      <c r="AO7" s="1535"/>
      <c r="AP7" s="1535"/>
      <c r="AQ7" s="1535"/>
      <c r="AR7" s="1535"/>
      <c r="AS7" s="1535"/>
      <c r="AT7" s="1535"/>
      <c r="AU7" s="1535"/>
      <c r="AV7" s="1535"/>
      <c r="AW7" s="1535"/>
      <c r="AX7" s="1535"/>
      <c r="AY7" s="1535"/>
      <c r="AZ7" s="1535"/>
      <c r="BA7" s="1535"/>
      <c r="BB7" s="1535"/>
      <c r="BC7" s="1558"/>
      <c r="BD7" s="460"/>
      <c r="BE7" s="459"/>
      <c r="BF7" s="459"/>
      <c r="BG7" s="459"/>
      <c r="BH7" s="459"/>
      <c r="BI7" s="459"/>
      <c r="BJ7" s="459"/>
    </row>
    <row r="8" spans="4:62" ht="21.6" customHeight="1">
      <c r="D8" s="1862"/>
      <c r="E8" s="1737"/>
      <c r="F8" s="1737"/>
      <c r="G8" s="1737"/>
      <c r="H8" s="1737"/>
      <c r="I8" s="1737"/>
      <c r="J8" s="1737"/>
      <c r="K8" s="1737"/>
      <c r="L8" s="1737"/>
      <c r="M8" s="1737"/>
      <c r="N8" s="1737"/>
      <c r="O8" s="1737"/>
      <c r="P8" s="1737"/>
      <c r="Q8" s="1737"/>
      <c r="R8" s="1737"/>
      <c r="S8" s="1737"/>
      <c r="T8" s="1737"/>
      <c r="U8" s="1737"/>
      <c r="V8" s="1737"/>
      <c r="W8" s="1737"/>
      <c r="X8" s="1737"/>
      <c r="Y8" s="1737"/>
      <c r="Z8" s="1737"/>
      <c r="AA8" s="1737"/>
      <c r="AB8" s="1737"/>
      <c r="AC8" s="1737"/>
      <c r="AD8" s="1737"/>
      <c r="AE8" s="1737"/>
      <c r="AF8" s="1737"/>
      <c r="AG8" s="1738"/>
      <c r="AH8" s="383"/>
      <c r="AI8" s="1765"/>
      <c r="AJ8" s="1766"/>
      <c r="AK8" s="1766"/>
      <c r="AL8" s="1766"/>
      <c r="AM8" s="1766"/>
      <c r="AN8" s="1766"/>
      <c r="AO8" s="1766"/>
      <c r="AP8" s="1766"/>
      <c r="AQ8" s="1766"/>
      <c r="AR8" s="1766"/>
      <c r="AS8" s="1766"/>
      <c r="AT8" s="1766"/>
      <c r="AU8" s="1766"/>
      <c r="AV8" s="1766"/>
      <c r="AW8" s="1766"/>
      <c r="AX8" s="1766"/>
      <c r="AY8" s="1766"/>
      <c r="AZ8" s="1766"/>
      <c r="BA8" s="1766"/>
      <c r="BB8" s="1766"/>
      <c r="BC8" s="1863"/>
      <c r="BD8" s="460"/>
      <c r="BE8" s="459"/>
      <c r="BF8" s="459"/>
      <c r="BG8" s="459"/>
      <c r="BH8" s="459"/>
      <c r="BI8" s="459"/>
      <c r="BJ8" s="459"/>
    </row>
    <row r="9" spans="4:62" ht="21.6" customHeight="1">
      <c r="D9" s="1865" t="s">
        <v>23</v>
      </c>
      <c r="E9" s="1866"/>
      <c r="F9" s="1869" t="s">
        <v>24</v>
      </c>
      <c r="G9" s="1869"/>
      <c r="H9" s="1871" t="s">
        <v>54</v>
      </c>
      <c r="I9" s="1871"/>
      <c r="J9" s="1871"/>
      <c r="K9" s="1871"/>
      <c r="L9" s="1871"/>
      <c r="M9" s="1871"/>
      <c r="N9" s="1871"/>
      <c r="O9" s="1871"/>
      <c r="P9" s="1871"/>
      <c r="Q9" s="1871"/>
      <c r="R9" s="1871"/>
      <c r="S9" s="1871" t="s">
        <v>23</v>
      </c>
      <c r="T9" s="1871"/>
      <c r="U9" s="1869" t="s">
        <v>24</v>
      </c>
      <c r="V9" s="1869"/>
      <c r="W9" s="1871" t="s">
        <v>461</v>
      </c>
      <c r="X9" s="1871"/>
      <c r="Y9" s="1871"/>
      <c r="Z9" s="1871"/>
      <c r="AA9" s="1871"/>
      <c r="AB9" s="1871"/>
      <c r="AC9" s="1871"/>
      <c r="AD9" s="1871"/>
      <c r="AE9" s="1871"/>
      <c r="AF9" s="1871"/>
      <c r="AG9" s="1871"/>
      <c r="AH9" s="383"/>
      <c r="AI9" s="1864"/>
      <c r="AJ9" s="1767"/>
      <c r="AK9" s="1767"/>
      <c r="AL9" s="1767"/>
      <c r="AM9" s="1767"/>
      <c r="AN9" s="1767"/>
      <c r="AO9" s="1767"/>
      <c r="AP9" s="1767"/>
      <c r="AQ9" s="1767"/>
      <c r="AR9" s="1767"/>
      <c r="AS9" s="1767"/>
      <c r="AT9" s="1767"/>
      <c r="AU9" s="1767"/>
      <c r="AV9" s="1767"/>
      <c r="AW9" s="1767"/>
      <c r="AX9" s="1767"/>
      <c r="AY9" s="1767"/>
      <c r="AZ9" s="1767"/>
      <c r="BA9" s="1767"/>
      <c r="BB9" s="1767"/>
      <c r="BC9" s="1768"/>
      <c r="BD9" s="460"/>
      <c r="BE9" s="459"/>
      <c r="BF9" s="459"/>
      <c r="BG9" s="459"/>
      <c r="BH9" s="459"/>
      <c r="BI9" s="459"/>
      <c r="BJ9" s="459"/>
    </row>
    <row r="10" spans="4:62" ht="21.6" customHeight="1">
      <c r="D10" s="1867"/>
      <c r="E10" s="1868"/>
      <c r="F10" s="1870"/>
      <c r="G10" s="1870"/>
      <c r="H10" s="1872"/>
      <c r="I10" s="1872"/>
      <c r="J10" s="1872"/>
      <c r="K10" s="1872"/>
      <c r="L10" s="1872"/>
      <c r="M10" s="1872"/>
      <c r="N10" s="1872"/>
      <c r="O10" s="1872"/>
      <c r="P10" s="1872"/>
      <c r="Q10" s="1872"/>
      <c r="R10" s="1872"/>
      <c r="S10" s="1871"/>
      <c r="T10" s="1871"/>
      <c r="U10" s="1869"/>
      <c r="V10" s="1869"/>
      <c r="W10" s="1871"/>
      <c r="X10" s="1871"/>
      <c r="Y10" s="1871"/>
      <c r="Z10" s="1871"/>
      <c r="AA10" s="1871"/>
      <c r="AB10" s="1871"/>
      <c r="AC10" s="1871"/>
      <c r="AD10" s="1871"/>
      <c r="AE10" s="1871"/>
      <c r="AF10" s="1871"/>
      <c r="AG10" s="1871"/>
      <c r="AH10" s="307"/>
      <c r="AI10" s="1890" t="s">
        <v>1164</v>
      </c>
      <c r="AJ10" s="1891"/>
      <c r="AK10" s="1891"/>
      <c r="AL10" s="1891"/>
      <c r="AM10" s="1891"/>
      <c r="AN10" s="1891"/>
      <c r="AO10" s="1891"/>
      <c r="AP10" s="1892"/>
      <c r="AQ10" s="1896" t="s">
        <v>25</v>
      </c>
      <c r="AR10" s="1896"/>
      <c r="AS10" s="1896"/>
      <c r="AT10" s="1896"/>
      <c r="AU10" s="1896"/>
      <c r="AV10" s="1896"/>
      <c r="AW10" s="1896"/>
      <c r="AX10" s="1896"/>
      <c r="AY10" s="1896"/>
      <c r="AZ10" s="1896"/>
      <c r="BA10" s="1896"/>
      <c r="BB10" s="1896"/>
      <c r="BC10" s="1896"/>
      <c r="BD10" s="462"/>
      <c r="BE10" s="461"/>
      <c r="BF10" s="461"/>
      <c r="BG10" s="461"/>
      <c r="BH10" s="461"/>
      <c r="BI10" s="461"/>
      <c r="BJ10" s="461"/>
    </row>
    <row r="11" spans="4:62" ht="21.6" customHeight="1" thickBot="1">
      <c r="D11" s="1844" t="str">
        <f>IF(入力シート!$AS234="","","〇")</f>
        <v/>
      </c>
      <c r="E11" s="1844"/>
      <c r="F11" s="1846" t="s">
        <v>320</v>
      </c>
      <c r="G11" s="1846"/>
      <c r="H11" s="1847" t="s">
        <v>26</v>
      </c>
      <c r="I11" s="1847"/>
      <c r="J11" s="1847"/>
      <c r="K11" s="1847"/>
      <c r="L11" s="1847"/>
      <c r="M11" s="1847"/>
      <c r="N11" s="1847"/>
      <c r="O11" s="1847"/>
      <c r="P11" s="1847"/>
      <c r="Q11" s="1847"/>
      <c r="R11" s="1847"/>
      <c r="S11" s="1848" t="str">
        <f>IF(入力シート!$AS305="","","〇")</f>
        <v/>
      </c>
      <c r="T11" s="1845"/>
      <c r="U11" s="1846" t="s">
        <v>27</v>
      </c>
      <c r="V11" s="1846"/>
      <c r="W11" s="1847" t="s">
        <v>28</v>
      </c>
      <c r="X11" s="1847"/>
      <c r="Y11" s="1847"/>
      <c r="Z11" s="1847"/>
      <c r="AA11" s="1847"/>
      <c r="AB11" s="1847"/>
      <c r="AC11" s="1847"/>
      <c r="AD11" s="1847"/>
      <c r="AE11" s="1847"/>
      <c r="AF11" s="1847"/>
      <c r="AG11" s="1847"/>
      <c r="AH11" s="307"/>
      <c r="AI11" s="1893"/>
      <c r="AJ11" s="1894"/>
      <c r="AK11" s="1894"/>
      <c r="AL11" s="1894"/>
      <c r="AM11" s="1894"/>
      <c r="AN11" s="1894"/>
      <c r="AO11" s="1894"/>
      <c r="AP11" s="1895"/>
      <c r="AQ11" s="1897"/>
      <c r="AR11" s="1897"/>
      <c r="AS11" s="1897"/>
      <c r="AT11" s="1897"/>
      <c r="AU11" s="1897"/>
      <c r="AV11" s="1897"/>
      <c r="AW11" s="1897"/>
      <c r="AX11" s="1897"/>
      <c r="AY11" s="1897"/>
      <c r="AZ11" s="1897"/>
      <c r="BA11" s="1897"/>
      <c r="BB11" s="1897"/>
      <c r="BC11" s="1897"/>
      <c r="BD11" s="1873" t="s">
        <v>15</v>
      </c>
      <c r="BE11" s="1874"/>
      <c r="BF11" s="1874"/>
      <c r="BG11" s="1874"/>
      <c r="BH11" s="1874"/>
      <c r="BI11" s="1874"/>
      <c r="BJ11" s="1875"/>
    </row>
    <row r="12" spans="4:62" ht="21" customHeight="1" thickTop="1" thickBot="1">
      <c r="D12" s="1845"/>
      <c r="E12" s="1845"/>
      <c r="F12" s="1846"/>
      <c r="G12" s="1846"/>
      <c r="H12" s="1847"/>
      <c r="I12" s="1847"/>
      <c r="J12" s="1847"/>
      <c r="K12" s="1847"/>
      <c r="L12" s="1847"/>
      <c r="M12" s="1847"/>
      <c r="N12" s="1847"/>
      <c r="O12" s="1847"/>
      <c r="P12" s="1847"/>
      <c r="Q12" s="1847"/>
      <c r="R12" s="1847"/>
      <c r="S12" s="1848"/>
      <c r="T12" s="1845"/>
      <c r="U12" s="1846"/>
      <c r="V12" s="1846"/>
      <c r="W12" s="1847"/>
      <c r="X12" s="1847"/>
      <c r="Y12" s="1847"/>
      <c r="Z12" s="1847"/>
      <c r="AA12" s="1847"/>
      <c r="AB12" s="1847"/>
      <c r="AC12" s="1847"/>
      <c r="AD12" s="1847"/>
      <c r="AE12" s="1847"/>
      <c r="AF12" s="1847"/>
      <c r="AG12" s="1847"/>
      <c r="AI12" s="1876" t="str">
        <f ca="1">MID(TEXT(INDIRECT(ADDRESS(ROW(入力シート!$AU$520)+ROW($C2)/2,COLUMN($AU534),,,"入力シート")),"0000"),COLUMN(B$3)/2,1)</f>
        <v/>
      </c>
      <c r="AJ12" s="1877"/>
      <c r="AK12" s="1878" t="str">
        <f ca="1">MID(TEXT(INDIRECT(ADDRESS(ROW(入力シート!$AU$520)+ROW($C2)/2,COLUMN($AU534),,,"入力シート")),"0000"),COLUMN(D$3)/2,1)</f>
        <v/>
      </c>
      <c r="AL12" s="1877"/>
      <c r="AM12" s="1878" t="str">
        <f ca="1">MID(TEXT(INDIRECT(ADDRESS(ROW(入力シート!$AU$520)+ROW($C2)/2,COLUMN($AU534),,,"入力シート")),"0000"),COLUMN(F$3)/2,1)</f>
        <v/>
      </c>
      <c r="AN12" s="1877"/>
      <c r="AO12" s="1878" t="str">
        <f ca="1">MID(TEXT(INDIRECT(ADDRESS(ROW(入力シート!$AU$520)+ROW($C2)/2,COLUMN($AU534),,,"入力シート")),"0000"),COLUMN(H$3)/2,1)</f>
        <v/>
      </c>
      <c r="AP12" s="1879"/>
      <c r="AQ12" s="1880" t="str">
        <f ca="1">IFERROR(VLOOKUP(INDIRECT("入力シート!$AU"&amp;ROW(入力シート!$AU$520)+ROW($A2)/2),入力シート!$AX$234:$AY$364,2,0),"")</f>
        <v/>
      </c>
      <c r="AR12" s="1881"/>
      <c r="AS12" s="1881"/>
      <c r="AT12" s="1881"/>
      <c r="AU12" s="1881"/>
      <c r="AV12" s="1881"/>
      <c r="AW12" s="1881"/>
      <c r="AX12" s="1881"/>
      <c r="AY12" s="1881"/>
      <c r="AZ12" s="1881"/>
      <c r="BA12" s="1881"/>
      <c r="BB12" s="1881"/>
      <c r="BC12" s="1882"/>
      <c r="BD12" s="1883" t="str">
        <f ca="1">IFERROR(VLOOKUP(INDIRECT("入力シート!$AT"&amp;(ROW(入力シート!AV$520)+ROW($A2)/2)),入力シート!$AU$234:$AZ$364,6,0),"")</f>
        <v/>
      </c>
      <c r="BE12" s="1884"/>
      <c r="BF12" s="1884"/>
      <c r="BG12" s="1884"/>
      <c r="BH12" s="1884"/>
      <c r="BI12" s="1885"/>
      <c r="BJ12" s="1889"/>
    </row>
    <row r="13" spans="4:62" ht="21" customHeight="1" thickTop="1" thickBot="1">
      <c r="D13" s="1844" t="str">
        <f>IF(入力シート!AS245="","","〇")</f>
        <v/>
      </c>
      <c r="E13" s="1844"/>
      <c r="F13" s="1846" t="s">
        <v>29</v>
      </c>
      <c r="G13" s="1846"/>
      <c r="H13" s="1847" t="s">
        <v>30</v>
      </c>
      <c r="I13" s="1847"/>
      <c r="J13" s="1847"/>
      <c r="K13" s="1847"/>
      <c r="L13" s="1847"/>
      <c r="M13" s="1847"/>
      <c r="N13" s="1847"/>
      <c r="O13" s="1847"/>
      <c r="P13" s="1847"/>
      <c r="Q13" s="1847"/>
      <c r="R13" s="1847"/>
      <c r="S13" s="1848" t="str">
        <f>IF(入力シート!$AS309="","","〇")</f>
        <v/>
      </c>
      <c r="T13" s="1845"/>
      <c r="U13" s="1846" t="s">
        <v>31</v>
      </c>
      <c r="V13" s="1846"/>
      <c r="W13" s="1847" t="s">
        <v>32</v>
      </c>
      <c r="X13" s="1847"/>
      <c r="Y13" s="1847"/>
      <c r="Z13" s="1847"/>
      <c r="AA13" s="1847"/>
      <c r="AB13" s="1847"/>
      <c r="AC13" s="1847"/>
      <c r="AD13" s="1847"/>
      <c r="AE13" s="1847"/>
      <c r="AF13" s="1847"/>
      <c r="AG13" s="1847"/>
      <c r="AI13" s="1876"/>
      <c r="AJ13" s="1877"/>
      <c r="AK13" s="1878"/>
      <c r="AL13" s="1877"/>
      <c r="AM13" s="1878"/>
      <c r="AN13" s="1877"/>
      <c r="AO13" s="1878"/>
      <c r="AP13" s="1879"/>
      <c r="AQ13" s="1880"/>
      <c r="AR13" s="1881"/>
      <c r="AS13" s="1881"/>
      <c r="AT13" s="1881"/>
      <c r="AU13" s="1881"/>
      <c r="AV13" s="1881"/>
      <c r="AW13" s="1881"/>
      <c r="AX13" s="1881"/>
      <c r="AY13" s="1881"/>
      <c r="AZ13" s="1881"/>
      <c r="BA13" s="1881"/>
      <c r="BB13" s="1881"/>
      <c r="BC13" s="1882"/>
      <c r="BD13" s="1886"/>
      <c r="BE13" s="1887"/>
      <c r="BF13" s="1887"/>
      <c r="BG13" s="1887"/>
      <c r="BH13" s="1887"/>
      <c r="BI13" s="1888"/>
      <c r="BJ13" s="1889"/>
    </row>
    <row r="14" spans="4:62" ht="21" customHeight="1" thickTop="1" thickBot="1">
      <c r="D14" s="1845"/>
      <c r="E14" s="1845"/>
      <c r="F14" s="1846"/>
      <c r="G14" s="1846"/>
      <c r="H14" s="1847"/>
      <c r="I14" s="1847"/>
      <c r="J14" s="1847"/>
      <c r="K14" s="1847"/>
      <c r="L14" s="1847"/>
      <c r="M14" s="1847"/>
      <c r="N14" s="1847"/>
      <c r="O14" s="1847"/>
      <c r="P14" s="1847"/>
      <c r="Q14" s="1847"/>
      <c r="R14" s="1847"/>
      <c r="S14" s="1848"/>
      <c r="T14" s="1845"/>
      <c r="U14" s="1846"/>
      <c r="V14" s="1846"/>
      <c r="W14" s="1847"/>
      <c r="X14" s="1847"/>
      <c r="Y14" s="1847"/>
      <c r="Z14" s="1847"/>
      <c r="AA14" s="1847"/>
      <c r="AB14" s="1847"/>
      <c r="AC14" s="1847"/>
      <c r="AD14" s="1847"/>
      <c r="AE14" s="1847"/>
      <c r="AF14" s="1847"/>
      <c r="AG14" s="1847"/>
      <c r="AI14" s="1876" t="str">
        <f ca="1">MID(TEXT(INDIRECT(ADDRESS(ROW(入力シート!$AU$520)+ROW($C4)/2,COLUMN($AU536),,,"入力シート")),"0000"),COLUMN(B$3)/2,1)</f>
        <v/>
      </c>
      <c r="AJ14" s="1877"/>
      <c r="AK14" s="1878" t="str">
        <f ca="1">MID(TEXT(INDIRECT(ADDRESS(ROW(入力シート!$AU$520)+ROW($C4)/2,COLUMN($AU536),,,"入力シート")),"0000"),COLUMN(D$3)/2,1)</f>
        <v/>
      </c>
      <c r="AL14" s="1877"/>
      <c r="AM14" s="1878" t="str">
        <f ca="1">MID(TEXT(INDIRECT(ADDRESS(ROW(入力シート!$AU$520)+ROW($C4)/2,COLUMN($AU536),,,"入力シート")),"0000"),COLUMN(F$3)/2,1)</f>
        <v/>
      </c>
      <c r="AN14" s="1877"/>
      <c r="AO14" s="1878" t="str">
        <f ca="1">MID(TEXT(INDIRECT(ADDRESS(ROW(入力シート!$AU$520)+ROW($C4)/2,COLUMN($AU536),,,"入力シート")),"0000"),COLUMN(H$3)/2,1)</f>
        <v/>
      </c>
      <c r="AP14" s="1879"/>
      <c r="AQ14" s="1880" t="str">
        <f ca="1">IFERROR(VLOOKUP(INDIRECT("入力シート!$AU"&amp;ROW(入力シート!$AU$520)+ROW($A4)/2),入力シート!$AX$234:$AY$364,2,0),"")</f>
        <v/>
      </c>
      <c r="AR14" s="1881"/>
      <c r="AS14" s="1881"/>
      <c r="AT14" s="1881"/>
      <c r="AU14" s="1881"/>
      <c r="AV14" s="1881"/>
      <c r="AW14" s="1881"/>
      <c r="AX14" s="1881"/>
      <c r="AY14" s="1881"/>
      <c r="AZ14" s="1881"/>
      <c r="BA14" s="1881"/>
      <c r="BB14" s="1881"/>
      <c r="BC14" s="1882"/>
      <c r="BD14" s="1883" t="str">
        <f ca="1">IFERROR(VLOOKUP(INDIRECT("入力シート!$AT"&amp;(ROW(入力シート!AV$520)+ROW($A4)/2)),入力シート!$AU$234:$AZ$364,6,0),"")</f>
        <v/>
      </c>
      <c r="BE14" s="1884"/>
      <c r="BF14" s="1884"/>
      <c r="BG14" s="1884"/>
      <c r="BH14" s="1884"/>
      <c r="BI14" s="1885"/>
      <c r="BJ14" s="1889"/>
    </row>
    <row r="15" spans="4:62" ht="21" customHeight="1" thickTop="1" thickBot="1">
      <c r="D15" s="1844" t="str">
        <f>IF(入力シート!AS249="","","〇")</f>
        <v/>
      </c>
      <c r="E15" s="1844"/>
      <c r="F15" s="1846" t="s">
        <v>33</v>
      </c>
      <c r="G15" s="1846"/>
      <c r="H15" s="1847" t="s">
        <v>34</v>
      </c>
      <c r="I15" s="1847"/>
      <c r="J15" s="1847"/>
      <c r="K15" s="1847"/>
      <c r="L15" s="1847"/>
      <c r="M15" s="1847"/>
      <c r="N15" s="1847"/>
      <c r="O15" s="1847"/>
      <c r="P15" s="1847"/>
      <c r="Q15" s="1847"/>
      <c r="R15" s="1847"/>
      <c r="S15" s="1848" t="str">
        <f>IF(入力シート!$AS319="","","〇")</f>
        <v/>
      </c>
      <c r="T15" s="1845"/>
      <c r="U15" s="1846" t="s">
        <v>35</v>
      </c>
      <c r="V15" s="1846"/>
      <c r="W15" s="1847" t="s">
        <v>36</v>
      </c>
      <c r="X15" s="1847"/>
      <c r="Y15" s="1847"/>
      <c r="Z15" s="1847"/>
      <c r="AA15" s="1847"/>
      <c r="AB15" s="1847"/>
      <c r="AC15" s="1847"/>
      <c r="AD15" s="1847"/>
      <c r="AE15" s="1847"/>
      <c r="AF15" s="1847"/>
      <c r="AG15" s="1847"/>
      <c r="AI15" s="1876"/>
      <c r="AJ15" s="1877"/>
      <c r="AK15" s="1878"/>
      <c r="AL15" s="1877"/>
      <c r="AM15" s="1878"/>
      <c r="AN15" s="1877"/>
      <c r="AO15" s="1878"/>
      <c r="AP15" s="1879"/>
      <c r="AQ15" s="1880"/>
      <c r="AR15" s="1881"/>
      <c r="AS15" s="1881"/>
      <c r="AT15" s="1881"/>
      <c r="AU15" s="1881"/>
      <c r="AV15" s="1881"/>
      <c r="AW15" s="1881"/>
      <c r="AX15" s="1881"/>
      <c r="AY15" s="1881"/>
      <c r="AZ15" s="1881"/>
      <c r="BA15" s="1881"/>
      <c r="BB15" s="1881"/>
      <c r="BC15" s="1882"/>
      <c r="BD15" s="1886"/>
      <c r="BE15" s="1887"/>
      <c r="BF15" s="1887"/>
      <c r="BG15" s="1887"/>
      <c r="BH15" s="1887"/>
      <c r="BI15" s="1888"/>
      <c r="BJ15" s="1889"/>
    </row>
    <row r="16" spans="4:62" ht="21" customHeight="1" thickTop="1" thickBot="1">
      <c r="D16" s="1845"/>
      <c r="E16" s="1845"/>
      <c r="F16" s="1846"/>
      <c r="G16" s="1846"/>
      <c r="H16" s="1847"/>
      <c r="I16" s="1847"/>
      <c r="J16" s="1847"/>
      <c r="K16" s="1847"/>
      <c r="L16" s="1847"/>
      <c r="M16" s="1847"/>
      <c r="N16" s="1847"/>
      <c r="O16" s="1847"/>
      <c r="P16" s="1847"/>
      <c r="Q16" s="1847"/>
      <c r="R16" s="1847"/>
      <c r="S16" s="1848"/>
      <c r="T16" s="1845"/>
      <c r="U16" s="1846"/>
      <c r="V16" s="1846"/>
      <c r="W16" s="1847"/>
      <c r="X16" s="1847"/>
      <c r="Y16" s="1847"/>
      <c r="Z16" s="1847"/>
      <c r="AA16" s="1847"/>
      <c r="AB16" s="1847"/>
      <c r="AC16" s="1847"/>
      <c r="AD16" s="1847"/>
      <c r="AE16" s="1847"/>
      <c r="AF16" s="1847"/>
      <c r="AG16" s="1847"/>
      <c r="AI16" s="1898" t="str">
        <f ca="1">MID(TEXT(INDIRECT(ADDRESS(ROW(入力シート!$AU$520)+ROW($C6)/2,COLUMN($AU538),,,"入力シート")),"0000"),COLUMN(B$3)/2,1)</f>
        <v/>
      </c>
      <c r="AJ16" s="1899"/>
      <c r="AK16" s="1878" t="str">
        <f ca="1">MID(TEXT(INDIRECT(ADDRESS(ROW(入力シート!$AU$520)+ROW($C6)/2,COLUMN($AU538),,,"入力シート")),"0000"),COLUMN(D$3)/2,1)</f>
        <v/>
      </c>
      <c r="AL16" s="1877"/>
      <c r="AM16" s="1878" t="str">
        <f ca="1">MID(TEXT(INDIRECT(ADDRESS(ROW(入力シート!$AU$520)+ROW($C6)/2,COLUMN($AU538),,,"入力シート")),"0000"),COLUMN(F$3)/2,1)</f>
        <v/>
      </c>
      <c r="AN16" s="1877"/>
      <c r="AO16" s="1878" t="str">
        <f ca="1">MID(TEXT(INDIRECT(ADDRESS(ROW(入力シート!$AU$520)+ROW($C6)/2,COLUMN($AU538),,,"入力シート")),"0000"),COLUMN(H$3)/2,1)</f>
        <v/>
      </c>
      <c r="AP16" s="1879"/>
      <c r="AQ16" s="1880" t="str">
        <f ca="1">IFERROR(VLOOKUP(INDIRECT("入力シート!$AU"&amp;ROW(入力シート!$AU$520)+ROW($A6)/2),入力シート!$AX$234:$AY$364,2,0),"")</f>
        <v/>
      </c>
      <c r="AR16" s="1881"/>
      <c r="AS16" s="1881"/>
      <c r="AT16" s="1881"/>
      <c r="AU16" s="1881"/>
      <c r="AV16" s="1881"/>
      <c r="AW16" s="1881"/>
      <c r="AX16" s="1881"/>
      <c r="AY16" s="1881"/>
      <c r="AZ16" s="1881"/>
      <c r="BA16" s="1881"/>
      <c r="BB16" s="1881"/>
      <c r="BC16" s="1882"/>
      <c r="BD16" s="1883" t="str">
        <f ca="1">IFERROR(VLOOKUP(INDIRECT("入力シート!$AT"&amp;(ROW(入力シート!AV$520)+ROW($A6)/2)),入力シート!$AU$234:$AZ$364,6,0),"")</f>
        <v/>
      </c>
      <c r="BE16" s="1884"/>
      <c r="BF16" s="1884"/>
      <c r="BG16" s="1884"/>
      <c r="BH16" s="1884"/>
      <c r="BI16" s="1885"/>
      <c r="BJ16" s="1889"/>
    </row>
    <row r="17" spans="4:62" ht="21" customHeight="1" thickTop="1" thickBot="1">
      <c r="D17" s="1844" t="str">
        <f>IF(入力シート!AS254="","","〇")</f>
        <v/>
      </c>
      <c r="E17" s="1844"/>
      <c r="F17" s="1902" t="s">
        <v>37</v>
      </c>
      <c r="G17" s="1902"/>
      <c r="H17" s="1903" t="s">
        <v>38</v>
      </c>
      <c r="I17" s="1903"/>
      <c r="J17" s="1903"/>
      <c r="K17" s="1903"/>
      <c r="L17" s="1903"/>
      <c r="M17" s="1903"/>
      <c r="N17" s="1903"/>
      <c r="O17" s="1903"/>
      <c r="P17" s="1903"/>
      <c r="Q17" s="1903"/>
      <c r="R17" s="1903"/>
      <c r="S17" s="1845" t="str">
        <f>IF(入力シート!$AS333="","","〇")</f>
        <v/>
      </c>
      <c r="T17" s="1845"/>
      <c r="U17" s="1846" t="s">
        <v>39</v>
      </c>
      <c r="V17" s="1846"/>
      <c r="W17" s="1847" t="s">
        <v>40</v>
      </c>
      <c r="X17" s="1847"/>
      <c r="Y17" s="1847"/>
      <c r="Z17" s="1847"/>
      <c r="AA17" s="1847"/>
      <c r="AB17" s="1847"/>
      <c r="AC17" s="1847"/>
      <c r="AD17" s="1847"/>
      <c r="AE17" s="1847"/>
      <c r="AF17" s="1847"/>
      <c r="AG17" s="1847"/>
      <c r="AI17" s="1900"/>
      <c r="AJ17" s="1901"/>
      <c r="AK17" s="1878"/>
      <c r="AL17" s="1877"/>
      <c r="AM17" s="1878"/>
      <c r="AN17" s="1877"/>
      <c r="AO17" s="1878"/>
      <c r="AP17" s="1879"/>
      <c r="AQ17" s="1880"/>
      <c r="AR17" s="1881"/>
      <c r="AS17" s="1881"/>
      <c r="AT17" s="1881"/>
      <c r="AU17" s="1881"/>
      <c r="AV17" s="1881"/>
      <c r="AW17" s="1881"/>
      <c r="AX17" s="1881"/>
      <c r="AY17" s="1881"/>
      <c r="AZ17" s="1881"/>
      <c r="BA17" s="1881"/>
      <c r="BB17" s="1881"/>
      <c r="BC17" s="1882"/>
      <c r="BD17" s="1886"/>
      <c r="BE17" s="1887"/>
      <c r="BF17" s="1887"/>
      <c r="BG17" s="1887"/>
      <c r="BH17" s="1887"/>
      <c r="BI17" s="1888"/>
      <c r="BJ17" s="1889"/>
    </row>
    <row r="18" spans="4:62" ht="21" customHeight="1" thickTop="1" thickBot="1">
      <c r="D18" s="1845"/>
      <c r="E18" s="1845"/>
      <c r="F18" s="1846"/>
      <c r="G18" s="1846"/>
      <c r="H18" s="1847"/>
      <c r="I18" s="1847"/>
      <c r="J18" s="1847"/>
      <c r="K18" s="1847"/>
      <c r="L18" s="1847"/>
      <c r="M18" s="1847"/>
      <c r="N18" s="1847"/>
      <c r="O18" s="1847"/>
      <c r="P18" s="1847"/>
      <c r="Q18" s="1847"/>
      <c r="R18" s="1847"/>
      <c r="S18" s="1845"/>
      <c r="T18" s="1845"/>
      <c r="U18" s="1846"/>
      <c r="V18" s="1846"/>
      <c r="W18" s="1847"/>
      <c r="X18" s="1847"/>
      <c r="Y18" s="1847"/>
      <c r="Z18" s="1847"/>
      <c r="AA18" s="1847"/>
      <c r="AB18" s="1847"/>
      <c r="AC18" s="1847"/>
      <c r="AD18" s="1847"/>
      <c r="AE18" s="1847"/>
      <c r="AF18" s="1847"/>
      <c r="AG18" s="1847"/>
      <c r="AI18" s="1898" t="str">
        <f ca="1">MID(TEXT(INDIRECT(ADDRESS(ROW(入力シート!$AU$520)+ROW($C8)/2,COLUMN($AU540),,,"入力シート")),"0000"),COLUMN(B$3)/2,1)</f>
        <v/>
      </c>
      <c r="AJ18" s="1899"/>
      <c r="AK18" s="1878" t="str">
        <f ca="1">MID(TEXT(INDIRECT(ADDRESS(ROW(入力シート!$AU$520)+ROW($C8)/2,COLUMN($AU540),,,"入力シート")),"0000"),COLUMN(D$3)/2,1)</f>
        <v/>
      </c>
      <c r="AL18" s="1877"/>
      <c r="AM18" s="1878" t="str">
        <f ca="1">MID(TEXT(INDIRECT(ADDRESS(ROW(入力シート!$AU$520)+ROW($C8)/2,COLUMN($AU540),,,"入力シート")),"0000"),COLUMN(F$3)/2,1)</f>
        <v/>
      </c>
      <c r="AN18" s="1877"/>
      <c r="AO18" s="1878" t="str">
        <f ca="1">MID(TEXT(INDIRECT(ADDRESS(ROW(入力シート!$AU$520)+ROW($C8)/2,COLUMN($AU540),,,"入力シート")),"0000"),COLUMN(H$3)/2,1)</f>
        <v/>
      </c>
      <c r="AP18" s="1879"/>
      <c r="AQ18" s="1880" t="str">
        <f ca="1">IFERROR(VLOOKUP(INDIRECT("入力シート!$AU"&amp;ROW(入力シート!$AU$520)+ROW($A8)/2),入力シート!$AX$234:$AY$364,2,0),"")</f>
        <v/>
      </c>
      <c r="AR18" s="1881"/>
      <c r="AS18" s="1881"/>
      <c r="AT18" s="1881"/>
      <c r="AU18" s="1881"/>
      <c r="AV18" s="1881"/>
      <c r="AW18" s="1881"/>
      <c r="AX18" s="1881"/>
      <c r="AY18" s="1881"/>
      <c r="AZ18" s="1881"/>
      <c r="BA18" s="1881"/>
      <c r="BB18" s="1881"/>
      <c r="BC18" s="1882"/>
      <c r="BD18" s="1883" t="str">
        <f ca="1">IFERROR(VLOOKUP(INDIRECT("入力シート!$AT"&amp;(ROW(入力シート!AV$520)+ROW($A8)/2)),入力シート!$AU$234:$AZ$364,6,0),"")</f>
        <v/>
      </c>
      <c r="BE18" s="1884"/>
      <c r="BF18" s="1884"/>
      <c r="BG18" s="1884"/>
      <c r="BH18" s="1884"/>
      <c r="BI18" s="1885"/>
      <c r="BJ18" s="1889"/>
    </row>
    <row r="19" spans="4:62" ht="21" customHeight="1" thickTop="1" thickBot="1">
      <c r="D19" s="1845" t="str">
        <f>IF(入力シート!AS271="","","〇")</f>
        <v/>
      </c>
      <c r="E19" s="1845"/>
      <c r="F19" s="1846" t="s">
        <v>41</v>
      </c>
      <c r="G19" s="1846"/>
      <c r="H19" s="1847" t="s">
        <v>42</v>
      </c>
      <c r="I19" s="1847"/>
      <c r="J19" s="1847"/>
      <c r="K19" s="1847"/>
      <c r="L19" s="1847"/>
      <c r="M19" s="1847"/>
      <c r="N19" s="1847"/>
      <c r="O19" s="1847"/>
      <c r="P19" s="1847"/>
      <c r="Q19" s="1847"/>
      <c r="R19" s="1847"/>
      <c r="S19" s="1845" t="str">
        <f>IF(入力シート!$AS337="","","〇")</f>
        <v/>
      </c>
      <c r="T19" s="1845"/>
      <c r="U19" s="1846" t="s">
        <v>43</v>
      </c>
      <c r="V19" s="1846"/>
      <c r="W19" s="1847" t="s">
        <v>44</v>
      </c>
      <c r="X19" s="1847"/>
      <c r="Y19" s="1847"/>
      <c r="Z19" s="1847"/>
      <c r="AA19" s="1847"/>
      <c r="AB19" s="1847"/>
      <c r="AC19" s="1847"/>
      <c r="AD19" s="1847"/>
      <c r="AE19" s="1847"/>
      <c r="AF19" s="1847"/>
      <c r="AG19" s="1847"/>
      <c r="AI19" s="1900"/>
      <c r="AJ19" s="1901"/>
      <c r="AK19" s="1878"/>
      <c r="AL19" s="1877"/>
      <c r="AM19" s="1878"/>
      <c r="AN19" s="1877"/>
      <c r="AO19" s="1878"/>
      <c r="AP19" s="1879"/>
      <c r="AQ19" s="1880"/>
      <c r="AR19" s="1881"/>
      <c r="AS19" s="1881"/>
      <c r="AT19" s="1881"/>
      <c r="AU19" s="1881"/>
      <c r="AV19" s="1881"/>
      <c r="AW19" s="1881"/>
      <c r="AX19" s="1881"/>
      <c r="AY19" s="1881"/>
      <c r="AZ19" s="1881"/>
      <c r="BA19" s="1881"/>
      <c r="BB19" s="1881"/>
      <c r="BC19" s="1882"/>
      <c r="BD19" s="1886"/>
      <c r="BE19" s="1887"/>
      <c r="BF19" s="1887"/>
      <c r="BG19" s="1887"/>
      <c r="BH19" s="1887"/>
      <c r="BI19" s="1888"/>
      <c r="BJ19" s="1889"/>
    </row>
    <row r="20" spans="4:62" ht="21" customHeight="1" thickTop="1" thickBot="1">
      <c r="D20" s="1845"/>
      <c r="E20" s="1845"/>
      <c r="F20" s="1846"/>
      <c r="G20" s="1846"/>
      <c r="H20" s="1847"/>
      <c r="I20" s="1847"/>
      <c r="J20" s="1847"/>
      <c r="K20" s="1847"/>
      <c r="L20" s="1847"/>
      <c r="M20" s="1847"/>
      <c r="N20" s="1847"/>
      <c r="O20" s="1847"/>
      <c r="P20" s="1847"/>
      <c r="Q20" s="1847"/>
      <c r="R20" s="1847"/>
      <c r="S20" s="1845"/>
      <c r="T20" s="1845"/>
      <c r="U20" s="1846"/>
      <c r="V20" s="1846"/>
      <c r="W20" s="1847"/>
      <c r="X20" s="1847"/>
      <c r="Y20" s="1847"/>
      <c r="Z20" s="1847"/>
      <c r="AA20" s="1847"/>
      <c r="AB20" s="1847"/>
      <c r="AC20" s="1847"/>
      <c r="AD20" s="1847"/>
      <c r="AE20" s="1847"/>
      <c r="AF20" s="1847"/>
      <c r="AG20" s="1847"/>
      <c r="AI20" s="1898" t="str">
        <f ca="1">MID(TEXT(INDIRECT(ADDRESS(ROW(入力シート!$AU$520)+ROW($C10)/2,COLUMN($AU542),,,"入力シート")),"0000"),COLUMN(B$3)/2,1)</f>
        <v/>
      </c>
      <c r="AJ20" s="1899"/>
      <c r="AK20" s="1878" t="str">
        <f ca="1">MID(TEXT(INDIRECT(ADDRESS(ROW(入力シート!$AU$520)+ROW($C10)/2,COLUMN($AU542),,,"入力シート")),"0000"),COLUMN(D$3)/2,1)</f>
        <v/>
      </c>
      <c r="AL20" s="1877"/>
      <c r="AM20" s="1878" t="str">
        <f ca="1">MID(TEXT(INDIRECT(ADDRESS(ROW(入力シート!$AU$520)+ROW($C10)/2,COLUMN($AU542),,,"入力シート")),"0000"),COLUMN(F$3)/2,1)</f>
        <v/>
      </c>
      <c r="AN20" s="1877"/>
      <c r="AO20" s="1878" t="str">
        <f ca="1">MID(TEXT(INDIRECT(ADDRESS(ROW(入力シート!$AU$520)+ROW($C10)/2,COLUMN($AU542),,,"入力シート")),"0000"),COLUMN(H$3)/2,1)</f>
        <v/>
      </c>
      <c r="AP20" s="1879"/>
      <c r="AQ20" s="1880" t="str">
        <f ca="1">IFERROR(VLOOKUP(INDIRECT("入力シート!$AU"&amp;ROW(入力シート!$AU$520)+ROW($A10)/2),入力シート!$AX$234:$AY$364,2,0),"")</f>
        <v/>
      </c>
      <c r="AR20" s="1881"/>
      <c r="AS20" s="1881"/>
      <c r="AT20" s="1881"/>
      <c r="AU20" s="1881"/>
      <c r="AV20" s="1881"/>
      <c r="AW20" s="1881"/>
      <c r="AX20" s="1881"/>
      <c r="AY20" s="1881"/>
      <c r="AZ20" s="1881"/>
      <c r="BA20" s="1881"/>
      <c r="BB20" s="1881"/>
      <c r="BC20" s="1882"/>
      <c r="BD20" s="1883" t="str">
        <f ca="1">IFERROR(VLOOKUP(INDIRECT("入力シート!$AT"&amp;(ROW(入力シート!AV$520)+ROW($A10)/2)),入力シート!$AU$234:$AZ$364,6,0),"")</f>
        <v/>
      </c>
      <c r="BE20" s="1884"/>
      <c r="BF20" s="1884"/>
      <c r="BG20" s="1884"/>
      <c r="BH20" s="1884"/>
      <c r="BI20" s="1885"/>
      <c r="BJ20" s="1889"/>
    </row>
    <row r="21" spans="4:62" ht="21" customHeight="1" thickTop="1" thickBot="1">
      <c r="D21" s="1845" t="str">
        <f>IF(入力シート!AS278="","","〇")</f>
        <v/>
      </c>
      <c r="E21" s="1845"/>
      <c r="F21" s="1846" t="s">
        <v>45</v>
      </c>
      <c r="G21" s="1846"/>
      <c r="H21" s="1847" t="s">
        <v>57</v>
      </c>
      <c r="I21" s="1847"/>
      <c r="J21" s="1847"/>
      <c r="K21" s="1847"/>
      <c r="L21" s="1847"/>
      <c r="M21" s="1847"/>
      <c r="N21" s="1847"/>
      <c r="O21" s="1847"/>
      <c r="P21" s="1847"/>
      <c r="Q21" s="1847"/>
      <c r="R21" s="1847"/>
      <c r="S21" s="1845" t="str">
        <f>IF(入力シート!$AS343="","","〇")</f>
        <v/>
      </c>
      <c r="T21" s="1845"/>
      <c r="U21" s="1846" t="s">
        <v>46</v>
      </c>
      <c r="V21" s="1846"/>
      <c r="W21" s="1847" t="s">
        <v>47</v>
      </c>
      <c r="X21" s="1847"/>
      <c r="Y21" s="1847"/>
      <c r="Z21" s="1847"/>
      <c r="AA21" s="1847"/>
      <c r="AB21" s="1847"/>
      <c r="AC21" s="1847"/>
      <c r="AD21" s="1847"/>
      <c r="AE21" s="1847"/>
      <c r="AF21" s="1847"/>
      <c r="AG21" s="1847"/>
      <c r="AI21" s="1900"/>
      <c r="AJ21" s="1901"/>
      <c r="AK21" s="1878"/>
      <c r="AL21" s="1877"/>
      <c r="AM21" s="1878"/>
      <c r="AN21" s="1877"/>
      <c r="AO21" s="1878"/>
      <c r="AP21" s="1879"/>
      <c r="AQ21" s="1880"/>
      <c r="AR21" s="1881"/>
      <c r="AS21" s="1881"/>
      <c r="AT21" s="1881"/>
      <c r="AU21" s="1881"/>
      <c r="AV21" s="1881"/>
      <c r="AW21" s="1881"/>
      <c r="AX21" s="1881"/>
      <c r="AY21" s="1881"/>
      <c r="AZ21" s="1881"/>
      <c r="BA21" s="1881"/>
      <c r="BB21" s="1881"/>
      <c r="BC21" s="1882"/>
      <c r="BD21" s="1886"/>
      <c r="BE21" s="1887"/>
      <c r="BF21" s="1887"/>
      <c r="BG21" s="1887"/>
      <c r="BH21" s="1887"/>
      <c r="BI21" s="1888"/>
      <c r="BJ21" s="1889"/>
    </row>
    <row r="22" spans="4:62" ht="21" customHeight="1" thickTop="1" thickBot="1">
      <c r="D22" s="1845"/>
      <c r="E22" s="1845"/>
      <c r="F22" s="1846"/>
      <c r="G22" s="1846"/>
      <c r="H22" s="1847"/>
      <c r="I22" s="1847"/>
      <c r="J22" s="1847"/>
      <c r="K22" s="1847"/>
      <c r="L22" s="1847"/>
      <c r="M22" s="1847"/>
      <c r="N22" s="1847"/>
      <c r="O22" s="1847"/>
      <c r="P22" s="1847"/>
      <c r="Q22" s="1847"/>
      <c r="R22" s="1847"/>
      <c r="S22" s="1845"/>
      <c r="T22" s="1845"/>
      <c r="U22" s="1846"/>
      <c r="V22" s="1846"/>
      <c r="W22" s="1847"/>
      <c r="X22" s="1847"/>
      <c r="Y22" s="1847"/>
      <c r="Z22" s="1847"/>
      <c r="AA22" s="1847"/>
      <c r="AB22" s="1847"/>
      <c r="AC22" s="1847"/>
      <c r="AD22" s="1847"/>
      <c r="AE22" s="1847"/>
      <c r="AF22" s="1847"/>
      <c r="AG22" s="1847"/>
      <c r="AI22" s="1898" t="str">
        <f ca="1">MID(TEXT(INDIRECT(ADDRESS(ROW(入力シート!$AU$520)+ROW($C12)/2,COLUMN($AU544),,,"入力シート")),"0000"),COLUMN(B$3)/2,1)</f>
        <v/>
      </c>
      <c r="AJ22" s="1899"/>
      <c r="AK22" s="1878" t="str">
        <f ca="1">MID(TEXT(INDIRECT(ADDRESS(ROW(入力シート!$AU$520)+ROW($C12)/2,COLUMN($AU544),,,"入力シート")),"0000"),COLUMN(D$3)/2,1)</f>
        <v/>
      </c>
      <c r="AL22" s="1877"/>
      <c r="AM22" s="1878" t="str">
        <f ca="1">MID(TEXT(INDIRECT(ADDRESS(ROW(入力シート!$AU$520)+ROW($C12)/2,COLUMN($AU544),,,"入力シート")),"0000"),COLUMN(F$3)/2,1)</f>
        <v/>
      </c>
      <c r="AN22" s="1877"/>
      <c r="AO22" s="1878" t="str">
        <f ca="1">MID(TEXT(INDIRECT(ADDRESS(ROW(入力シート!$AU$520)+ROW($C12)/2,COLUMN($AU544),,,"入力シート")),"0000"),COLUMN(H$3)/2,1)</f>
        <v/>
      </c>
      <c r="AP22" s="1879"/>
      <c r="AQ22" s="1880" t="str">
        <f ca="1">IFERROR(VLOOKUP(INDIRECT("入力シート!$AU"&amp;ROW(入力シート!$AU$520)+ROW($A12)/2),入力シート!$AX$234:$AY$364,2,0),"")</f>
        <v/>
      </c>
      <c r="AR22" s="1881"/>
      <c r="AS22" s="1881"/>
      <c r="AT22" s="1881"/>
      <c r="AU22" s="1881"/>
      <c r="AV22" s="1881"/>
      <c r="AW22" s="1881"/>
      <c r="AX22" s="1881"/>
      <c r="AY22" s="1881"/>
      <c r="AZ22" s="1881"/>
      <c r="BA22" s="1881"/>
      <c r="BB22" s="1881"/>
      <c r="BC22" s="1882"/>
      <c r="BD22" s="1883" t="str">
        <f ca="1">IFERROR(VLOOKUP(INDIRECT("入力シート!$AT"&amp;(ROW(入力シート!AV$520)+ROW($A12)/2)),入力シート!$AU$234:$AZ$364,6,0),"")</f>
        <v/>
      </c>
      <c r="BE22" s="1884"/>
      <c r="BF22" s="1884"/>
      <c r="BG22" s="1884"/>
      <c r="BH22" s="1884"/>
      <c r="BI22" s="1885"/>
      <c r="BJ22" s="1889"/>
    </row>
    <row r="23" spans="4:62" ht="21" customHeight="1" thickTop="1" thickBot="1">
      <c r="D23" s="1845" t="str">
        <f>IF(入力シート!AS290="","","〇")</f>
        <v/>
      </c>
      <c r="E23" s="1845"/>
      <c r="F23" s="1846" t="s">
        <v>48</v>
      </c>
      <c r="G23" s="1846"/>
      <c r="H23" s="1847" t="s">
        <v>49</v>
      </c>
      <c r="I23" s="1847"/>
      <c r="J23" s="1847"/>
      <c r="K23" s="1847"/>
      <c r="L23" s="1847"/>
      <c r="M23" s="1847"/>
      <c r="N23" s="1847"/>
      <c r="O23" s="1847"/>
      <c r="P23" s="1847"/>
      <c r="Q23" s="1847"/>
      <c r="R23" s="1847"/>
      <c r="S23" s="1845" t="str">
        <f>IF(入力シート!$AS349="","","〇")</f>
        <v/>
      </c>
      <c r="T23" s="1845"/>
      <c r="U23" s="1846" t="s">
        <v>321</v>
      </c>
      <c r="V23" s="1846"/>
      <c r="W23" s="1847" t="s">
        <v>50</v>
      </c>
      <c r="X23" s="1847"/>
      <c r="Y23" s="1847"/>
      <c r="Z23" s="1847"/>
      <c r="AA23" s="1847"/>
      <c r="AB23" s="1847"/>
      <c r="AC23" s="1847"/>
      <c r="AD23" s="1847"/>
      <c r="AE23" s="1847"/>
      <c r="AF23" s="1847"/>
      <c r="AG23" s="1847"/>
      <c r="AI23" s="1900"/>
      <c r="AJ23" s="1901"/>
      <c r="AK23" s="1878"/>
      <c r="AL23" s="1877"/>
      <c r="AM23" s="1878"/>
      <c r="AN23" s="1877"/>
      <c r="AO23" s="1878"/>
      <c r="AP23" s="1879"/>
      <c r="AQ23" s="1880"/>
      <c r="AR23" s="1881"/>
      <c r="AS23" s="1881"/>
      <c r="AT23" s="1881"/>
      <c r="AU23" s="1881"/>
      <c r="AV23" s="1881"/>
      <c r="AW23" s="1881"/>
      <c r="AX23" s="1881"/>
      <c r="AY23" s="1881"/>
      <c r="AZ23" s="1881"/>
      <c r="BA23" s="1881"/>
      <c r="BB23" s="1881"/>
      <c r="BC23" s="1882"/>
      <c r="BD23" s="1886"/>
      <c r="BE23" s="1887"/>
      <c r="BF23" s="1887"/>
      <c r="BG23" s="1887"/>
      <c r="BH23" s="1887"/>
      <c r="BI23" s="1888"/>
      <c r="BJ23" s="1889"/>
    </row>
    <row r="24" spans="4:62" ht="21" customHeight="1" thickTop="1" thickBot="1">
      <c r="D24" s="1845"/>
      <c r="E24" s="1845"/>
      <c r="F24" s="1846"/>
      <c r="G24" s="1846"/>
      <c r="H24" s="1847"/>
      <c r="I24" s="1847"/>
      <c r="J24" s="1847"/>
      <c r="K24" s="1847"/>
      <c r="L24" s="1847"/>
      <c r="M24" s="1847"/>
      <c r="N24" s="1847"/>
      <c r="O24" s="1847"/>
      <c r="P24" s="1847"/>
      <c r="Q24" s="1847"/>
      <c r="R24" s="1847"/>
      <c r="S24" s="1845"/>
      <c r="T24" s="1845"/>
      <c r="U24" s="1846"/>
      <c r="V24" s="1846"/>
      <c r="W24" s="1847"/>
      <c r="X24" s="1847"/>
      <c r="Y24" s="1847"/>
      <c r="Z24" s="1847"/>
      <c r="AA24" s="1847"/>
      <c r="AB24" s="1847"/>
      <c r="AC24" s="1847"/>
      <c r="AD24" s="1847"/>
      <c r="AE24" s="1847"/>
      <c r="AF24" s="1847"/>
      <c r="AG24" s="1847"/>
      <c r="AI24" s="1898" t="str">
        <f ca="1">MID(TEXT(INDIRECT(ADDRESS(ROW(入力シート!$AU$520)+ROW($C14)/2,COLUMN($AU546),,,"入力シート")),"0000"),COLUMN(B$3)/2,1)</f>
        <v/>
      </c>
      <c r="AJ24" s="1899"/>
      <c r="AK24" s="1878" t="str">
        <f ca="1">MID(TEXT(INDIRECT(ADDRESS(ROW(入力シート!$AU$520)+ROW($C14)/2,COLUMN($AU546),,,"入力シート")),"0000"),COLUMN(D$3)/2,1)</f>
        <v/>
      </c>
      <c r="AL24" s="1877"/>
      <c r="AM24" s="1878" t="str">
        <f ca="1">MID(TEXT(INDIRECT(ADDRESS(ROW(入力シート!$AU$520)+ROW($C14)/2,COLUMN($AU546),,,"入力シート")),"0000"),COLUMN(F$3)/2,1)</f>
        <v/>
      </c>
      <c r="AN24" s="1877"/>
      <c r="AO24" s="1878" t="str">
        <f ca="1">MID(TEXT(INDIRECT(ADDRESS(ROW(入力シート!$AU$520)+ROW($C14)/2,COLUMN($AU546),,,"入力シート")),"0000"),COLUMN(H$3)/2,1)</f>
        <v/>
      </c>
      <c r="AP24" s="1879"/>
      <c r="AQ24" s="1880" t="str">
        <f ca="1">IFERROR(VLOOKUP(INDIRECT("入力シート!$AU"&amp;ROW(入力シート!$AU$520)+ROW($A14)/2),入力シート!$AX$234:$AY$364,2,0),"")</f>
        <v/>
      </c>
      <c r="AR24" s="1881"/>
      <c r="AS24" s="1881"/>
      <c r="AT24" s="1881"/>
      <c r="AU24" s="1881"/>
      <c r="AV24" s="1881"/>
      <c r="AW24" s="1881"/>
      <c r="AX24" s="1881"/>
      <c r="AY24" s="1881"/>
      <c r="AZ24" s="1881"/>
      <c r="BA24" s="1881"/>
      <c r="BB24" s="1881"/>
      <c r="BC24" s="1882"/>
      <c r="BD24" s="1883" t="str">
        <f ca="1">IFERROR(VLOOKUP(INDIRECT("入力シート!$AT"&amp;(ROW(入力シート!AV$520)+ROW($A14)/2)),入力シート!$AU$234:$AZ$364,6,0),"")</f>
        <v/>
      </c>
      <c r="BE24" s="1884"/>
      <c r="BF24" s="1884"/>
      <c r="BG24" s="1884"/>
      <c r="BH24" s="1884"/>
      <c r="BI24" s="1885"/>
      <c r="BJ24" s="1889"/>
    </row>
    <row r="25" spans="4:62" ht="21" customHeight="1" thickTop="1" thickBot="1">
      <c r="D25" s="1845" t="str">
        <f>IF(入力シート!AS301="","","〇")</f>
        <v/>
      </c>
      <c r="E25" s="1845"/>
      <c r="F25" s="1846" t="s">
        <v>51</v>
      </c>
      <c r="G25" s="1846"/>
      <c r="H25" s="1847" t="s">
        <v>52</v>
      </c>
      <c r="I25" s="1847"/>
      <c r="J25" s="1847"/>
      <c r="K25" s="1847"/>
      <c r="L25" s="1847"/>
      <c r="M25" s="1847"/>
      <c r="N25" s="1847"/>
      <c r="O25" s="1847"/>
      <c r="P25" s="1847"/>
      <c r="Q25" s="1847"/>
      <c r="R25" s="1847"/>
      <c r="S25" s="1845" t="str">
        <f>IF(入力シート!$AS354="","","〇")</f>
        <v/>
      </c>
      <c r="T25" s="1845"/>
      <c r="U25" s="1846" t="s">
        <v>322</v>
      </c>
      <c r="V25" s="1846"/>
      <c r="W25" s="1907" t="s">
        <v>1148</v>
      </c>
      <c r="X25" s="1907"/>
      <c r="Y25" s="1907"/>
      <c r="Z25" s="1907"/>
      <c r="AA25" s="1907"/>
      <c r="AB25" s="1907"/>
      <c r="AC25" s="1907"/>
      <c r="AD25" s="1907"/>
      <c r="AE25" s="1907"/>
      <c r="AF25" s="1907"/>
      <c r="AG25" s="1907"/>
      <c r="AI25" s="1900"/>
      <c r="AJ25" s="1901"/>
      <c r="AK25" s="1878"/>
      <c r="AL25" s="1877"/>
      <c r="AM25" s="1878"/>
      <c r="AN25" s="1877"/>
      <c r="AO25" s="1878"/>
      <c r="AP25" s="1879"/>
      <c r="AQ25" s="1880"/>
      <c r="AR25" s="1881"/>
      <c r="AS25" s="1881"/>
      <c r="AT25" s="1881"/>
      <c r="AU25" s="1881"/>
      <c r="AV25" s="1881"/>
      <c r="AW25" s="1881"/>
      <c r="AX25" s="1881"/>
      <c r="AY25" s="1881"/>
      <c r="AZ25" s="1881"/>
      <c r="BA25" s="1881"/>
      <c r="BB25" s="1881"/>
      <c r="BC25" s="1882"/>
      <c r="BD25" s="1886"/>
      <c r="BE25" s="1887"/>
      <c r="BF25" s="1887"/>
      <c r="BG25" s="1887"/>
      <c r="BH25" s="1887"/>
      <c r="BI25" s="1888"/>
      <c r="BJ25" s="1889"/>
    </row>
    <row r="26" spans="4:62" ht="21" customHeight="1" thickTop="1" thickBot="1">
      <c r="D26" s="1904"/>
      <c r="E26" s="1904"/>
      <c r="F26" s="1905"/>
      <c r="G26" s="1905"/>
      <c r="H26" s="1906"/>
      <c r="I26" s="1906"/>
      <c r="J26" s="1906"/>
      <c r="K26" s="1906"/>
      <c r="L26" s="1906"/>
      <c r="M26" s="1906"/>
      <c r="N26" s="1906"/>
      <c r="O26" s="1906"/>
      <c r="P26" s="1906"/>
      <c r="Q26" s="1906"/>
      <c r="R26" s="1906"/>
      <c r="S26" s="1904"/>
      <c r="T26" s="1904"/>
      <c r="U26" s="1905"/>
      <c r="V26" s="1905"/>
      <c r="W26" s="1908"/>
      <c r="X26" s="1908"/>
      <c r="Y26" s="1908"/>
      <c r="Z26" s="1908"/>
      <c r="AA26" s="1908"/>
      <c r="AB26" s="1908"/>
      <c r="AC26" s="1908"/>
      <c r="AD26" s="1908"/>
      <c r="AE26" s="1907"/>
      <c r="AF26" s="1907"/>
      <c r="AG26" s="1907"/>
      <c r="AI26" s="1898" t="str">
        <f ca="1">MID(TEXT(INDIRECT(ADDRESS(ROW(入力シート!$AU$520)+ROW($C16)/2,COLUMN($AU548),,,"入力シート")),"0000"),COLUMN(B$3)/2,1)</f>
        <v/>
      </c>
      <c r="AJ26" s="1899"/>
      <c r="AK26" s="1878" t="str">
        <f ca="1">MID(TEXT(INDIRECT(ADDRESS(ROW(入力シート!$AU$520)+ROW($C16)/2,COLUMN($AU548),,,"入力シート")),"0000"),COLUMN(D$3)/2,1)</f>
        <v/>
      </c>
      <c r="AL26" s="1877"/>
      <c r="AM26" s="1878" t="str">
        <f ca="1">MID(TEXT(INDIRECT(ADDRESS(ROW(入力シート!$AU$520)+ROW($C16)/2,COLUMN($AU548),,,"入力シート")),"0000"),COLUMN(F$3)/2,1)</f>
        <v/>
      </c>
      <c r="AN26" s="1877"/>
      <c r="AO26" s="1878" t="str">
        <f ca="1">MID(TEXT(INDIRECT(ADDRESS(ROW(入力シート!$AU$520)+ROW($C16)/2,COLUMN($AU548),,,"入力シート")),"0000"),COLUMN(H$3)/2,1)</f>
        <v/>
      </c>
      <c r="AP26" s="1879"/>
      <c r="AQ26" s="1880" t="str">
        <f ca="1">IFERROR(VLOOKUP(INDIRECT("入力シート!$AU"&amp;ROW(入力シート!$AU$520)+ROW($A16)/2),入力シート!$AX$234:$AY$364,2,0),"")</f>
        <v/>
      </c>
      <c r="AR26" s="1881"/>
      <c r="AS26" s="1881"/>
      <c r="AT26" s="1881"/>
      <c r="AU26" s="1881"/>
      <c r="AV26" s="1881"/>
      <c r="AW26" s="1881"/>
      <c r="AX26" s="1881"/>
      <c r="AY26" s="1881"/>
      <c r="AZ26" s="1881"/>
      <c r="BA26" s="1881"/>
      <c r="BB26" s="1881"/>
      <c r="BC26" s="1882"/>
      <c r="BD26" s="1883" t="str">
        <f ca="1">IFERROR(VLOOKUP(INDIRECT("入力シート!$AT"&amp;(ROW(入力シート!AV$520)+ROW($A16)/2)),入力シート!$AU$234:$AZ$364,6,0),"")</f>
        <v/>
      </c>
      <c r="BE26" s="1884"/>
      <c r="BF26" s="1884"/>
      <c r="BG26" s="1884"/>
      <c r="BH26" s="1884"/>
      <c r="BI26" s="1885"/>
      <c r="BJ26" s="1889"/>
    </row>
    <row r="27" spans="4:62" ht="21" customHeight="1" thickTop="1" thickBot="1">
      <c r="D27" s="1909" t="s">
        <v>1147</v>
      </c>
      <c r="E27" s="1910"/>
      <c r="F27" s="1910"/>
      <c r="G27" s="1910"/>
      <c r="H27" s="1910"/>
      <c r="I27" s="1910"/>
      <c r="J27" s="1910"/>
      <c r="K27" s="1910"/>
      <c r="L27" s="1910"/>
      <c r="M27" s="1910"/>
      <c r="N27" s="1910"/>
      <c r="O27" s="1910"/>
      <c r="P27" s="1910"/>
      <c r="Q27" s="1910"/>
      <c r="R27" s="1910"/>
      <c r="S27" s="1910"/>
      <c r="T27" s="1910"/>
      <c r="U27" s="1910"/>
      <c r="V27" s="1910"/>
      <c r="W27" s="1910"/>
      <c r="X27" s="1910"/>
      <c r="Y27" s="1910"/>
      <c r="Z27" s="1910"/>
      <c r="AA27" s="1910"/>
      <c r="AB27" s="1910"/>
      <c r="AC27" s="1910"/>
      <c r="AD27" s="1910"/>
      <c r="AE27" s="1910"/>
      <c r="AF27" s="1910"/>
      <c r="AG27" s="1911"/>
      <c r="AI27" s="1900"/>
      <c r="AJ27" s="1901"/>
      <c r="AK27" s="1878"/>
      <c r="AL27" s="1877"/>
      <c r="AM27" s="1878"/>
      <c r="AN27" s="1877"/>
      <c r="AO27" s="1878"/>
      <c r="AP27" s="1879"/>
      <c r="AQ27" s="1880"/>
      <c r="AR27" s="1881"/>
      <c r="AS27" s="1881"/>
      <c r="AT27" s="1881"/>
      <c r="AU27" s="1881"/>
      <c r="AV27" s="1881"/>
      <c r="AW27" s="1881"/>
      <c r="AX27" s="1881"/>
      <c r="AY27" s="1881"/>
      <c r="AZ27" s="1881"/>
      <c r="BA27" s="1881"/>
      <c r="BB27" s="1881"/>
      <c r="BC27" s="1882"/>
      <c r="BD27" s="1886"/>
      <c r="BE27" s="1887"/>
      <c r="BF27" s="1887"/>
      <c r="BG27" s="1887"/>
      <c r="BH27" s="1887"/>
      <c r="BI27" s="1888"/>
      <c r="BJ27" s="1889"/>
    </row>
    <row r="28" spans="4:62" ht="21" customHeight="1" thickTop="1" thickBot="1">
      <c r="D28" s="1912"/>
      <c r="E28" s="1913"/>
      <c r="F28" s="1913"/>
      <c r="G28" s="1913"/>
      <c r="H28" s="1913"/>
      <c r="I28" s="1913"/>
      <c r="J28" s="1913"/>
      <c r="K28" s="1913"/>
      <c r="L28" s="1913"/>
      <c r="M28" s="1913"/>
      <c r="N28" s="1913"/>
      <c r="O28" s="1913"/>
      <c r="P28" s="1913"/>
      <c r="Q28" s="1913"/>
      <c r="R28" s="1913"/>
      <c r="S28" s="1913"/>
      <c r="T28" s="1913"/>
      <c r="U28" s="1913"/>
      <c r="V28" s="1913"/>
      <c r="W28" s="1913"/>
      <c r="X28" s="1913"/>
      <c r="Y28" s="1913"/>
      <c r="Z28" s="1913"/>
      <c r="AA28" s="1913"/>
      <c r="AB28" s="1913"/>
      <c r="AC28" s="1913"/>
      <c r="AD28" s="1913"/>
      <c r="AE28" s="1913"/>
      <c r="AF28" s="1913"/>
      <c r="AG28" s="1914"/>
      <c r="AH28" s="307"/>
      <c r="AI28" s="1898" t="str">
        <f ca="1">MID(TEXT(INDIRECT(ADDRESS(ROW(入力シート!$AU$520)+ROW($C18)/2,COLUMN($AU550),,,"入力シート")),"0000"),COLUMN(B$3)/2,1)</f>
        <v/>
      </c>
      <c r="AJ28" s="1899"/>
      <c r="AK28" s="1878" t="str">
        <f ca="1">MID(TEXT(INDIRECT(ADDRESS(ROW(入力シート!$AU$520)+ROW($C18)/2,COLUMN($AU550),,,"入力シート")),"0000"),COLUMN(D$3)/2,1)</f>
        <v/>
      </c>
      <c r="AL28" s="1877"/>
      <c r="AM28" s="1878" t="str">
        <f ca="1">MID(TEXT(INDIRECT(ADDRESS(ROW(入力シート!$AU$520)+ROW($C18)/2,COLUMN($AU550),,,"入力シート")),"0000"),COLUMN(F$3)/2,1)</f>
        <v/>
      </c>
      <c r="AN28" s="1877"/>
      <c r="AO28" s="1878" t="str">
        <f ca="1">MID(TEXT(INDIRECT(ADDRESS(ROW(入力シート!$AU$520)+ROW($C18)/2,COLUMN($AU550),,,"入力シート")),"0000"),COLUMN(H$3)/2,1)</f>
        <v/>
      </c>
      <c r="AP28" s="1879"/>
      <c r="AQ28" s="1880" t="str">
        <f ca="1">IFERROR(VLOOKUP(INDIRECT("入力シート!$AU"&amp;ROW(入力シート!$AU$520)+ROW($A18)/2),入力シート!$AX$234:$AY$364,2,0),"")</f>
        <v/>
      </c>
      <c r="AR28" s="1881"/>
      <c r="AS28" s="1881"/>
      <c r="AT28" s="1881"/>
      <c r="AU28" s="1881"/>
      <c r="AV28" s="1881"/>
      <c r="AW28" s="1881"/>
      <c r="AX28" s="1881"/>
      <c r="AY28" s="1881"/>
      <c r="AZ28" s="1881"/>
      <c r="BA28" s="1881"/>
      <c r="BB28" s="1881"/>
      <c r="BC28" s="1882"/>
      <c r="BD28" s="1883" t="str">
        <f ca="1">IFERROR(VLOOKUP(INDIRECT("入力シート!$AT"&amp;(ROW(入力シート!AV$520)+ROW($A18)/2)),入力シート!$AU$234:$AZ$364,6,0),"")</f>
        <v/>
      </c>
      <c r="BE28" s="1884"/>
      <c r="BF28" s="1884"/>
      <c r="BG28" s="1884"/>
      <c r="BH28" s="1884"/>
      <c r="BI28" s="1885"/>
      <c r="BJ28" s="1889"/>
    </row>
    <row r="29" spans="4:62" ht="21" customHeight="1" thickTop="1" thickBot="1">
      <c r="D29" s="1915"/>
      <c r="E29" s="1916"/>
      <c r="F29" s="1916"/>
      <c r="G29" s="1916"/>
      <c r="H29" s="1916"/>
      <c r="I29" s="1916"/>
      <c r="J29" s="1916"/>
      <c r="K29" s="1916"/>
      <c r="L29" s="1916"/>
      <c r="M29" s="1916"/>
      <c r="N29" s="1916"/>
      <c r="O29" s="1916"/>
      <c r="P29" s="1916"/>
      <c r="Q29" s="1916"/>
      <c r="R29" s="1916"/>
      <c r="S29" s="1916"/>
      <c r="T29" s="1916"/>
      <c r="U29" s="1916"/>
      <c r="V29" s="1916"/>
      <c r="W29" s="1916"/>
      <c r="X29" s="1916"/>
      <c r="Y29" s="1916"/>
      <c r="Z29" s="1916"/>
      <c r="AA29" s="1916"/>
      <c r="AB29" s="1916"/>
      <c r="AC29" s="1916"/>
      <c r="AD29" s="1916"/>
      <c r="AE29" s="1916"/>
      <c r="AF29" s="1916"/>
      <c r="AG29" s="1917"/>
      <c r="AI29" s="1900"/>
      <c r="AJ29" s="1901"/>
      <c r="AK29" s="1878"/>
      <c r="AL29" s="1877"/>
      <c r="AM29" s="1878"/>
      <c r="AN29" s="1877"/>
      <c r="AO29" s="1878"/>
      <c r="AP29" s="1879"/>
      <c r="AQ29" s="1880"/>
      <c r="AR29" s="1881"/>
      <c r="AS29" s="1881"/>
      <c r="AT29" s="1881"/>
      <c r="AU29" s="1881"/>
      <c r="AV29" s="1881"/>
      <c r="AW29" s="1881"/>
      <c r="AX29" s="1881"/>
      <c r="AY29" s="1881"/>
      <c r="AZ29" s="1881"/>
      <c r="BA29" s="1881"/>
      <c r="BB29" s="1881"/>
      <c r="BC29" s="1882"/>
      <c r="BD29" s="1886"/>
      <c r="BE29" s="1887"/>
      <c r="BF29" s="1887"/>
      <c r="BG29" s="1887"/>
      <c r="BH29" s="1887"/>
      <c r="BI29" s="1888"/>
      <c r="BJ29" s="1889"/>
    </row>
    <row r="30" spans="4:62" ht="21" customHeight="1" thickTop="1" thickBot="1">
      <c r="D30" s="1968" t="str">
        <f>IF(入力シート!C369="","",入力シート!C369)</f>
        <v/>
      </c>
      <c r="E30" s="1969"/>
      <c r="F30" s="1969"/>
      <c r="G30" s="1969"/>
      <c r="H30" s="1969"/>
      <c r="I30" s="1969"/>
      <c r="J30" s="1969"/>
      <c r="K30" s="1969"/>
      <c r="L30" s="1969"/>
      <c r="M30" s="1969"/>
      <c r="N30" s="1969"/>
      <c r="O30" s="1969"/>
      <c r="P30" s="1969"/>
      <c r="Q30" s="1969"/>
      <c r="R30" s="1969"/>
      <c r="S30" s="1969"/>
      <c r="T30" s="1969"/>
      <c r="U30" s="1969"/>
      <c r="V30" s="1969"/>
      <c r="W30" s="1969"/>
      <c r="X30" s="1969"/>
      <c r="Y30" s="1969"/>
      <c r="Z30" s="1969"/>
      <c r="AA30" s="1969"/>
      <c r="AB30" s="1969"/>
      <c r="AC30" s="1969"/>
      <c r="AD30" s="1969"/>
      <c r="AE30" s="1969"/>
      <c r="AF30" s="1969"/>
      <c r="AG30" s="1970"/>
      <c r="AI30" s="1898" t="str">
        <f ca="1">MID(TEXT(INDIRECT(ADDRESS(ROW(入力シート!$AU$520)+ROW($C20)/2,COLUMN($AU552),,,"入力シート")),"0000"),COLUMN(B$3)/2,1)</f>
        <v/>
      </c>
      <c r="AJ30" s="1899"/>
      <c r="AK30" s="1878" t="str">
        <f ca="1">MID(TEXT(INDIRECT(ADDRESS(ROW(入力シート!$AU$520)+ROW($C20)/2,COLUMN($AU552),,,"入力シート")),"0000"),COLUMN(D$3)/2,1)</f>
        <v/>
      </c>
      <c r="AL30" s="1877"/>
      <c r="AM30" s="1878" t="str">
        <f ca="1">MID(TEXT(INDIRECT(ADDRESS(ROW(入力シート!$AU$520)+ROW($C20)/2,COLUMN($AU552),,,"入力シート")),"0000"),COLUMN(F$3)/2,1)</f>
        <v/>
      </c>
      <c r="AN30" s="1877"/>
      <c r="AO30" s="1878" t="str">
        <f ca="1">MID(TEXT(INDIRECT(ADDRESS(ROW(入力シート!$AU$520)+ROW($C20)/2,COLUMN($AU552),,,"入力シート")),"0000"),COLUMN(H$3)/2,1)</f>
        <v/>
      </c>
      <c r="AP30" s="1879"/>
      <c r="AQ30" s="1880" t="str">
        <f ca="1">IFERROR(VLOOKUP(INDIRECT("入力シート!$AU"&amp;ROW(入力シート!$AU$520)+ROW($A20)/2),入力シート!$AX$234:$AY$364,2,0),"")</f>
        <v/>
      </c>
      <c r="AR30" s="1881"/>
      <c r="AS30" s="1881"/>
      <c r="AT30" s="1881"/>
      <c r="AU30" s="1881"/>
      <c r="AV30" s="1881"/>
      <c r="AW30" s="1881"/>
      <c r="AX30" s="1881"/>
      <c r="AY30" s="1881"/>
      <c r="AZ30" s="1881"/>
      <c r="BA30" s="1881"/>
      <c r="BB30" s="1881"/>
      <c r="BC30" s="1882"/>
      <c r="BD30" s="1883" t="str">
        <f ca="1">IFERROR(VLOOKUP(INDIRECT("入力シート!$AT"&amp;(ROW(入力シート!AV$520)+ROW($A20)/2)),入力シート!$AU$234:$AZ$364,6,0),"")</f>
        <v/>
      </c>
      <c r="BE30" s="1884"/>
      <c r="BF30" s="1884"/>
      <c r="BG30" s="1884"/>
      <c r="BH30" s="1884"/>
      <c r="BI30" s="1885"/>
      <c r="BJ30" s="1889"/>
    </row>
    <row r="31" spans="4:62" ht="21" customHeight="1" thickTop="1" thickBot="1">
      <c r="D31" s="1968"/>
      <c r="E31" s="1969"/>
      <c r="F31" s="1969"/>
      <c r="G31" s="1969"/>
      <c r="H31" s="1969"/>
      <c r="I31" s="1969"/>
      <c r="J31" s="1969"/>
      <c r="K31" s="1969"/>
      <c r="L31" s="1969"/>
      <c r="M31" s="1969"/>
      <c r="N31" s="1969"/>
      <c r="O31" s="1969"/>
      <c r="P31" s="1969"/>
      <c r="Q31" s="1969"/>
      <c r="R31" s="1969"/>
      <c r="S31" s="1969"/>
      <c r="T31" s="1969"/>
      <c r="U31" s="1969"/>
      <c r="V31" s="1969"/>
      <c r="W31" s="1969"/>
      <c r="X31" s="1969"/>
      <c r="Y31" s="1969"/>
      <c r="Z31" s="1969"/>
      <c r="AA31" s="1969"/>
      <c r="AB31" s="1969"/>
      <c r="AC31" s="1969"/>
      <c r="AD31" s="1969"/>
      <c r="AE31" s="1969"/>
      <c r="AF31" s="1969"/>
      <c r="AG31" s="1970"/>
      <c r="AI31" s="1900"/>
      <c r="AJ31" s="1901"/>
      <c r="AK31" s="1878"/>
      <c r="AL31" s="1877"/>
      <c r="AM31" s="1878"/>
      <c r="AN31" s="1877"/>
      <c r="AO31" s="1878"/>
      <c r="AP31" s="1879"/>
      <c r="AQ31" s="1880"/>
      <c r="AR31" s="1881"/>
      <c r="AS31" s="1881"/>
      <c r="AT31" s="1881"/>
      <c r="AU31" s="1881"/>
      <c r="AV31" s="1881"/>
      <c r="AW31" s="1881"/>
      <c r="AX31" s="1881"/>
      <c r="AY31" s="1881"/>
      <c r="AZ31" s="1881"/>
      <c r="BA31" s="1881"/>
      <c r="BB31" s="1881"/>
      <c r="BC31" s="1882"/>
      <c r="BD31" s="1886"/>
      <c r="BE31" s="1887"/>
      <c r="BF31" s="1887"/>
      <c r="BG31" s="1887"/>
      <c r="BH31" s="1887"/>
      <c r="BI31" s="1888"/>
      <c r="BJ31" s="1889"/>
    </row>
    <row r="32" spans="4:62" ht="21" customHeight="1" thickTop="1" thickBot="1">
      <c r="D32" s="1971"/>
      <c r="E32" s="1972"/>
      <c r="F32" s="1972"/>
      <c r="G32" s="1972"/>
      <c r="H32" s="1972"/>
      <c r="I32" s="1972"/>
      <c r="J32" s="1972"/>
      <c r="K32" s="1972"/>
      <c r="L32" s="1972"/>
      <c r="M32" s="1972"/>
      <c r="N32" s="1972"/>
      <c r="O32" s="1972"/>
      <c r="P32" s="1972"/>
      <c r="Q32" s="1972"/>
      <c r="R32" s="1972"/>
      <c r="S32" s="1972"/>
      <c r="T32" s="1972"/>
      <c r="U32" s="1972"/>
      <c r="V32" s="1972"/>
      <c r="W32" s="1972"/>
      <c r="X32" s="1972"/>
      <c r="Y32" s="1972"/>
      <c r="Z32" s="1972"/>
      <c r="AA32" s="1972"/>
      <c r="AB32" s="1972"/>
      <c r="AC32" s="1972"/>
      <c r="AD32" s="1972"/>
      <c r="AE32" s="1972"/>
      <c r="AF32" s="1972"/>
      <c r="AG32" s="1973"/>
      <c r="AI32" s="1943" t="s">
        <v>1270</v>
      </c>
      <c r="AJ32" s="1944"/>
      <c r="AK32" s="1944"/>
      <c r="AL32" s="1944"/>
      <c r="AM32" s="1944"/>
      <c r="AN32" s="1944"/>
      <c r="AO32" s="1944"/>
      <c r="AP32" s="1944"/>
      <c r="AQ32" s="1944"/>
      <c r="AR32" s="1944"/>
      <c r="AS32" s="1944"/>
      <c r="AT32" s="1944"/>
      <c r="AU32" s="1944"/>
      <c r="AV32" s="1944"/>
      <c r="AW32" s="1944"/>
      <c r="AX32" s="1944"/>
      <c r="AY32" s="1944"/>
      <c r="AZ32" s="1944"/>
      <c r="BA32" s="1944"/>
      <c r="BB32" s="1944"/>
      <c r="BC32" s="1944"/>
      <c r="BD32" s="1944"/>
      <c r="BE32" s="1944"/>
      <c r="BF32" s="1944"/>
      <c r="BG32" s="1944"/>
      <c r="BH32" s="1944"/>
      <c r="BI32" s="1944"/>
      <c r="BJ32" s="1944"/>
    </row>
    <row r="33" spans="4:66" ht="21" customHeight="1" thickTop="1" thickBot="1">
      <c r="AI33" s="1943"/>
      <c r="AJ33" s="1944"/>
      <c r="AK33" s="1944"/>
      <c r="AL33" s="1944"/>
      <c r="AM33" s="1944"/>
      <c r="AN33" s="1944"/>
      <c r="AO33" s="1944"/>
      <c r="AP33" s="1944"/>
      <c r="AQ33" s="1944"/>
      <c r="AR33" s="1944"/>
      <c r="AS33" s="1944"/>
      <c r="AT33" s="1944"/>
      <c r="AU33" s="1944"/>
      <c r="AV33" s="1944"/>
      <c r="AW33" s="1944"/>
      <c r="AX33" s="1944"/>
      <c r="AY33" s="1944"/>
      <c r="AZ33" s="1944"/>
      <c r="BA33" s="1944"/>
      <c r="BB33" s="1944"/>
      <c r="BC33" s="1944"/>
      <c r="BD33" s="1944"/>
      <c r="BE33" s="1944"/>
      <c r="BF33" s="1944"/>
      <c r="BG33" s="1944"/>
      <c r="BH33" s="1944"/>
      <c r="BI33" s="1944"/>
      <c r="BJ33" s="1944"/>
    </row>
    <row r="34" spans="4:66" ht="21" customHeight="1">
      <c r="D34" s="1945" t="s">
        <v>1271</v>
      </c>
      <c r="E34" s="1945"/>
      <c r="F34" s="1945"/>
      <c r="G34" s="1945"/>
      <c r="H34" s="1945"/>
      <c r="I34" s="1945"/>
      <c r="J34" s="1945"/>
      <c r="K34" s="1945"/>
      <c r="L34" s="1945"/>
      <c r="M34" s="1945"/>
      <c r="N34" s="1945"/>
      <c r="O34" s="1945"/>
      <c r="P34" s="1945"/>
      <c r="Q34" s="1945"/>
      <c r="R34" s="1945"/>
      <c r="S34" s="1946" t="s">
        <v>53</v>
      </c>
      <c r="T34" s="1947"/>
      <c r="U34" s="1947"/>
      <c r="V34" s="1947"/>
      <c r="W34" s="1947" t="s">
        <v>54</v>
      </c>
      <c r="X34" s="1947"/>
      <c r="Y34" s="1947"/>
      <c r="Z34" s="1947"/>
      <c r="AA34" s="1947"/>
      <c r="AB34" s="1947"/>
      <c r="AC34" s="1947"/>
      <c r="AD34" s="1947"/>
      <c r="AE34" s="1947"/>
      <c r="AF34" s="1947"/>
      <c r="AG34" s="1947"/>
      <c r="AI34" s="1950" t="s">
        <v>1272</v>
      </c>
      <c r="AJ34" s="1951"/>
      <c r="AK34" s="1951"/>
      <c r="AL34" s="1951"/>
      <c r="AM34" s="1951"/>
      <c r="AN34" s="1951"/>
      <c r="AO34" s="1951"/>
      <c r="AP34" s="1951"/>
      <c r="AQ34" s="1951"/>
      <c r="AR34" s="1951"/>
      <c r="AS34" s="1951"/>
      <c r="AT34" s="1951"/>
      <c r="AU34" s="1956" t="str">
        <f>入力シート!AU573</f>
        <v/>
      </c>
      <c r="AV34" s="1957"/>
      <c r="AW34" s="1957"/>
      <c r="AX34" s="1957"/>
      <c r="AY34" s="1957"/>
      <c r="AZ34" s="1957"/>
      <c r="BA34" s="1957"/>
      <c r="BB34" s="1957"/>
      <c r="BC34" s="1957"/>
      <c r="BD34" s="1957"/>
      <c r="BE34" s="1957"/>
      <c r="BF34" s="1957"/>
      <c r="BG34" s="1957"/>
      <c r="BH34" s="1957"/>
      <c r="BI34" s="1957"/>
      <c r="BJ34" s="1958"/>
    </row>
    <row r="35" spans="4:66" ht="21" customHeight="1" thickBot="1">
      <c r="D35" s="1945"/>
      <c r="E35" s="1945"/>
      <c r="F35" s="1945"/>
      <c r="G35" s="1945"/>
      <c r="H35" s="1945"/>
      <c r="I35" s="1945"/>
      <c r="J35" s="1945"/>
      <c r="K35" s="1945"/>
      <c r="L35" s="1945"/>
      <c r="M35" s="1945"/>
      <c r="N35" s="1945"/>
      <c r="O35" s="1945"/>
      <c r="P35" s="1945"/>
      <c r="Q35" s="1945"/>
      <c r="R35" s="1945"/>
      <c r="S35" s="1948"/>
      <c r="T35" s="1949"/>
      <c r="U35" s="1949"/>
      <c r="V35" s="1949"/>
      <c r="W35" s="1949"/>
      <c r="X35" s="1949"/>
      <c r="Y35" s="1949"/>
      <c r="Z35" s="1949"/>
      <c r="AA35" s="1949"/>
      <c r="AB35" s="1949"/>
      <c r="AC35" s="1949"/>
      <c r="AD35" s="1949"/>
      <c r="AE35" s="1949"/>
      <c r="AF35" s="1949"/>
      <c r="AG35" s="1949"/>
      <c r="AI35" s="1952"/>
      <c r="AJ35" s="1953"/>
      <c r="AK35" s="1953"/>
      <c r="AL35" s="1953"/>
      <c r="AM35" s="1953"/>
      <c r="AN35" s="1953"/>
      <c r="AO35" s="1953"/>
      <c r="AP35" s="1953"/>
      <c r="AQ35" s="1953"/>
      <c r="AR35" s="1953"/>
      <c r="AS35" s="1953"/>
      <c r="AT35" s="1953"/>
      <c r="AU35" s="1959"/>
      <c r="AV35" s="1960"/>
      <c r="AW35" s="1960"/>
      <c r="AX35" s="1960"/>
      <c r="AY35" s="1960"/>
      <c r="AZ35" s="1960"/>
      <c r="BA35" s="1960"/>
      <c r="BB35" s="1960"/>
      <c r="BC35" s="1960"/>
      <c r="BD35" s="1960"/>
      <c r="BE35" s="1960"/>
      <c r="BF35" s="1960"/>
      <c r="BG35" s="1960"/>
      <c r="BH35" s="1960"/>
      <c r="BI35" s="1960"/>
      <c r="BJ35" s="1961"/>
    </row>
    <row r="36" spans="4:66" ht="21" customHeight="1" thickTop="1">
      <c r="D36" s="1735" t="s">
        <v>747</v>
      </c>
      <c r="E36" s="1736"/>
      <c r="F36" s="1736"/>
      <c r="G36" s="1736"/>
      <c r="H36" s="1736"/>
      <c r="I36" s="1736"/>
      <c r="J36" s="1736"/>
      <c r="K36" s="1736"/>
      <c r="L36" s="1736"/>
      <c r="M36" s="1736"/>
      <c r="N36" s="1736"/>
      <c r="O36" s="1736"/>
      <c r="P36" s="1736"/>
      <c r="Q36" s="1736"/>
      <c r="R36" s="1736"/>
      <c r="S36" s="1965" t="str">
        <f>MID(TEXT(入力シート!$Y$372,"00"),COLUMN(C$3)/2,1)</f>
        <v/>
      </c>
      <c r="T36" s="1918"/>
      <c r="U36" s="1918" t="str">
        <f>MID(TEXT(入力シート!$Y$372,"00"),COLUMN(D$3)/2,1)</f>
        <v/>
      </c>
      <c r="V36" s="1919"/>
      <c r="W36" s="1924" t="str">
        <f>IF(入力シート!O372="","",入力シート!O372)</f>
        <v/>
      </c>
      <c r="X36" s="1925"/>
      <c r="Y36" s="1925"/>
      <c r="Z36" s="1925"/>
      <c r="AA36" s="1925"/>
      <c r="AB36" s="1925"/>
      <c r="AC36" s="1925"/>
      <c r="AD36" s="1925"/>
      <c r="AE36" s="1925"/>
      <c r="AF36" s="1925"/>
      <c r="AG36" s="1926"/>
      <c r="AI36" s="1952"/>
      <c r="AJ36" s="1953"/>
      <c r="AK36" s="1953"/>
      <c r="AL36" s="1953"/>
      <c r="AM36" s="1953"/>
      <c r="AN36" s="1953"/>
      <c r="AO36" s="1953"/>
      <c r="AP36" s="1953"/>
      <c r="AQ36" s="1953"/>
      <c r="AR36" s="1953"/>
      <c r="AS36" s="1953"/>
      <c r="AT36" s="1953"/>
      <c r="AU36" s="1959"/>
      <c r="AV36" s="1960"/>
      <c r="AW36" s="1960"/>
      <c r="AX36" s="1960"/>
      <c r="AY36" s="1960"/>
      <c r="AZ36" s="1960"/>
      <c r="BA36" s="1960"/>
      <c r="BB36" s="1960"/>
      <c r="BC36" s="1960"/>
      <c r="BD36" s="1960"/>
      <c r="BE36" s="1960"/>
      <c r="BF36" s="1960"/>
      <c r="BG36" s="1960"/>
      <c r="BH36" s="1960"/>
      <c r="BI36" s="1960"/>
      <c r="BJ36" s="1961"/>
    </row>
    <row r="37" spans="4:66" ht="21" customHeight="1">
      <c r="D37" s="1735"/>
      <c r="E37" s="1736"/>
      <c r="F37" s="1736"/>
      <c r="G37" s="1736"/>
      <c r="H37" s="1736"/>
      <c r="I37" s="1736"/>
      <c r="J37" s="1736"/>
      <c r="K37" s="1736"/>
      <c r="L37" s="1736"/>
      <c r="M37" s="1736"/>
      <c r="N37" s="1736"/>
      <c r="O37" s="1736"/>
      <c r="P37" s="1736"/>
      <c r="Q37" s="1736"/>
      <c r="R37" s="1736"/>
      <c r="S37" s="1966"/>
      <c r="T37" s="1920"/>
      <c r="U37" s="1920"/>
      <c r="V37" s="1921"/>
      <c r="W37" s="1927"/>
      <c r="X37" s="1928"/>
      <c r="Y37" s="1928"/>
      <c r="Z37" s="1928"/>
      <c r="AA37" s="1928"/>
      <c r="AB37" s="1928"/>
      <c r="AC37" s="1928"/>
      <c r="AD37" s="1928"/>
      <c r="AE37" s="1928"/>
      <c r="AF37" s="1928"/>
      <c r="AG37" s="1929"/>
      <c r="AI37" s="1952"/>
      <c r="AJ37" s="1953"/>
      <c r="AK37" s="1953"/>
      <c r="AL37" s="1953"/>
      <c r="AM37" s="1953"/>
      <c r="AN37" s="1953"/>
      <c r="AO37" s="1953"/>
      <c r="AP37" s="1953"/>
      <c r="AQ37" s="1953"/>
      <c r="AR37" s="1953"/>
      <c r="AS37" s="1953"/>
      <c r="AT37" s="1953"/>
      <c r="AU37" s="1959"/>
      <c r="AV37" s="1960"/>
      <c r="AW37" s="1960"/>
      <c r="AX37" s="1960"/>
      <c r="AY37" s="1960"/>
      <c r="AZ37" s="1960"/>
      <c r="BA37" s="1960"/>
      <c r="BB37" s="1960"/>
      <c r="BC37" s="1960"/>
      <c r="BD37" s="1960"/>
      <c r="BE37" s="1960"/>
      <c r="BF37" s="1960"/>
      <c r="BG37" s="1960"/>
      <c r="BH37" s="1960"/>
      <c r="BI37" s="1960"/>
      <c r="BJ37" s="1961"/>
    </row>
    <row r="38" spans="4:66" ht="21" customHeight="1" thickBot="1">
      <c r="D38" s="1862"/>
      <c r="E38" s="1737"/>
      <c r="F38" s="1737"/>
      <c r="G38" s="1737"/>
      <c r="H38" s="1737"/>
      <c r="I38" s="1737"/>
      <c r="J38" s="1737"/>
      <c r="K38" s="1737"/>
      <c r="L38" s="1737"/>
      <c r="M38" s="1737"/>
      <c r="N38" s="1737"/>
      <c r="O38" s="1737"/>
      <c r="P38" s="1737"/>
      <c r="Q38" s="1737"/>
      <c r="R38" s="1737"/>
      <c r="S38" s="1967"/>
      <c r="T38" s="1922"/>
      <c r="U38" s="1922"/>
      <c r="V38" s="1923"/>
      <c r="W38" s="1930"/>
      <c r="X38" s="1931"/>
      <c r="Y38" s="1931"/>
      <c r="Z38" s="1931"/>
      <c r="AA38" s="1931"/>
      <c r="AB38" s="1931"/>
      <c r="AC38" s="1931"/>
      <c r="AD38" s="1931"/>
      <c r="AE38" s="1931"/>
      <c r="AF38" s="1931"/>
      <c r="AG38" s="1932"/>
      <c r="AI38" s="1952"/>
      <c r="AJ38" s="1953"/>
      <c r="AK38" s="1953"/>
      <c r="AL38" s="1953"/>
      <c r="AM38" s="1953"/>
      <c r="AN38" s="1953"/>
      <c r="AO38" s="1953"/>
      <c r="AP38" s="1953"/>
      <c r="AQ38" s="1953"/>
      <c r="AR38" s="1953"/>
      <c r="AS38" s="1953"/>
      <c r="AT38" s="1953"/>
      <c r="AU38" s="1959"/>
      <c r="AV38" s="1960"/>
      <c r="AW38" s="1960"/>
      <c r="AX38" s="1960"/>
      <c r="AY38" s="1960"/>
      <c r="AZ38" s="1960"/>
      <c r="BA38" s="1960"/>
      <c r="BB38" s="1960"/>
      <c r="BC38" s="1960"/>
      <c r="BD38" s="1960"/>
      <c r="BE38" s="1960"/>
      <c r="BF38" s="1960"/>
      <c r="BG38" s="1960"/>
      <c r="BH38" s="1960"/>
      <c r="BI38" s="1960"/>
      <c r="BJ38" s="1961"/>
    </row>
    <row r="39" spans="4:66" ht="21" customHeight="1" thickTop="1">
      <c r="D39" s="385"/>
      <c r="E39" s="385"/>
      <c r="F39" s="385"/>
      <c r="G39" s="385"/>
      <c r="H39" s="385"/>
      <c r="I39" s="385"/>
      <c r="J39" s="385"/>
      <c r="K39" s="385"/>
      <c r="L39" s="385"/>
      <c r="M39" s="385"/>
      <c r="N39" s="385"/>
      <c r="O39" s="385"/>
      <c r="P39" s="385"/>
      <c r="Q39" s="385"/>
      <c r="R39" s="385"/>
      <c r="S39" s="385"/>
      <c r="T39" s="385"/>
      <c r="U39" s="385"/>
      <c r="V39" s="385"/>
      <c r="W39" s="385"/>
      <c r="X39" s="385"/>
      <c r="Y39" s="385"/>
      <c r="Z39" s="385"/>
      <c r="AA39" s="385"/>
      <c r="AB39" s="385"/>
      <c r="AC39" s="385"/>
      <c r="AD39" s="385"/>
      <c r="AE39" s="385"/>
      <c r="AI39" s="1952"/>
      <c r="AJ39" s="1953"/>
      <c r="AK39" s="1953"/>
      <c r="AL39" s="1953"/>
      <c r="AM39" s="1953"/>
      <c r="AN39" s="1953"/>
      <c r="AO39" s="1953"/>
      <c r="AP39" s="1953"/>
      <c r="AQ39" s="1953"/>
      <c r="AR39" s="1953"/>
      <c r="AS39" s="1953"/>
      <c r="AT39" s="1953"/>
      <c r="AU39" s="1959"/>
      <c r="AV39" s="1960"/>
      <c r="AW39" s="1960"/>
      <c r="AX39" s="1960"/>
      <c r="AY39" s="1960"/>
      <c r="AZ39" s="1960"/>
      <c r="BA39" s="1960"/>
      <c r="BB39" s="1960"/>
      <c r="BC39" s="1960"/>
      <c r="BD39" s="1960"/>
      <c r="BE39" s="1960"/>
      <c r="BF39" s="1960"/>
      <c r="BG39" s="1960"/>
      <c r="BH39" s="1960"/>
      <c r="BI39" s="1960"/>
      <c r="BJ39" s="1961"/>
    </row>
    <row r="40" spans="4:66" ht="21" customHeight="1" thickBot="1">
      <c r="D40" s="385"/>
      <c r="E40" s="386"/>
      <c r="F40" s="386"/>
      <c r="G40" s="386"/>
      <c r="H40" s="387"/>
      <c r="I40" s="387"/>
      <c r="J40" s="387"/>
      <c r="K40" s="387"/>
      <c r="L40" s="387"/>
      <c r="M40" s="387"/>
      <c r="N40" s="387"/>
      <c r="O40" s="387"/>
      <c r="P40" s="387"/>
      <c r="Q40" s="387"/>
      <c r="R40" s="387"/>
      <c r="S40" s="387"/>
      <c r="T40" s="387"/>
      <c r="U40" s="387"/>
      <c r="V40" s="387"/>
      <c r="W40" s="387"/>
      <c r="X40" s="387"/>
      <c r="Y40" s="387"/>
      <c r="Z40" s="387"/>
      <c r="AA40" s="387"/>
      <c r="AB40" s="387"/>
      <c r="AC40" s="387"/>
      <c r="AD40" s="387"/>
      <c r="AE40" s="387"/>
      <c r="AF40" s="307"/>
      <c r="AI40" s="1954"/>
      <c r="AJ40" s="1955"/>
      <c r="AK40" s="1955"/>
      <c r="AL40" s="1955"/>
      <c r="AM40" s="1955"/>
      <c r="AN40" s="1955"/>
      <c r="AO40" s="1955"/>
      <c r="AP40" s="1955"/>
      <c r="AQ40" s="1955"/>
      <c r="AR40" s="1955"/>
      <c r="AS40" s="1955"/>
      <c r="AT40" s="1955"/>
      <c r="AU40" s="1962"/>
      <c r="AV40" s="1963"/>
      <c r="AW40" s="1963"/>
      <c r="AX40" s="1963"/>
      <c r="AY40" s="1963"/>
      <c r="AZ40" s="1963"/>
      <c r="BA40" s="1963"/>
      <c r="BB40" s="1963"/>
      <c r="BC40" s="1963"/>
      <c r="BD40" s="1963"/>
      <c r="BE40" s="1963"/>
      <c r="BF40" s="1963"/>
      <c r="BG40" s="1963"/>
      <c r="BH40" s="1963"/>
      <c r="BI40" s="1963"/>
      <c r="BJ40" s="1964"/>
    </row>
    <row r="41" spans="4:66" ht="21" customHeight="1">
      <c r="D41" s="385"/>
      <c r="E41" s="388"/>
      <c r="F41" s="388"/>
      <c r="G41" s="388"/>
      <c r="H41" s="388"/>
      <c r="I41" s="388"/>
      <c r="J41" s="388"/>
      <c r="K41" s="388"/>
      <c r="L41" s="388"/>
      <c r="M41" s="388"/>
      <c r="N41" s="388"/>
      <c r="O41" s="388"/>
      <c r="P41" s="388"/>
      <c r="Q41" s="388"/>
      <c r="R41" s="388"/>
      <c r="S41" s="388"/>
      <c r="T41" s="388"/>
      <c r="U41" s="388"/>
      <c r="V41" s="388"/>
      <c r="W41" s="388"/>
      <c r="X41" s="388"/>
      <c r="Y41" s="388"/>
      <c r="Z41" s="388"/>
      <c r="AA41" s="388"/>
      <c r="AB41" s="388"/>
      <c r="AC41" s="388"/>
      <c r="AD41" s="388"/>
      <c r="AE41" s="388"/>
      <c r="AF41" s="307"/>
      <c r="AU41" s="605"/>
      <c r="AV41" s="605"/>
      <c r="AW41" s="605"/>
      <c r="AX41" s="605"/>
      <c r="AY41" s="605"/>
      <c r="AZ41" s="605"/>
      <c r="BA41" s="605"/>
      <c r="BB41" s="605"/>
      <c r="BC41" s="455"/>
      <c r="BD41" s="455"/>
      <c r="BE41" s="455"/>
      <c r="BF41" s="455"/>
      <c r="BG41" s="455"/>
      <c r="BH41" s="455"/>
      <c r="BI41" s="455"/>
      <c r="BJ41" s="455"/>
    </row>
    <row r="42" spans="4:66" s="392" customFormat="1" ht="40.200000000000003" customHeight="1">
      <c r="D42" s="1933" t="s">
        <v>1273</v>
      </c>
      <c r="E42" s="1934"/>
      <c r="F42" s="1934"/>
      <c r="G42" s="1934"/>
      <c r="H42" s="1934"/>
      <c r="I42" s="1934"/>
      <c r="J42" s="1934"/>
      <c r="K42" s="1934"/>
      <c r="L42" s="1934"/>
      <c r="M42" s="1934"/>
      <c r="N42" s="1934"/>
      <c r="O42" s="1934"/>
      <c r="P42" s="1934"/>
      <c r="Q42" s="1934"/>
      <c r="R42" s="1934"/>
      <c r="S42" s="1934"/>
      <c r="T42" s="1934"/>
      <c r="U42" s="1934"/>
      <c r="V42" s="1934"/>
      <c r="W42" s="1934"/>
      <c r="X42" s="1934"/>
      <c r="Y42" s="1934"/>
      <c r="Z42" s="1934"/>
      <c r="AA42" s="1935"/>
      <c r="AD42" s="1936" t="s">
        <v>1274</v>
      </c>
      <c r="AE42" s="1937"/>
      <c r="AF42" s="1937"/>
      <c r="AG42" s="1937"/>
      <c r="AH42" s="1937"/>
      <c r="AI42" s="1937"/>
      <c r="AJ42" s="1937"/>
      <c r="AK42" s="1937"/>
      <c r="AL42" s="1937"/>
      <c r="AM42" s="1937"/>
      <c r="AN42" s="1937"/>
      <c r="AO42" s="1937"/>
      <c r="AP42" s="1937"/>
      <c r="AQ42" s="1937"/>
      <c r="AR42" s="1937"/>
      <c r="AS42" s="1937"/>
      <c r="AT42" s="1937"/>
      <c r="AU42" s="1937"/>
      <c r="AV42" s="1937"/>
      <c r="AW42" s="1937"/>
      <c r="AX42" s="1937"/>
      <c r="AY42" s="1937"/>
      <c r="AZ42" s="1937"/>
      <c r="BA42" s="1937"/>
      <c r="BB42" s="1937"/>
      <c r="BC42" s="1937"/>
      <c r="BD42" s="1937"/>
      <c r="BE42" s="1938"/>
      <c r="BF42" s="315"/>
      <c r="BG42" s="315"/>
      <c r="BH42" s="315"/>
      <c r="BI42" s="315"/>
      <c r="BJ42" s="315"/>
      <c r="BK42" s="315"/>
      <c r="BL42" s="315"/>
      <c r="BM42" s="315"/>
      <c r="BN42" s="315"/>
    </row>
    <row r="43" spans="4:66" ht="233.25" customHeight="1">
      <c r="D43" s="1939" t="s">
        <v>1311</v>
      </c>
      <c r="E43" s="1940"/>
      <c r="F43" s="1940"/>
      <c r="G43" s="1940"/>
      <c r="H43" s="1940"/>
      <c r="I43" s="1940"/>
      <c r="J43" s="1940"/>
      <c r="K43" s="1940"/>
      <c r="L43" s="1940"/>
      <c r="M43" s="1940"/>
      <c r="N43" s="1940"/>
      <c r="O43" s="1940"/>
      <c r="P43" s="1940"/>
      <c r="Q43" s="1940"/>
      <c r="R43" s="1940"/>
      <c r="S43" s="1940"/>
      <c r="T43" s="1940"/>
      <c r="U43" s="1940"/>
      <c r="V43" s="1940"/>
      <c r="W43" s="1940"/>
      <c r="X43" s="1940"/>
      <c r="Y43" s="1940"/>
      <c r="Z43" s="1940"/>
      <c r="AA43" s="1941"/>
      <c r="AD43" s="1735" t="s">
        <v>1312</v>
      </c>
      <c r="AE43" s="1736"/>
      <c r="AF43" s="1736"/>
      <c r="AG43" s="1736"/>
      <c r="AH43" s="1736"/>
      <c r="AI43" s="1736"/>
      <c r="AJ43" s="1736"/>
      <c r="AK43" s="1736"/>
      <c r="AL43" s="1736"/>
      <c r="AM43" s="1736"/>
      <c r="AN43" s="1736"/>
      <c r="AO43" s="1736"/>
      <c r="AP43" s="1736"/>
      <c r="AQ43" s="1736"/>
      <c r="AR43" s="1736"/>
      <c r="AS43" s="1736"/>
      <c r="AT43" s="1736"/>
      <c r="AU43" s="1736"/>
      <c r="AV43" s="1736"/>
      <c r="AW43" s="1736"/>
      <c r="AX43" s="1736"/>
      <c r="AY43" s="1736"/>
      <c r="AZ43" s="1736"/>
      <c r="BA43" s="1736"/>
      <c r="BB43" s="1736"/>
      <c r="BC43" s="1736"/>
      <c r="BD43" s="1736"/>
      <c r="BE43" s="1942"/>
    </row>
    <row r="44" spans="4:66" ht="33.75" customHeight="1" thickBot="1">
      <c r="D44" s="1974" t="s">
        <v>58</v>
      </c>
      <c r="E44" s="1975"/>
      <c r="F44" s="1975"/>
      <c r="G44" s="1975"/>
      <c r="H44" s="1975"/>
      <c r="I44" s="1975"/>
      <c r="J44" s="1975"/>
      <c r="K44" s="1976"/>
      <c r="L44" s="1977" t="s">
        <v>15</v>
      </c>
      <c r="M44" s="1978"/>
      <c r="N44" s="1978"/>
      <c r="O44" s="1978"/>
      <c r="P44" s="1978"/>
      <c r="Q44" s="1978"/>
      <c r="R44" s="1978"/>
      <c r="S44" s="1978"/>
      <c r="T44" s="1978"/>
      <c r="U44" s="1978"/>
      <c r="V44" s="1978"/>
      <c r="W44" s="1978"/>
      <c r="X44" s="1978"/>
      <c r="Y44" s="1978"/>
      <c r="Z44" s="1978"/>
      <c r="AA44" s="1979"/>
      <c r="AD44" s="1980" t="s">
        <v>59</v>
      </c>
      <c r="AE44" s="1981"/>
      <c r="AF44" s="1981"/>
      <c r="AG44" s="1981"/>
      <c r="AH44" s="1980" t="s">
        <v>324</v>
      </c>
      <c r="AI44" s="1981"/>
      <c r="AJ44" s="1981"/>
      <c r="AK44" s="1981"/>
      <c r="AL44" s="1981"/>
      <c r="AM44" s="1981"/>
      <c r="AN44" s="1981"/>
      <c r="AO44" s="1982"/>
      <c r="AP44" s="1983" t="s">
        <v>15</v>
      </c>
      <c r="AQ44" s="1984"/>
      <c r="AR44" s="1984"/>
      <c r="AS44" s="1984"/>
      <c r="AT44" s="1984"/>
      <c r="AU44" s="1984"/>
      <c r="AV44" s="1984"/>
      <c r="AW44" s="1984"/>
      <c r="AX44" s="1984"/>
      <c r="AY44" s="1984"/>
      <c r="AZ44" s="1984"/>
      <c r="BA44" s="1984"/>
      <c r="BB44" s="1984"/>
      <c r="BC44" s="1984"/>
      <c r="BD44" s="1984"/>
      <c r="BE44" s="1985"/>
    </row>
    <row r="45" spans="4:66" ht="40.5" customHeight="1" thickTop="1" thickBot="1">
      <c r="D45" s="1986" t="str">
        <f>MID(SUBSTITUTE(入力シート!$C382,,),COLUMN(C$3)/2,1)</f>
        <v/>
      </c>
      <c r="E45" s="1987"/>
      <c r="F45" s="1988" t="str">
        <f>MID(SUBSTITUTE(入力シート!$C382,,),COLUMN(E$3)/2,1)</f>
        <v/>
      </c>
      <c r="G45" s="1987"/>
      <c r="H45" s="1988" t="str">
        <f>MID(SUBSTITUTE(入力シート!$C382,,),COLUMN(G$3)/2,1)</f>
        <v/>
      </c>
      <c r="I45" s="1987"/>
      <c r="J45" s="1988" t="str">
        <f>MID(SUBSTITUTE(入力シート!$C382,,),COLUMN(I$3)/2,1)</f>
        <v/>
      </c>
      <c r="K45" s="1989"/>
      <c r="L45" s="1990" t="str">
        <f>IF(入力シート!E382="","",入力シート!E382)</f>
        <v/>
      </c>
      <c r="M45" s="1991"/>
      <c r="N45" s="1991"/>
      <c r="O45" s="1991"/>
      <c r="P45" s="1991"/>
      <c r="Q45" s="1991"/>
      <c r="R45" s="1991"/>
      <c r="S45" s="1991"/>
      <c r="T45" s="1991"/>
      <c r="U45" s="1991"/>
      <c r="V45" s="1991"/>
      <c r="W45" s="1991"/>
      <c r="X45" s="1991"/>
      <c r="Y45" s="1991"/>
      <c r="Z45" s="1991"/>
      <c r="AA45" s="1992"/>
      <c r="AD45" s="1986" t="str">
        <f>IF(入力シート!$C404="","",MID(TEXT(入力シート!$C404,"00"),COLUMN(B$3)/2,1))</f>
        <v/>
      </c>
      <c r="AE45" s="1987"/>
      <c r="AF45" s="1988" t="str">
        <f>IF(入力シート!$C404="","",MID(TEXT(入力シート!$C404,"00"),COLUMN(D$3)/2,1))</f>
        <v/>
      </c>
      <c r="AG45" s="1987"/>
      <c r="AH45" s="1986" t="str">
        <f>MID(TEXT(入力シート!$S404,"????"),COLUMN(B$3)/2,1)</f>
        <v xml:space="preserve"> </v>
      </c>
      <c r="AI45" s="1987"/>
      <c r="AJ45" s="1988" t="str">
        <f>MID(TEXT(入力シート!$S404,"????"),COLUMN(D$3)/2,1)</f>
        <v xml:space="preserve"> </v>
      </c>
      <c r="AK45" s="1987"/>
      <c r="AL45" s="1988" t="str">
        <f>MID(TEXT(入力シート!$S404,"????"),COLUMN(F$3)/2,1)</f>
        <v xml:space="preserve"> </v>
      </c>
      <c r="AM45" s="1987"/>
      <c r="AN45" s="1988" t="str">
        <f>MID(TEXT(入力シート!$S404,"????"),COLUMN(H$3)/2,1)</f>
        <v xml:space="preserve"> </v>
      </c>
      <c r="AO45" s="1989"/>
      <c r="AP45" s="1990" t="str">
        <f>IF(入力シート!E404="","",入力シート!E404)</f>
        <v/>
      </c>
      <c r="AQ45" s="1991"/>
      <c r="AR45" s="1991"/>
      <c r="AS45" s="1991"/>
      <c r="AT45" s="1991"/>
      <c r="AU45" s="1991"/>
      <c r="AV45" s="1991"/>
      <c r="AW45" s="1991"/>
      <c r="AX45" s="1991"/>
      <c r="AY45" s="1991"/>
      <c r="AZ45" s="1991"/>
      <c r="BA45" s="1991"/>
      <c r="BB45" s="1991"/>
      <c r="BC45" s="1991"/>
      <c r="BD45" s="1991"/>
      <c r="BE45" s="1992"/>
    </row>
    <row r="46" spans="4:66" ht="40.5" customHeight="1" thickTop="1" thickBot="1">
      <c r="D46" s="1986" t="str">
        <f>MID(SUBSTITUTE(入力シート!$C383,,),COLUMN(C$3)/2,1)</f>
        <v/>
      </c>
      <c r="E46" s="1987"/>
      <c r="F46" s="1988" t="str">
        <f>MID(SUBSTITUTE(入力シート!$C383,,),COLUMN(E$3)/2,1)</f>
        <v/>
      </c>
      <c r="G46" s="1987"/>
      <c r="H46" s="1988" t="str">
        <f>MID(SUBSTITUTE(入力シート!$C383,,),COLUMN(G$3)/2,1)</f>
        <v/>
      </c>
      <c r="I46" s="1987"/>
      <c r="J46" s="1988" t="str">
        <f>MID(SUBSTITUTE(入力シート!$C383,,),COLUMN(I$3)/2,1)</f>
        <v/>
      </c>
      <c r="K46" s="1989"/>
      <c r="L46" s="1990" t="str">
        <f>IF(入力シート!E383="","",入力シート!E383)</f>
        <v/>
      </c>
      <c r="M46" s="1991"/>
      <c r="N46" s="1991"/>
      <c r="O46" s="1991"/>
      <c r="P46" s="1991"/>
      <c r="Q46" s="1991"/>
      <c r="R46" s="1991"/>
      <c r="S46" s="1991"/>
      <c r="T46" s="1991"/>
      <c r="U46" s="1991"/>
      <c r="V46" s="1991"/>
      <c r="W46" s="1991"/>
      <c r="X46" s="1991"/>
      <c r="Y46" s="1991"/>
      <c r="Z46" s="1991"/>
      <c r="AA46" s="1992"/>
      <c r="AD46" s="1986" t="str">
        <f>IF(入力シート!$C405="","",MID(TEXT(入力シート!$C405,"00"),COLUMN(B$3)/2,1))</f>
        <v/>
      </c>
      <c r="AE46" s="1987"/>
      <c r="AF46" s="1988" t="str">
        <f>IF(入力シート!$C405="","",MID(TEXT(入力シート!$C405,"00"),COLUMN(D$3)/2,1))</f>
        <v/>
      </c>
      <c r="AG46" s="1987"/>
      <c r="AH46" s="1986" t="str">
        <f>MID(TEXT(入力シート!$S405,"????"),COLUMN(B$3)/2,1)</f>
        <v xml:space="preserve"> </v>
      </c>
      <c r="AI46" s="1987"/>
      <c r="AJ46" s="1988" t="str">
        <f>MID(TEXT(入力シート!$S405,"????"),COLUMN(D$3)/2,1)</f>
        <v xml:space="preserve"> </v>
      </c>
      <c r="AK46" s="1987"/>
      <c r="AL46" s="1988" t="str">
        <f>MID(TEXT(入力シート!$S405,"????"),COLUMN(F$3)/2,1)</f>
        <v xml:space="preserve"> </v>
      </c>
      <c r="AM46" s="1987"/>
      <c r="AN46" s="1988" t="str">
        <f>MID(TEXT(入力シート!$S405,"????"),COLUMN(H$3)/2,1)</f>
        <v xml:space="preserve"> </v>
      </c>
      <c r="AO46" s="1989"/>
      <c r="AP46" s="1990" t="str">
        <f>IF(入力シート!E405="","",入力シート!E405)</f>
        <v/>
      </c>
      <c r="AQ46" s="1991"/>
      <c r="AR46" s="1991"/>
      <c r="AS46" s="1991"/>
      <c r="AT46" s="1991"/>
      <c r="AU46" s="1991"/>
      <c r="AV46" s="1991"/>
      <c r="AW46" s="1991"/>
      <c r="AX46" s="1991"/>
      <c r="AY46" s="1991"/>
      <c r="AZ46" s="1991"/>
      <c r="BA46" s="1991"/>
      <c r="BB46" s="1991"/>
      <c r="BC46" s="1991"/>
      <c r="BD46" s="1991"/>
      <c r="BE46" s="1992"/>
    </row>
    <row r="47" spans="4:66" ht="40.5" customHeight="1" thickTop="1" thickBot="1">
      <c r="D47" s="1986" t="str">
        <f>MID(SUBSTITUTE(入力シート!$C384,,),COLUMN(C$3)/2,1)</f>
        <v/>
      </c>
      <c r="E47" s="1987"/>
      <c r="F47" s="1988" t="str">
        <f>MID(SUBSTITUTE(入力シート!$C384,,),COLUMN(E$3)/2,1)</f>
        <v/>
      </c>
      <c r="G47" s="1987"/>
      <c r="H47" s="1988" t="str">
        <f>MID(SUBSTITUTE(入力シート!$C384,,),COLUMN(G$3)/2,1)</f>
        <v/>
      </c>
      <c r="I47" s="1987"/>
      <c r="J47" s="1988" t="str">
        <f>MID(SUBSTITUTE(入力シート!$C384,,),COLUMN(I$3)/2,1)</f>
        <v/>
      </c>
      <c r="K47" s="1989"/>
      <c r="L47" s="1990" t="str">
        <f>IF(入力シート!E384="","",入力シート!E384)</f>
        <v/>
      </c>
      <c r="M47" s="1991"/>
      <c r="N47" s="1991"/>
      <c r="O47" s="1991"/>
      <c r="P47" s="1991"/>
      <c r="Q47" s="1991"/>
      <c r="R47" s="1991"/>
      <c r="S47" s="1991"/>
      <c r="T47" s="1991"/>
      <c r="U47" s="1991"/>
      <c r="V47" s="1991"/>
      <c r="W47" s="1991"/>
      <c r="X47" s="1991"/>
      <c r="Y47" s="1991"/>
      <c r="Z47" s="1991"/>
      <c r="AA47" s="1992"/>
      <c r="AD47" s="1986" t="str">
        <f>IF(入力シート!$C406="","",MID(TEXT(入力シート!$C406,"00"),COLUMN(B$3)/2,1))</f>
        <v/>
      </c>
      <c r="AE47" s="1987"/>
      <c r="AF47" s="1988" t="str">
        <f>IF(入力シート!$C406="","",MID(TEXT(入力シート!$C406,"00"),COLUMN(D$3)/2,1))</f>
        <v/>
      </c>
      <c r="AG47" s="1987"/>
      <c r="AH47" s="1986" t="str">
        <f>MID(TEXT(入力シート!$S406,"????"),COLUMN(B$3)/2,1)</f>
        <v xml:space="preserve"> </v>
      </c>
      <c r="AI47" s="1987"/>
      <c r="AJ47" s="1988" t="str">
        <f>MID(TEXT(入力シート!$S406,"????"),COLUMN(D$3)/2,1)</f>
        <v xml:space="preserve"> </v>
      </c>
      <c r="AK47" s="1987"/>
      <c r="AL47" s="1988" t="str">
        <f>MID(TEXT(入力シート!$S406,"????"),COLUMN(F$3)/2,1)</f>
        <v xml:space="preserve"> </v>
      </c>
      <c r="AM47" s="1987"/>
      <c r="AN47" s="1988" t="str">
        <f>MID(TEXT(入力シート!$S406,"????"),COLUMN(H$3)/2,1)</f>
        <v xml:space="preserve"> </v>
      </c>
      <c r="AO47" s="1989"/>
      <c r="AP47" s="1990" t="str">
        <f>IF(入力シート!E406="","",入力シート!E406)</f>
        <v/>
      </c>
      <c r="AQ47" s="1991"/>
      <c r="AR47" s="1991"/>
      <c r="AS47" s="1991"/>
      <c r="AT47" s="1991"/>
      <c r="AU47" s="1991"/>
      <c r="AV47" s="1991"/>
      <c r="AW47" s="1991"/>
      <c r="AX47" s="1991"/>
      <c r="AY47" s="1991"/>
      <c r="AZ47" s="1991"/>
      <c r="BA47" s="1991"/>
      <c r="BB47" s="1991"/>
      <c r="BC47" s="1991"/>
      <c r="BD47" s="1991"/>
      <c r="BE47" s="1992"/>
    </row>
    <row r="48" spans="4:66" ht="40.5" customHeight="1" thickTop="1" thickBot="1">
      <c r="D48" s="1986" t="str">
        <f>MID(SUBSTITUTE(入力シート!$C385,,),COLUMN(C$3)/2,1)</f>
        <v/>
      </c>
      <c r="E48" s="1987"/>
      <c r="F48" s="1988" t="str">
        <f>MID(SUBSTITUTE(入力シート!$C385,,),COLUMN(E$3)/2,1)</f>
        <v/>
      </c>
      <c r="G48" s="1987"/>
      <c r="H48" s="1988" t="str">
        <f>MID(SUBSTITUTE(入力シート!$C385,,),COLUMN(G$3)/2,1)</f>
        <v/>
      </c>
      <c r="I48" s="1987"/>
      <c r="J48" s="1988" t="str">
        <f>MID(SUBSTITUTE(入力シート!$C385,,),COLUMN(I$3)/2,1)</f>
        <v/>
      </c>
      <c r="K48" s="1989"/>
      <c r="L48" s="1990" t="str">
        <f>IF(入力シート!E385="","",入力シート!E385)</f>
        <v/>
      </c>
      <c r="M48" s="1991"/>
      <c r="N48" s="1991"/>
      <c r="O48" s="1991"/>
      <c r="P48" s="1991"/>
      <c r="Q48" s="1991"/>
      <c r="R48" s="1991"/>
      <c r="S48" s="1991"/>
      <c r="T48" s="1991"/>
      <c r="U48" s="1991"/>
      <c r="V48" s="1991"/>
      <c r="W48" s="1991"/>
      <c r="X48" s="1991"/>
      <c r="Y48" s="1991"/>
      <c r="Z48" s="1991"/>
      <c r="AA48" s="1992"/>
      <c r="AD48" s="1986" t="str">
        <f>IF(入力シート!$C407="","",MID(TEXT(入力シート!$C407,"00"),COLUMN(B$3)/2,1))</f>
        <v/>
      </c>
      <c r="AE48" s="1987"/>
      <c r="AF48" s="1988" t="str">
        <f>IF(入力シート!$C407="","",MID(TEXT(入力シート!$C407,"00"),COLUMN(D$3)/2,1))</f>
        <v/>
      </c>
      <c r="AG48" s="1987"/>
      <c r="AH48" s="1986" t="str">
        <f>MID(TEXT(入力シート!$S407,"????"),COLUMN(B$3)/2,1)</f>
        <v xml:space="preserve"> </v>
      </c>
      <c r="AI48" s="1987"/>
      <c r="AJ48" s="1988" t="str">
        <f>MID(TEXT(入力シート!$S407,"????"),COLUMN(D$3)/2,1)</f>
        <v xml:space="preserve"> </v>
      </c>
      <c r="AK48" s="1987"/>
      <c r="AL48" s="1988" t="str">
        <f>MID(TEXT(入力シート!$S407,"????"),COLUMN(F$3)/2,1)</f>
        <v xml:space="preserve"> </v>
      </c>
      <c r="AM48" s="1987"/>
      <c r="AN48" s="1988" t="str">
        <f>MID(TEXT(入力シート!$S407,"????"),COLUMN(H$3)/2,1)</f>
        <v xml:space="preserve"> </v>
      </c>
      <c r="AO48" s="1989"/>
      <c r="AP48" s="1990" t="str">
        <f>IF(入力シート!E407="","",入力シート!E407)</f>
        <v/>
      </c>
      <c r="AQ48" s="1991"/>
      <c r="AR48" s="1991"/>
      <c r="AS48" s="1991"/>
      <c r="AT48" s="1991"/>
      <c r="AU48" s="1991"/>
      <c r="AV48" s="1991"/>
      <c r="AW48" s="1991"/>
      <c r="AX48" s="1991"/>
      <c r="AY48" s="1991"/>
      <c r="AZ48" s="1991"/>
      <c r="BA48" s="1991"/>
      <c r="BB48" s="1991"/>
      <c r="BC48" s="1991"/>
      <c r="BD48" s="1991"/>
      <c r="BE48" s="1992"/>
    </row>
    <row r="49" spans="4:62" ht="40.5" customHeight="1" thickTop="1" thickBot="1">
      <c r="D49" s="1986" t="str">
        <f>MID(SUBSTITUTE(入力シート!$C386,,),COLUMN(C$3)/2,1)</f>
        <v/>
      </c>
      <c r="E49" s="1987"/>
      <c r="F49" s="1988" t="str">
        <f>MID(SUBSTITUTE(入力シート!$C386,,),COLUMN(E$3)/2,1)</f>
        <v/>
      </c>
      <c r="G49" s="1987"/>
      <c r="H49" s="1988" t="str">
        <f>MID(SUBSTITUTE(入力シート!$C386,,),COLUMN(G$3)/2,1)</f>
        <v/>
      </c>
      <c r="I49" s="1987"/>
      <c r="J49" s="1988" t="str">
        <f>MID(SUBSTITUTE(入力シート!$C386,,),COLUMN(I$3)/2,1)</f>
        <v/>
      </c>
      <c r="K49" s="1989"/>
      <c r="L49" s="1990" t="str">
        <f>IF(入力シート!E386="","",入力シート!E386)</f>
        <v/>
      </c>
      <c r="M49" s="1991"/>
      <c r="N49" s="1991"/>
      <c r="O49" s="1991"/>
      <c r="P49" s="1991"/>
      <c r="Q49" s="1991"/>
      <c r="R49" s="1991"/>
      <c r="S49" s="1991"/>
      <c r="T49" s="1991"/>
      <c r="U49" s="1991"/>
      <c r="V49" s="1991"/>
      <c r="W49" s="1991"/>
      <c r="X49" s="1991"/>
      <c r="Y49" s="1991"/>
      <c r="Z49" s="1991"/>
      <c r="AA49" s="1992"/>
      <c r="AD49" s="1986" t="str">
        <f>IF(入力シート!$C408="","",MID(TEXT(入力シート!$C408,"00"),COLUMN(B$3)/2,1))</f>
        <v/>
      </c>
      <c r="AE49" s="1987"/>
      <c r="AF49" s="1988" t="str">
        <f>IF(入力シート!$C408="","",MID(TEXT(入力シート!$C408,"00"),COLUMN(D$3)/2,1))</f>
        <v/>
      </c>
      <c r="AG49" s="1987"/>
      <c r="AH49" s="1986" t="str">
        <f>MID(TEXT(入力シート!$S408,"????"),COLUMN(B$3)/2,1)</f>
        <v xml:space="preserve"> </v>
      </c>
      <c r="AI49" s="1987"/>
      <c r="AJ49" s="1988" t="str">
        <f>MID(TEXT(入力シート!$S408,"????"),COLUMN(D$3)/2,1)</f>
        <v xml:space="preserve"> </v>
      </c>
      <c r="AK49" s="1987"/>
      <c r="AL49" s="1988" t="str">
        <f>MID(TEXT(入力シート!$S408,"????"),COLUMN(F$3)/2,1)</f>
        <v xml:space="preserve"> </v>
      </c>
      <c r="AM49" s="1987"/>
      <c r="AN49" s="1988" t="str">
        <f>MID(TEXT(入力シート!$S408,"????"),COLUMN(H$3)/2,1)</f>
        <v xml:space="preserve"> </v>
      </c>
      <c r="AO49" s="1989"/>
      <c r="AP49" s="1990" t="str">
        <f>IF(入力シート!E408="","",入力シート!E408)</f>
        <v/>
      </c>
      <c r="AQ49" s="1991"/>
      <c r="AR49" s="1991"/>
      <c r="AS49" s="1991"/>
      <c r="AT49" s="1991"/>
      <c r="AU49" s="1991"/>
      <c r="AV49" s="1991"/>
      <c r="AW49" s="1991"/>
      <c r="AX49" s="1991"/>
      <c r="AY49" s="1991"/>
      <c r="AZ49" s="1991"/>
      <c r="BA49" s="1991"/>
      <c r="BB49" s="1991"/>
      <c r="BC49" s="1991"/>
      <c r="BD49" s="1991"/>
      <c r="BE49" s="1992"/>
    </row>
    <row r="50" spans="4:62" ht="35.1" customHeight="1" thickTop="1">
      <c r="D50" s="393"/>
      <c r="E50" s="393"/>
      <c r="F50" s="393"/>
      <c r="G50" s="393"/>
      <c r="H50" s="393"/>
      <c r="I50" s="393"/>
      <c r="J50" s="393"/>
      <c r="K50" s="393"/>
      <c r="L50" s="394"/>
      <c r="M50" s="394"/>
      <c r="N50" s="394"/>
      <c r="O50" s="394"/>
      <c r="P50" s="394"/>
      <c r="Q50" s="394"/>
      <c r="R50" s="394"/>
      <c r="S50" s="394"/>
      <c r="T50" s="394"/>
      <c r="U50" s="394"/>
      <c r="V50" s="394"/>
      <c r="W50" s="394"/>
      <c r="X50" s="394"/>
      <c r="Y50" s="394"/>
      <c r="Z50" s="395"/>
      <c r="AA50" s="395"/>
      <c r="AD50" s="395"/>
      <c r="AE50" s="395"/>
      <c r="AF50" s="395"/>
      <c r="AG50" s="395"/>
      <c r="AH50" s="395"/>
      <c r="AI50" s="395"/>
      <c r="AJ50" s="395"/>
      <c r="AK50" s="395"/>
      <c r="AL50" s="395"/>
      <c r="AM50" s="395"/>
      <c r="AN50" s="395"/>
      <c r="AO50" s="395"/>
      <c r="AP50" s="395"/>
      <c r="AQ50" s="395"/>
      <c r="AR50" s="395"/>
      <c r="AS50" s="395"/>
      <c r="AT50" s="395"/>
      <c r="AU50" s="395"/>
      <c r="AV50" s="395"/>
      <c r="AW50" s="395"/>
      <c r="AX50" s="395"/>
      <c r="AY50" s="395"/>
      <c r="AZ50" s="395"/>
      <c r="BA50" s="394"/>
      <c r="BB50" s="394"/>
      <c r="BC50" s="394"/>
      <c r="BD50" s="394"/>
      <c r="BE50" s="394"/>
    </row>
    <row r="51" spans="4:62" ht="40.5" customHeight="1" thickBot="1">
      <c r="D51" s="1993" t="s">
        <v>291</v>
      </c>
      <c r="E51" s="1994"/>
      <c r="F51" s="1994"/>
      <c r="G51" s="1994"/>
      <c r="H51" s="1994"/>
      <c r="I51" s="1994"/>
      <c r="J51" s="1994"/>
      <c r="K51" s="1994"/>
      <c r="L51" s="1994"/>
      <c r="M51" s="1994"/>
      <c r="N51" s="1994"/>
      <c r="O51" s="1994"/>
      <c r="P51" s="1994"/>
      <c r="Q51" s="1994"/>
      <c r="R51" s="1994"/>
      <c r="S51" s="1994"/>
      <c r="T51" s="1994"/>
      <c r="U51" s="1994"/>
      <c r="V51" s="1994"/>
      <c r="W51" s="1994"/>
      <c r="X51" s="1994"/>
      <c r="Y51" s="1994"/>
      <c r="Z51" s="1994"/>
      <c r="AA51" s="1995"/>
      <c r="AD51" s="1996" t="s">
        <v>1193</v>
      </c>
      <c r="AE51" s="1997"/>
      <c r="AF51" s="1997"/>
      <c r="AG51" s="1997"/>
      <c r="AH51" s="1997"/>
      <c r="AI51" s="1997"/>
      <c r="AJ51" s="1997"/>
      <c r="AK51" s="1997"/>
      <c r="AL51" s="1997"/>
      <c r="AM51" s="1997"/>
      <c r="AN51" s="1997"/>
      <c r="AO51" s="1997"/>
      <c r="AP51" s="1997"/>
      <c r="AQ51" s="1997"/>
      <c r="AR51" s="1997"/>
      <c r="AS51" s="1997"/>
      <c r="AT51" s="1997"/>
      <c r="AU51" s="1997"/>
      <c r="AV51" s="1997"/>
      <c r="AW51" s="1997"/>
      <c r="AX51" s="1997"/>
      <c r="AY51" s="1997"/>
      <c r="AZ51" s="1997"/>
      <c r="BA51" s="1997"/>
      <c r="BB51" s="1997"/>
      <c r="BC51" s="1997"/>
      <c r="BD51" s="1997"/>
      <c r="BE51" s="1998"/>
    </row>
    <row r="52" spans="4:62" ht="40.5" customHeight="1" thickTop="1" thickBot="1">
      <c r="D52" s="1999" t="str">
        <f>MID(入力シート!$AT434,COLUMN(C$3)/2,1)</f>
        <v/>
      </c>
      <c r="E52" s="2000"/>
      <c r="F52" s="2000" t="str">
        <f>MID(入力シート!$AT434,COLUMN(E$3)/2,1)</f>
        <v/>
      </c>
      <c r="G52" s="2000"/>
      <c r="H52" s="2000" t="str">
        <f>MID(入力シート!$AT434,COLUMN(G$3)/2,1)</f>
        <v/>
      </c>
      <c r="I52" s="2000"/>
      <c r="J52" s="2000" t="str">
        <f>MID(入力シート!$AT434,COLUMN(I$3)/2,1)</f>
        <v/>
      </c>
      <c r="K52" s="2000"/>
      <c r="L52" s="2000" t="str">
        <f>MID(入力シート!$AT434,COLUMN(K$3)/2,1)</f>
        <v/>
      </c>
      <c r="M52" s="2000"/>
      <c r="N52" s="2000" t="str">
        <f>MID(入力シート!$AT434,COLUMN(M$3)/2,1)</f>
        <v/>
      </c>
      <c r="O52" s="2000"/>
      <c r="P52" s="2000" t="str">
        <f>MID(入力シート!$AT434,COLUMN(O$3)/2,1)</f>
        <v/>
      </c>
      <c r="Q52" s="2000"/>
      <c r="R52" s="2000" t="str">
        <f>MID(入力シート!$AT434,COLUMN(Q$3)/2,1)</f>
        <v/>
      </c>
      <c r="S52" s="2000"/>
      <c r="T52" s="2000" t="str">
        <f>MID(入力シート!$AT434,COLUMN(S$3)/2,1)</f>
        <v/>
      </c>
      <c r="U52" s="2000"/>
      <c r="V52" s="2001" t="str">
        <f>MID(入力シート!$AT434,COLUMN(U$3)/2,1)</f>
        <v/>
      </c>
      <c r="W52" s="2002"/>
      <c r="X52" s="1639" t="str">
        <f>MID(入力シート!$AT434,COLUMN(W$3)/2,1)</f>
        <v/>
      </c>
      <c r="Y52" s="2003"/>
      <c r="Z52" s="1639" t="str">
        <f>MID(入力シート!$AT434,COLUMN(Y$3)/2,1)</f>
        <v/>
      </c>
      <c r="AA52" s="1640"/>
      <c r="AB52" s="307"/>
      <c r="AC52" s="307"/>
      <c r="AD52" s="1999" t="str">
        <f>MID(入力シート!$AT456,COLUMN(C$3)/2,1)</f>
        <v/>
      </c>
      <c r="AE52" s="2000"/>
      <c r="AF52" s="2000" t="str">
        <f>MID(入力シート!$AT456,COLUMN(E$3)/2,1)</f>
        <v/>
      </c>
      <c r="AG52" s="2000"/>
      <c r="AH52" s="2000" t="str">
        <f>MID(入力シート!$AT456,COLUMN(G$3)/2,1)</f>
        <v/>
      </c>
      <c r="AI52" s="2000"/>
      <c r="AJ52" s="2000" t="str">
        <f>MID(入力シート!$AT456,COLUMN(I$3)/2,1)</f>
        <v/>
      </c>
      <c r="AK52" s="2000"/>
      <c r="AL52" s="2000" t="str">
        <f>MID(入力シート!$AT456,COLUMN(K$3)/2,1)</f>
        <v/>
      </c>
      <c r="AM52" s="2000"/>
      <c r="AN52" s="2000" t="str">
        <f>MID(入力シート!$AT456,COLUMN(M$3)/2,1)</f>
        <v/>
      </c>
      <c r="AO52" s="2000"/>
      <c r="AP52" s="2000" t="str">
        <f>MID(入力シート!$AT456,COLUMN(O$3)/2,1)</f>
        <v/>
      </c>
      <c r="AQ52" s="2000"/>
      <c r="AR52" s="2000" t="str">
        <f>MID(入力シート!$AT456,COLUMN(Q$3)/2,1)</f>
        <v/>
      </c>
      <c r="AS52" s="2000"/>
      <c r="AT52" s="1538" t="str">
        <f>MID(入力シート!$AT456,COLUMN(S$3)/2,1)</f>
        <v/>
      </c>
      <c r="AU52" s="1538"/>
      <c r="AV52" s="1538" t="str">
        <f>MID(入力シート!$AT456,COLUMN(U$3)/2,1)</f>
        <v/>
      </c>
      <c r="AW52" s="1538"/>
      <c r="AX52" s="1538" t="str">
        <f>MID(入力シート!$AT456,COLUMN(W$3)/2,1)</f>
        <v/>
      </c>
      <c r="AY52" s="1538"/>
      <c r="AZ52" s="1538" t="str">
        <f>MID(入力シート!$AT456,COLUMN(Y$3)/2,1)</f>
        <v/>
      </c>
      <c r="BA52" s="1538"/>
      <c r="BB52" s="1538" t="str">
        <f>MID(入力シート!$AT456,COLUMN(AA$3)/2,1)</f>
        <v/>
      </c>
      <c r="BC52" s="1538"/>
      <c r="BD52" s="1538" t="str">
        <f>MID(入力シート!$AT456,COLUMN(AC$3)/2,1)</f>
        <v/>
      </c>
      <c r="BE52" s="1539"/>
    </row>
    <row r="53" spans="4:62" ht="40.5" customHeight="1" thickTop="1" thickBot="1">
      <c r="D53" s="2015" t="str">
        <f>MID(入力シート!$AT434,(COLUMN(C$3)/2)+12,1)</f>
        <v/>
      </c>
      <c r="E53" s="2016"/>
      <c r="F53" s="1587" t="str">
        <f>MID(入力シート!$AT434,(COLUMN(E$3)/2)+12,1)</f>
        <v/>
      </c>
      <c r="G53" s="1588"/>
      <c r="H53" s="1587" t="str">
        <f>MID(入力シート!$AT434,(COLUMN(G$3)/2)+12,1)</f>
        <v/>
      </c>
      <c r="I53" s="1588"/>
      <c r="J53" s="1587" t="str">
        <f>MID(入力シート!$AT434,(COLUMN(I$3)/2)+12,1)</f>
        <v/>
      </c>
      <c r="K53" s="1588"/>
      <c r="L53" s="1587" t="str">
        <f>MID(入力シート!$AT434,(COLUMN(K$3)/2)+12,1)</f>
        <v/>
      </c>
      <c r="M53" s="1588"/>
      <c r="N53" s="1587" t="str">
        <f>MID(入力シート!$AT434,(COLUMN(M$3)/2)+12,1)</f>
        <v/>
      </c>
      <c r="O53" s="1588"/>
      <c r="P53" s="1587" t="str">
        <f>MID(入力シート!$AT434,(COLUMN(O$3)/2)+12,1)</f>
        <v/>
      </c>
      <c r="Q53" s="1588"/>
      <c r="R53" s="1587" t="str">
        <f>MID(入力シート!$AT434,(COLUMN(Q$3)/2)+12,1)</f>
        <v/>
      </c>
      <c r="S53" s="1588"/>
      <c r="T53" s="1587" t="str">
        <f>MID(入力シート!$AT434,(COLUMN(S$3)/2)+12,1)</f>
        <v/>
      </c>
      <c r="U53" s="1588"/>
      <c r="V53" s="1587" t="str">
        <f>MID(入力シート!$AT434,(COLUMN(U$3)/2)+12,1)</f>
        <v/>
      </c>
      <c r="W53" s="1632"/>
      <c r="X53" s="307"/>
      <c r="Y53" s="307"/>
      <c r="Z53" s="616"/>
      <c r="AA53" s="616"/>
      <c r="AB53" s="307"/>
      <c r="AC53" s="307"/>
      <c r="AD53" s="2015" t="str">
        <f>MID(入力シート!$AT456,(COLUMN(C$3)/2)+14,1)</f>
        <v/>
      </c>
      <c r="AE53" s="2016"/>
      <c r="AF53" s="1587" t="str">
        <f>MID(入力シート!$AT456,(COLUMN(E$3)/2)+14,1)</f>
        <v/>
      </c>
      <c r="AG53" s="1588"/>
      <c r="AH53" s="1587" t="str">
        <f>MID(入力シート!$AT456,(COLUMN(G$3)/2)+14,1)</f>
        <v/>
      </c>
      <c r="AI53" s="1588"/>
      <c r="AJ53" s="1587" t="str">
        <f>MID(入力シート!$AT456,(COLUMN(I$3)/2)+14,1)</f>
        <v/>
      </c>
      <c r="AK53" s="1588"/>
      <c r="AL53" s="1587" t="str">
        <f>MID(入力シート!$AT456,(COLUMN(K$3)/2)+14,1)</f>
        <v/>
      </c>
      <c r="AM53" s="1588"/>
      <c r="AN53" s="1587" t="str">
        <f>MID(入力シート!$AT456,(COLUMN(M$3)/2)+14,1)</f>
        <v/>
      </c>
      <c r="AO53" s="1588"/>
      <c r="AP53" s="1587" t="str">
        <f>MID(入力シート!$AT456,(COLUMN(O$3)/2)+14,1)</f>
        <v/>
      </c>
      <c r="AQ53" s="1588"/>
      <c r="AR53" s="1587" t="str">
        <f>MID(入力シート!$AT456,(COLUMN(Q$3)/2)+14,1)</f>
        <v/>
      </c>
      <c r="AS53" s="1632"/>
      <c r="AT53" s="307"/>
      <c r="AU53" s="2012" t="s">
        <v>325</v>
      </c>
      <c r="AV53" s="2013"/>
      <c r="AW53" s="2014"/>
      <c r="AX53" s="2004" t="str">
        <f>MID(TEXT(入力シート!$AU456,"????"),COLUMN(C$3)/2,1)</f>
        <v/>
      </c>
      <c r="AY53" s="2005"/>
      <c r="AZ53" s="2006" t="str">
        <f>MID(TEXT(入力シート!$AU456,"????"),COLUMN(E$3)/2,1)</f>
        <v/>
      </c>
      <c r="BA53" s="2005"/>
      <c r="BB53" s="2006" t="str">
        <f>MID(TEXT(入力シート!$AU456,"????"),COLUMN(G$3)/2,1)</f>
        <v/>
      </c>
      <c r="BC53" s="2005"/>
      <c r="BD53" s="2006" t="str">
        <f>MID(TEXT(入力シート!$AU456,"????"),COLUMN(I$3)/2,1)</f>
        <v/>
      </c>
      <c r="BE53" s="2007"/>
    </row>
    <row r="54" spans="4:62" ht="21" customHeight="1" thickTop="1">
      <c r="D54" s="385"/>
      <c r="E54" s="388"/>
      <c r="F54" s="388"/>
      <c r="G54" s="388"/>
      <c r="H54" s="388"/>
      <c r="I54" s="388"/>
      <c r="J54" s="388"/>
      <c r="K54" s="388"/>
      <c r="L54" s="388"/>
      <c r="M54" s="388"/>
      <c r="N54" s="388"/>
      <c r="O54" s="388"/>
      <c r="P54" s="388"/>
      <c r="Q54" s="388"/>
      <c r="R54" s="388"/>
      <c r="S54" s="388"/>
      <c r="T54" s="388"/>
      <c r="U54" s="388"/>
      <c r="V54" s="388"/>
      <c r="W54" s="388"/>
      <c r="X54" s="388"/>
      <c r="Y54" s="388"/>
      <c r="Z54" s="388"/>
      <c r="AA54" s="388"/>
      <c r="AB54" s="388"/>
      <c r="AC54" s="388"/>
      <c r="AD54" s="388"/>
      <c r="AE54" s="388"/>
      <c r="AF54" s="307"/>
      <c r="AG54" s="307"/>
      <c r="AU54" s="605"/>
      <c r="AV54" s="605"/>
      <c r="AW54" s="605"/>
      <c r="AX54" s="605"/>
      <c r="AY54" s="605"/>
      <c r="AZ54" s="605"/>
      <c r="BA54" s="605"/>
      <c r="BB54" s="605"/>
      <c r="BC54" s="455"/>
      <c r="BD54" s="455"/>
      <c r="BE54" s="455"/>
      <c r="BF54" s="455"/>
      <c r="BG54" s="455"/>
      <c r="BH54" s="455"/>
      <c r="BI54" s="455"/>
      <c r="BJ54" s="455"/>
    </row>
    <row r="55" spans="4:62" s="307" customFormat="1" ht="21" customHeight="1">
      <c r="D55" s="2008"/>
      <c r="E55" s="2008"/>
      <c r="F55" s="2008"/>
      <c r="G55" s="2008"/>
      <c r="H55" s="2008"/>
      <c r="I55" s="2008"/>
      <c r="J55" s="2008"/>
      <c r="K55" s="2008"/>
      <c r="L55" s="2008"/>
      <c r="M55" s="2008"/>
      <c r="N55" s="2008"/>
      <c r="O55" s="2008"/>
      <c r="P55" s="2008"/>
      <c r="Q55" s="2008"/>
      <c r="R55" s="2008"/>
      <c r="S55" s="2008"/>
      <c r="T55" s="2008"/>
      <c r="U55" s="2008"/>
      <c r="V55" s="2008"/>
      <c r="W55" s="2008"/>
      <c r="X55" s="2008"/>
      <c r="Y55" s="2008"/>
      <c r="Z55" s="2008"/>
      <c r="AA55" s="2008"/>
      <c r="AB55" s="388"/>
      <c r="AC55" s="388"/>
      <c r="AD55" s="388"/>
      <c r="AE55" s="388"/>
    </row>
    <row r="56" spans="4:62" ht="19.2" customHeight="1">
      <c r="D56" s="2009" t="s">
        <v>1275</v>
      </c>
      <c r="E56" s="2010"/>
      <c r="F56" s="2010"/>
      <c r="G56" s="2010"/>
      <c r="H56" s="2010"/>
      <c r="I56" s="2010"/>
      <c r="J56" s="2010"/>
      <c r="K56" s="2010"/>
      <c r="L56" s="2010"/>
      <c r="M56" s="2010"/>
      <c r="N56" s="2010"/>
      <c r="O56" s="2010"/>
      <c r="P56" s="2010"/>
      <c r="Q56" s="2010"/>
      <c r="R56" s="2010"/>
      <c r="S56" s="2010"/>
      <c r="T56" s="2010"/>
      <c r="U56" s="2010"/>
      <c r="V56" s="2010"/>
      <c r="W56" s="2010"/>
      <c r="X56" s="2010"/>
      <c r="Y56" s="2010"/>
      <c r="Z56" s="2010"/>
      <c r="AA56" s="2010"/>
      <c r="AB56" s="2010"/>
      <c r="AC56" s="2010"/>
      <c r="AD56" s="1944" t="s">
        <v>750</v>
      </c>
      <c r="AE56" s="828"/>
      <c r="AF56" s="828"/>
      <c r="AG56" s="828"/>
      <c r="AH56" s="828"/>
      <c r="AI56" s="828"/>
      <c r="AJ56" s="828"/>
      <c r="AK56" s="828"/>
      <c r="AL56" s="828"/>
      <c r="AM56" s="828"/>
      <c r="AN56" s="828"/>
      <c r="AO56" s="828"/>
      <c r="AP56" s="828"/>
      <c r="AQ56" s="828"/>
      <c r="AR56" s="828"/>
      <c r="AS56" s="828"/>
      <c r="AT56" s="828"/>
      <c r="AU56" s="828"/>
      <c r="AV56" s="828"/>
      <c r="AW56" s="828"/>
      <c r="AX56" s="828"/>
      <c r="AY56" s="828"/>
      <c r="AZ56" s="828"/>
      <c r="BA56" s="828"/>
      <c r="BB56" s="828"/>
      <c r="BC56" s="828"/>
      <c r="BD56" s="828"/>
      <c r="BE56" s="828"/>
    </row>
    <row r="57" spans="4:62" ht="19.2" customHeight="1">
      <c r="D57" s="2011"/>
      <c r="E57" s="2010"/>
      <c r="F57" s="2010"/>
      <c r="G57" s="2010"/>
      <c r="H57" s="2010"/>
      <c r="I57" s="2010"/>
      <c r="J57" s="2010"/>
      <c r="K57" s="2010"/>
      <c r="L57" s="2010"/>
      <c r="M57" s="2010"/>
      <c r="N57" s="2010"/>
      <c r="O57" s="2010"/>
      <c r="P57" s="2010"/>
      <c r="Q57" s="2010"/>
      <c r="R57" s="2010"/>
      <c r="S57" s="2010"/>
      <c r="T57" s="2010"/>
      <c r="U57" s="2010"/>
      <c r="V57" s="2010"/>
      <c r="W57" s="2010"/>
      <c r="X57" s="2010"/>
      <c r="Y57" s="2010"/>
      <c r="Z57" s="2010"/>
      <c r="AA57" s="2010"/>
      <c r="AB57" s="2010"/>
      <c r="AC57" s="2010"/>
      <c r="AD57" s="828"/>
      <c r="AE57" s="828"/>
      <c r="AF57" s="828"/>
      <c r="AG57" s="828"/>
      <c r="AH57" s="828"/>
      <c r="AI57" s="828"/>
      <c r="AJ57" s="828"/>
      <c r="AK57" s="828"/>
      <c r="AL57" s="828"/>
      <c r="AM57" s="828"/>
      <c r="AN57" s="828"/>
      <c r="AO57" s="828"/>
      <c r="AP57" s="828"/>
      <c r="AQ57" s="828"/>
      <c r="AR57" s="828"/>
      <c r="AS57" s="828"/>
      <c r="AT57" s="828"/>
      <c r="AU57" s="828"/>
      <c r="AV57" s="828"/>
      <c r="AW57" s="828"/>
      <c r="AX57" s="828"/>
      <c r="AY57" s="828"/>
      <c r="AZ57" s="828"/>
      <c r="BA57" s="828"/>
      <c r="BB57" s="828"/>
      <c r="BC57" s="828"/>
      <c r="BD57" s="828"/>
      <c r="BE57" s="828"/>
    </row>
    <row r="58" spans="4:62" ht="55.2" customHeight="1" thickBot="1">
      <c r="D58" s="1724" t="s">
        <v>523</v>
      </c>
      <c r="E58" s="1725"/>
      <c r="F58" s="1725"/>
      <c r="G58" s="1725"/>
      <c r="H58" s="1725"/>
      <c r="I58" s="1725"/>
      <c r="J58" s="1725"/>
      <c r="K58" s="1725"/>
      <c r="L58" s="1725"/>
      <c r="M58" s="1725"/>
      <c r="N58" s="1725"/>
      <c r="O58" s="1725"/>
      <c r="P58" s="1725"/>
      <c r="Q58" s="1725"/>
      <c r="R58" s="1725"/>
      <c r="S58" s="1725"/>
      <c r="T58" s="1725"/>
      <c r="U58" s="1725"/>
      <c r="V58" s="1725"/>
      <c r="W58" s="1725"/>
      <c r="X58" s="1725"/>
      <c r="Y58" s="1725"/>
      <c r="Z58" s="1725"/>
      <c r="AA58" s="1725"/>
      <c r="AB58" s="1725"/>
      <c r="AC58" s="1725"/>
      <c r="AD58" s="1725"/>
      <c r="AE58" s="1725"/>
      <c r="AF58" s="1725"/>
      <c r="AG58" s="1725"/>
      <c r="AH58" s="1725"/>
      <c r="AI58" s="1725"/>
      <c r="AJ58" s="1725"/>
      <c r="AK58" s="1725"/>
      <c r="AL58" s="1725"/>
      <c r="AM58" s="1725"/>
      <c r="AN58" s="1725"/>
      <c r="AO58" s="1725"/>
      <c r="AP58" s="1725"/>
      <c r="AQ58" s="1725"/>
      <c r="AR58" s="1725"/>
      <c r="AS58" s="1725"/>
      <c r="AT58" s="1725"/>
      <c r="AU58" s="1725"/>
      <c r="AV58" s="1725"/>
      <c r="AW58" s="1725"/>
      <c r="AX58" s="1725"/>
      <c r="AY58" s="1725"/>
      <c r="AZ58" s="1725"/>
      <c r="BA58" s="1725"/>
      <c r="BB58" s="1725"/>
      <c r="BC58" s="1725"/>
      <c r="BD58" s="1725"/>
      <c r="BE58" s="1726"/>
    </row>
    <row r="59" spans="4:62" ht="19.95" customHeight="1" thickTop="1">
      <c r="D59" s="1999" t="str">
        <f>MID(入力シート!$AT459,COLUMN(C$3)/2,1)</f>
        <v/>
      </c>
      <c r="E59" s="2000"/>
      <c r="F59" s="2000" t="str">
        <f>MID(入力シート!$AT459,COLUMN(E$3)/2,1)</f>
        <v/>
      </c>
      <c r="G59" s="2000"/>
      <c r="H59" s="2000" t="str">
        <f>MID(入力シート!$AT459,COLUMN(G$3)/2,1)</f>
        <v/>
      </c>
      <c r="I59" s="2019"/>
      <c r="J59" s="2000" t="str">
        <f>MID(入力シート!$AT459,COLUMN(I$3)/2,1)</f>
        <v/>
      </c>
      <c r="K59" s="2019"/>
      <c r="L59" s="2000" t="str">
        <f>MID(入力シート!$AT459,COLUMN(K$3)/2,1)</f>
        <v/>
      </c>
      <c r="M59" s="2019"/>
      <c r="N59" s="2000" t="str">
        <f>MID(入力シート!$AT459,COLUMN(M$3)/2,1)</f>
        <v/>
      </c>
      <c r="O59" s="2019"/>
      <c r="P59" s="2000" t="str">
        <f>MID(入力シート!$AT459,COLUMN(O$3)/2,1)</f>
        <v/>
      </c>
      <c r="Q59" s="2019"/>
      <c r="R59" s="2000" t="str">
        <f>MID(入力シート!$AT459,COLUMN(Q$3)/2,1)</f>
        <v/>
      </c>
      <c r="S59" s="2019"/>
      <c r="T59" s="2000" t="str">
        <f>MID(入力シート!$AT459,COLUMN(S$3)/2,1)</f>
        <v/>
      </c>
      <c r="U59" s="2019"/>
      <c r="V59" s="2000" t="str">
        <f>MID(入力シート!$AT459,COLUMN(U$3)/2,1)</f>
        <v/>
      </c>
      <c r="W59" s="2019"/>
      <c r="X59" s="2000" t="str">
        <f>MID(入力シート!$AT459,COLUMN(W$3)/2,1)</f>
        <v/>
      </c>
      <c r="Y59" s="2019"/>
      <c r="Z59" s="2000" t="str">
        <f>MID(入力シート!$AT459,COLUMN(Y$3)/2,1)</f>
        <v/>
      </c>
      <c r="AA59" s="2019"/>
      <c r="AB59" s="2000" t="str">
        <f>MID(入力シート!$AT459,COLUMN(AA$3)/2,1)</f>
        <v/>
      </c>
      <c r="AC59" s="2019"/>
      <c r="AD59" s="2000" t="str">
        <f>MID(入力シート!$AT459,COLUMN(AC$3)/2,1)</f>
        <v/>
      </c>
      <c r="AE59" s="2019"/>
      <c r="AF59" s="2000" t="str">
        <f>MID(入力シート!$AT459,COLUMN(AE$3)/2,1)</f>
        <v/>
      </c>
      <c r="AG59" s="2019"/>
      <c r="AH59" s="2000" t="str">
        <f>MID(入力シート!$AT459,COLUMN(AG$3)/2,1)</f>
        <v/>
      </c>
      <c r="AI59" s="2019"/>
      <c r="AJ59" s="2000" t="str">
        <f>MID(入力シート!$AT459,COLUMN(AI$3)/2,1)</f>
        <v/>
      </c>
      <c r="AK59" s="2019"/>
      <c r="AL59" s="2000" t="str">
        <f>MID(入力シート!$AT459,COLUMN(AK$3)/2,1)</f>
        <v/>
      </c>
      <c r="AM59" s="2019"/>
      <c r="AN59" s="2000" t="str">
        <f>MID(入力シート!$AT459,COLUMN(AM$3)/2,1)</f>
        <v/>
      </c>
      <c r="AO59" s="2019"/>
      <c r="AP59" s="2000" t="str">
        <f>MID(入力シート!$AT459,COLUMN(AO$3)/2,1)</f>
        <v/>
      </c>
      <c r="AQ59" s="2019"/>
      <c r="AR59" s="2000" t="str">
        <f>MID(入力シート!$AT459,COLUMN(AQ$3)/2,1)</f>
        <v/>
      </c>
      <c r="AS59" s="2019"/>
      <c r="AT59" s="2001" t="str">
        <f>MID(入力シート!$AT459,COLUMN(AS$3)/2,1)</f>
        <v/>
      </c>
      <c r="AU59" s="2002"/>
      <c r="AV59" s="2001" t="str">
        <f>MID(入力シート!$AT459,COLUMN(AU$3)/2,1)</f>
        <v/>
      </c>
      <c r="AW59" s="2002"/>
      <c r="AX59" s="2000" t="str">
        <f>MID(入力シート!$AT459,COLUMN(AW$3)/2,1)</f>
        <v/>
      </c>
      <c r="AY59" s="2019"/>
      <c r="AZ59" s="2001" t="str">
        <f>MID(入力シート!$AT459,COLUMN(AY$3)/2,1)</f>
        <v/>
      </c>
      <c r="BA59" s="2002"/>
      <c r="BB59" s="2001" t="str">
        <f>MID(入力シート!$AT459,COLUMN(BA$3)/2,1)</f>
        <v/>
      </c>
      <c r="BC59" s="2002"/>
      <c r="BD59" s="2001" t="str">
        <f>MID(入力シート!$AT459,COLUMN(BC$3)/2,1)</f>
        <v/>
      </c>
      <c r="BE59" s="2023"/>
    </row>
    <row r="60" spans="4:62" ht="19.95" customHeight="1">
      <c r="D60" s="2017"/>
      <c r="E60" s="2018"/>
      <c r="F60" s="2018"/>
      <c r="G60" s="2018"/>
      <c r="H60" s="2020"/>
      <c r="I60" s="2020"/>
      <c r="J60" s="2020"/>
      <c r="K60" s="2020"/>
      <c r="L60" s="2020"/>
      <c r="M60" s="2020"/>
      <c r="N60" s="2020"/>
      <c r="O60" s="2020"/>
      <c r="P60" s="2020"/>
      <c r="Q60" s="2020"/>
      <c r="R60" s="2020"/>
      <c r="S60" s="2020"/>
      <c r="T60" s="2020"/>
      <c r="U60" s="2020"/>
      <c r="V60" s="2020"/>
      <c r="W60" s="2020"/>
      <c r="X60" s="2020"/>
      <c r="Y60" s="2020"/>
      <c r="Z60" s="2020"/>
      <c r="AA60" s="2020"/>
      <c r="AB60" s="2020"/>
      <c r="AC60" s="2020"/>
      <c r="AD60" s="2020"/>
      <c r="AE60" s="2020"/>
      <c r="AF60" s="2020"/>
      <c r="AG60" s="2020"/>
      <c r="AH60" s="2020"/>
      <c r="AI60" s="2020"/>
      <c r="AJ60" s="2020"/>
      <c r="AK60" s="2020"/>
      <c r="AL60" s="2020"/>
      <c r="AM60" s="2020"/>
      <c r="AN60" s="2020"/>
      <c r="AO60" s="2020"/>
      <c r="AP60" s="2020"/>
      <c r="AQ60" s="2020"/>
      <c r="AR60" s="2020"/>
      <c r="AS60" s="2020"/>
      <c r="AT60" s="2021"/>
      <c r="AU60" s="2022"/>
      <c r="AV60" s="2021"/>
      <c r="AW60" s="2022"/>
      <c r="AX60" s="2020"/>
      <c r="AY60" s="2020"/>
      <c r="AZ60" s="2021"/>
      <c r="BA60" s="2022"/>
      <c r="BB60" s="2021"/>
      <c r="BC60" s="2022"/>
      <c r="BD60" s="2021"/>
      <c r="BE60" s="2024"/>
    </row>
    <row r="61" spans="4:62" ht="19.95" customHeight="1">
      <c r="D61" s="2017" t="str">
        <f>MID(入力シート!$AT459,(COLUMN(C$3)/2)+27,1)</f>
        <v/>
      </c>
      <c r="E61" s="2025"/>
      <c r="F61" s="2027" t="str">
        <f>MID(入力シート!$AT459,(COLUMN(E$3)/2)+27,1)</f>
        <v/>
      </c>
      <c r="G61" s="2028"/>
      <c r="H61" s="2027" t="str">
        <f>MID(入力シート!$AT459,(COLUMN(G$3)/2)+27,1)</f>
        <v/>
      </c>
      <c r="I61" s="2028"/>
      <c r="J61" s="2027" t="str">
        <f>MID(入力シート!$AT459,(COLUMN(I$3)/2)+27,1)</f>
        <v/>
      </c>
      <c r="K61" s="2028"/>
      <c r="L61" s="2027" t="str">
        <f>MID(入力シート!$AT459,(COLUMN(K$3)/2)+27,1)</f>
        <v/>
      </c>
      <c r="M61" s="2028"/>
      <c r="N61" s="2027" t="str">
        <f>MID(入力シート!$AT459,(COLUMN(M$3)/2)+27,1)</f>
        <v/>
      </c>
      <c r="O61" s="2028"/>
      <c r="P61" s="2027" t="str">
        <f>MID(入力シート!$AT459,(COLUMN(O$3)/2)+27,1)</f>
        <v/>
      </c>
      <c r="Q61" s="2028"/>
      <c r="R61" s="2027" t="str">
        <f>MID(入力シート!$AT459,(COLUMN(Q$3)/2)+27,1)</f>
        <v/>
      </c>
      <c r="S61" s="2028"/>
      <c r="T61" s="2027" t="str">
        <f>MID(入力シート!$AT459,(COLUMN(S$3)/2)+27,1)</f>
        <v/>
      </c>
      <c r="U61" s="2028"/>
      <c r="V61" s="2027" t="str">
        <f>MID(入力シート!$AT459,(COLUMN(U$3)/2)+27,1)</f>
        <v/>
      </c>
      <c r="W61" s="2028"/>
      <c r="X61" s="2027" t="str">
        <f>MID(入力シート!$AT459,(COLUMN(W$3)/2)+27,1)</f>
        <v/>
      </c>
      <c r="Y61" s="2028"/>
      <c r="Z61" s="2027" t="str">
        <f>MID(入力シート!$AT459,(COLUMN(Y$3)/2)+27,1)</f>
        <v/>
      </c>
      <c r="AA61" s="2028"/>
      <c r="AB61" s="2027" t="str">
        <f>MID(入力シート!$AT459,(COLUMN(AA$3)/2)+27,1)</f>
        <v/>
      </c>
      <c r="AC61" s="2028"/>
      <c r="AD61" s="2027" t="str">
        <f>MID(入力シート!$AT459,(COLUMN(AC$3)/2)+27,1)</f>
        <v/>
      </c>
      <c r="AE61" s="2028"/>
      <c r="AF61" s="2027" t="str">
        <f>MID(入力シート!$AT459,(COLUMN(AE$3)/2)+27,1)</f>
        <v/>
      </c>
      <c r="AG61" s="2028"/>
      <c r="AH61" s="2027" t="str">
        <f>MID(入力シート!$AT459,(COLUMN(AG$3)/2)+27,1)</f>
        <v/>
      </c>
      <c r="AI61" s="2028"/>
      <c r="AJ61" s="2027" t="str">
        <f>MID(入力シート!$AT459,(COLUMN(AI$3)/2)+27,1)</f>
        <v/>
      </c>
      <c r="AK61" s="2028"/>
      <c r="AL61" s="2027" t="str">
        <f>MID(入力シート!$AT459,(COLUMN(AK$3)/2)+27,1)</f>
        <v/>
      </c>
      <c r="AM61" s="2028"/>
      <c r="AN61" s="2027" t="str">
        <f>MID(入力シート!$AT459,(COLUMN(AM$3)/2)+27,1)</f>
        <v/>
      </c>
      <c r="AO61" s="2028"/>
      <c r="AP61" s="2027" t="str">
        <f>MID(入力シート!$AT459,(COLUMN(AO$3)/2)+27,1)</f>
        <v/>
      </c>
      <c r="AQ61" s="2028"/>
      <c r="AR61" s="2027" t="str">
        <f>MID(入力シート!$AT459,(COLUMN(AQ$3)/2)+27,1)</f>
        <v/>
      </c>
      <c r="AS61" s="2028"/>
      <c r="AT61" s="2027" t="str">
        <f>MID(入力シート!$AT459,(COLUMN(AS$3)/2)+27,1)</f>
        <v/>
      </c>
      <c r="AU61" s="2028"/>
      <c r="AV61" s="2027" t="str">
        <f>MID(入力シート!$AT459,(COLUMN(AU$3)/2)+27,1)</f>
        <v/>
      </c>
      <c r="AW61" s="2028"/>
      <c r="AX61" s="2027" t="str">
        <f>MID(入力シート!$AT459,(COLUMN(AW$3)/2)+27,1)</f>
        <v/>
      </c>
      <c r="AY61" s="2028"/>
      <c r="AZ61" s="2027" t="str">
        <f>MID(入力シート!$AT459,(COLUMN(AY$3)/2)+27,1)</f>
        <v/>
      </c>
      <c r="BA61" s="2028"/>
      <c r="BB61" s="2027" t="str">
        <f>MID(入力シート!$AT459,(COLUMN(BA$3)/2)+27,1)</f>
        <v/>
      </c>
      <c r="BC61" s="2028"/>
      <c r="BD61" s="2027" t="str">
        <f>MID(入力シート!$AT459,(COLUMN(BC$3)/2)+27,1)</f>
        <v/>
      </c>
      <c r="BE61" s="2031"/>
    </row>
    <row r="62" spans="4:62" ht="19.95" customHeight="1">
      <c r="D62" s="2026"/>
      <c r="E62" s="2025"/>
      <c r="F62" s="2029"/>
      <c r="G62" s="2030"/>
      <c r="H62" s="2029"/>
      <c r="I62" s="2030"/>
      <c r="J62" s="2029"/>
      <c r="K62" s="2030"/>
      <c r="L62" s="2029"/>
      <c r="M62" s="2030"/>
      <c r="N62" s="2029"/>
      <c r="O62" s="2030"/>
      <c r="P62" s="2029"/>
      <c r="Q62" s="2030"/>
      <c r="R62" s="2029"/>
      <c r="S62" s="2030"/>
      <c r="T62" s="2029"/>
      <c r="U62" s="2030"/>
      <c r="V62" s="2029"/>
      <c r="W62" s="2030"/>
      <c r="X62" s="2029"/>
      <c r="Y62" s="2030"/>
      <c r="Z62" s="2029"/>
      <c r="AA62" s="2030"/>
      <c r="AB62" s="2029"/>
      <c r="AC62" s="2030"/>
      <c r="AD62" s="2029"/>
      <c r="AE62" s="2030"/>
      <c r="AF62" s="2029"/>
      <c r="AG62" s="2030"/>
      <c r="AH62" s="2029"/>
      <c r="AI62" s="2030"/>
      <c r="AJ62" s="2029"/>
      <c r="AK62" s="2030"/>
      <c r="AL62" s="2029"/>
      <c r="AM62" s="2030"/>
      <c r="AN62" s="2029"/>
      <c r="AO62" s="2030"/>
      <c r="AP62" s="2029"/>
      <c r="AQ62" s="2030"/>
      <c r="AR62" s="2029"/>
      <c r="AS62" s="2030"/>
      <c r="AT62" s="2029"/>
      <c r="AU62" s="2030"/>
      <c r="AV62" s="2029"/>
      <c r="AW62" s="2030"/>
      <c r="AX62" s="2029"/>
      <c r="AY62" s="2030"/>
      <c r="AZ62" s="2029"/>
      <c r="BA62" s="2030"/>
      <c r="BB62" s="2029"/>
      <c r="BC62" s="2030"/>
      <c r="BD62" s="2029"/>
      <c r="BE62" s="2032"/>
    </row>
    <row r="63" spans="4:62" ht="19.95" customHeight="1">
      <c r="D63" s="2017" t="str">
        <f>MID(入力シート!$AT459,(COLUMN(C$3)/2)+54,1)</f>
        <v/>
      </c>
      <c r="E63" s="2018"/>
      <c r="F63" s="2018" t="str">
        <f>MID(入力シート!$AT459,(COLUMN(E$3)/2)+54,1)</f>
        <v/>
      </c>
      <c r="G63" s="2018"/>
      <c r="H63" s="2018" t="str">
        <f>MID(入力シート!$AT459,(COLUMN(G$3)/2)+54,1)</f>
        <v/>
      </c>
      <c r="I63" s="2033"/>
      <c r="J63" s="2018" t="str">
        <f>MID(入力シート!$AT459,(COLUMN(I$3)/2)+54,1)</f>
        <v/>
      </c>
      <c r="K63" s="2033"/>
      <c r="L63" s="2018" t="str">
        <f>MID(入力シート!$AT459,(COLUMN(K$3)/2)+54,1)</f>
        <v/>
      </c>
      <c r="M63" s="2033"/>
      <c r="N63" s="2018" t="str">
        <f>MID(入力シート!$AT459,(COLUMN(M$3)/2)+54,1)</f>
        <v/>
      </c>
      <c r="O63" s="2033"/>
      <c r="P63" s="2018" t="str">
        <f>MID(入力シート!$AT459,(COLUMN(O$3)/2)+54,1)</f>
        <v/>
      </c>
      <c r="Q63" s="2033"/>
      <c r="R63" s="2018" t="str">
        <f>MID(入力シート!$AT459,(COLUMN(Q$3)/2)+54,1)</f>
        <v/>
      </c>
      <c r="S63" s="2033"/>
      <c r="T63" s="2018" t="str">
        <f>MID(入力シート!$AT459,(COLUMN(S$3)/2)+54,1)</f>
        <v/>
      </c>
      <c r="U63" s="2033"/>
      <c r="V63" s="2018" t="str">
        <f>MID(入力シート!$AT459,(COLUMN(U$3)/2)+54,1)</f>
        <v/>
      </c>
      <c r="W63" s="2033"/>
      <c r="X63" s="2018" t="str">
        <f>MID(入力シート!$AT459,(COLUMN(W$3)/2)+54,1)</f>
        <v/>
      </c>
      <c r="Y63" s="2033"/>
      <c r="Z63" s="2018" t="str">
        <f>MID(入力シート!$AT459,(COLUMN(Y$3)/2)+54,1)</f>
        <v/>
      </c>
      <c r="AA63" s="2033"/>
      <c r="AB63" s="2018" t="str">
        <f>MID(入力シート!$AT459,(COLUMN(AA$3)/2)+54,1)</f>
        <v/>
      </c>
      <c r="AC63" s="2033"/>
      <c r="AD63" s="2018" t="str">
        <f>MID(入力シート!$AT459,(COLUMN(AC$3)/2)+54,1)</f>
        <v/>
      </c>
      <c r="AE63" s="2033"/>
      <c r="AF63" s="2018" t="str">
        <f>MID(入力シート!$AT459,(COLUMN(AE$3)/2)+54,1)</f>
        <v/>
      </c>
      <c r="AG63" s="2033"/>
      <c r="AH63" s="2018" t="str">
        <f>MID(入力シート!$AT459,(COLUMN(AG$3)/2)+54,1)</f>
        <v/>
      </c>
      <c r="AI63" s="2033"/>
      <c r="AJ63" s="2018" t="str">
        <f>MID(入力シート!$AT459,(COLUMN(AI$3)/2)+54,1)</f>
        <v/>
      </c>
      <c r="AK63" s="2033"/>
      <c r="AL63" s="2018" t="str">
        <f>MID(入力シート!$AT459,(COLUMN(AK$3)/2)+54,1)</f>
        <v/>
      </c>
      <c r="AM63" s="2033"/>
      <c r="AN63" s="2018" t="str">
        <f>MID(入力シート!$AT459,(COLUMN(AM$3)/2)+54,1)</f>
        <v/>
      </c>
      <c r="AO63" s="2033"/>
      <c r="AP63" s="2018" t="str">
        <f>MID(入力シート!$AT459,(COLUMN(AO$3)/2)+54,1)</f>
        <v/>
      </c>
      <c r="AQ63" s="2033"/>
      <c r="AR63" s="2018" t="str">
        <f>MID(入力シート!$AT459,(COLUMN(AQ$3)/2)+54,1)</f>
        <v/>
      </c>
      <c r="AS63" s="2033"/>
      <c r="AT63" s="2021" t="str">
        <f>MID(入力シート!$AT459,(COLUMN(AS$3)/2)+54,1)</f>
        <v/>
      </c>
      <c r="AU63" s="2022"/>
      <c r="AV63" s="2021" t="str">
        <f>MID(入力シート!$AT459,(COLUMN(AU$3)/2)+54,1)</f>
        <v/>
      </c>
      <c r="AW63" s="2022"/>
      <c r="AX63" s="2018" t="str">
        <f>MID(入力シート!$AT459,(COLUMN(AW$3)/2)+54,1)</f>
        <v/>
      </c>
      <c r="AY63" s="2033"/>
      <c r="AZ63" s="2021" t="str">
        <f>MID(入力シート!$AT459,(COLUMN(AY$3)/2)+54,1)</f>
        <v/>
      </c>
      <c r="BA63" s="2022"/>
      <c r="BB63" s="2021" t="str">
        <f>MID(入力シート!$AT459,(COLUMN(BA$3)/2)+54,1)</f>
        <v/>
      </c>
      <c r="BC63" s="2022"/>
      <c r="BD63" s="2021" t="str">
        <f>MID(入力シート!$AT459,(COLUMN(BC$3)/2)+54,1)</f>
        <v/>
      </c>
      <c r="BE63" s="2024"/>
    </row>
    <row r="64" spans="4:62" ht="19.95" customHeight="1">
      <c r="D64" s="2017"/>
      <c r="E64" s="2018"/>
      <c r="F64" s="2018"/>
      <c r="G64" s="2018"/>
      <c r="H64" s="2033"/>
      <c r="I64" s="2033"/>
      <c r="J64" s="2033"/>
      <c r="K64" s="2033"/>
      <c r="L64" s="2033"/>
      <c r="M64" s="2033"/>
      <c r="N64" s="2033"/>
      <c r="O64" s="2033"/>
      <c r="P64" s="2033"/>
      <c r="Q64" s="2033"/>
      <c r="R64" s="2033"/>
      <c r="S64" s="2033"/>
      <c r="T64" s="2033"/>
      <c r="U64" s="2033"/>
      <c r="V64" s="2033"/>
      <c r="W64" s="2033"/>
      <c r="X64" s="2033"/>
      <c r="Y64" s="2033"/>
      <c r="Z64" s="2033"/>
      <c r="AA64" s="2033"/>
      <c r="AB64" s="2033"/>
      <c r="AC64" s="2033"/>
      <c r="AD64" s="2033"/>
      <c r="AE64" s="2033"/>
      <c r="AF64" s="2033"/>
      <c r="AG64" s="2033"/>
      <c r="AH64" s="2033"/>
      <c r="AI64" s="2033"/>
      <c r="AJ64" s="2033"/>
      <c r="AK64" s="2033"/>
      <c r="AL64" s="2033"/>
      <c r="AM64" s="2033"/>
      <c r="AN64" s="2033"/>
      <c r="AO64" s="2033"/>
      <c r="AP64" s="2033"/>
      <c r="AQ64" s="2033"/>
      <c r="AR64" s="2033"/>
      <c r="AS64" s="2033"/>
      <c r="AT64" s="2021"/>
      <c r="AU64" s="2022"/>
      <c r="AV64" s="2021"/>
      <c r="AW64" s="2022"/>
      <c r="AX64" s="2033"/>
      <c r="AY64" s="2033"/>
      <c r="AZ64" s="2021"/>
      <c r="BA64" s="2022"/>
      <c r="BB64" s="2021"/>
      <c r="BC64" s="2022"/>
      <c r="BD64" s="2021"/>
      <c r="BE64" s="2024"/>
    </row>
    <row r="65" spans="3:57" ht="19.95" customHeight="1">
      <c r="D65" s="2017" t="str">
        <f>MID(入力シート!$AT459,(COLUMN(C$3)/2)+81,1)</f>
        <v/>
      </c>
      <c r="E65" s="2018"/>
      <c r="F65" s="2027" t="str">
        <f>MID(入力シート!$AT459,(COLUMN(E$3)/2)+81,1)</f>
        <v/>
      </c>
      <c r="G65" s="2028"/>
      <c r="H65" s="2027" t="str">
        <f>MID(入力シート!$AT459,(COLUMN(G$3)/2)+81,1)</f>
        <v/>
      </c>
      <c r="I65" s="2028"/>
      <c r="J65" s="2027" t="str">
        <f>MID(入力シート!$AT459,(COLUMN(I$3)/2)+81,1)</f>
        <v/>
      </c>
      <c r="K65" s="2028"/>
      <c r="L65" s="2027" t="str">
        <f>MID(入力シート!$AT459,(COLUMN(K$3)/2)+81,1)</f>
        <v/>
      </c>
      <c r="M65" s="2028"/>
      <c r="N65" s="2027" t="str">
        <f>MID(入力シート!$AT459,(COLUMN(M$3)/2)+81,1)</f>
        <v/>
      </c>
      <c r="O65" s="2028"/>
      <c r="P65" s="2027" t="str">
        <f>MID(入力シート!$AT459,(COLUMN(O$3)/2)+81,1)</f>
        <v/>
      </c>
      <c r="Q65" s="2028"/>
      <c r="R65" s="2027" t="str">
        <f>MID(入力シート!$AT459,(COLUMN(Q$3)/2)+81,1)</f>
        <v/>
      </c>
      <c r="S65" s="2028"/>
      <c r="T65" s="2027" t="str">
        <f>MID(入力シート!$AT459,(COLUMN(S$3)/2)+81,1)</f>
        <v/>
      </c>
      <c r="U65" s="2028"/>
      <c r="V65" s="2027" t="str">
        <f>MID(入力シート!$AT459,(COLUMN(U$3)/2)+81,1)</f>
        <v/>
      </c>
      <c r="W65" s="2028"/>
      <c r="X65" s="2027" t="str">
        <f>MID(入力シート!$AT459,(COLUMN(W$3)/2)+81,1)</f>
        <v/>
      </c>
      <c r="Y65" s="2028"/>
      <c r="Z65" s="2027" t="str">
        <f>MID(入力シート!$AT459,(COLUMN(Y$3)/2)+81,1)</f>
        <v/>
      </c>
      <c r="AA65" s="2028"/>
      <c r="AB65" s="2027" t="str">
        <f>MID(入力シート!$AT459,(COLUMN(AA$3)/2)+81,1)</f>
        <v/>
      </c>
      <c r="AC65" s="2028"/>
      <c r="AD65" s="2027" t="str">
        <f>MID(入力シート!$AT459,(COLUMN(AC$3)/2)+81,1)</f>
        <v/>
      </c>
      <c r="AE65" s="2028"/>
      <c r="AF65" s="2027" t="str">
        <f>MID(入力シート!$AT459,(COLUMN(AE$3)/2)+81,1)</f>
        <v/>
      </c>
      <c r="AG65" s="2028"/>
      <c r="AH65" s="2027" t="str">
        <f>MID(入力シート!$AT459,(COLUMN(AG$3)/2)+81,1)</f>
        <v/>
      </c>
      <c r="AI65" s="2028"/>
      <c r="AJ65" s="2027" t="str">
        <f>MID(入力シート!$AT459,(COLUMN(AI$3)/2)+81,1)</f>
        <v/>
      </c>
      <c r="AK65" s="2028"/>
      <c r="AL65" s="2027" t="str">
        <f>MID(入力シート!$AT459,(COLUMN(AK$3)/2)+81,1)</f>
        <v/>
      </c>
      <c r="AM65" s="2028"/>
      <c r="AN65" s="2027" t="str">
        <f>MID(入力シート!$AT459,(COLUMN(AM$3)/2)+81,1)</f>
        <v/>
      </c>
      <c r="AO65" s="2028"/>
      <c r="AP65" s="2027" t="str">
        <f>MID(入力シート!$AT459,(COLUMN(AO$3)/2)+81,1)</f>
        <v/>
      </c>
      <c r="AQ65" s="2028"/>
      <c r="AR65" s="2027" t="str">
        <f>MID(入力シート!$AT459,(COLUMN(AQ$3)/2)+81,1)</f>
        <v/>
      </c>
      <c r="AS65" s="2028"/>
      <c r="AT65" s="2027" t="str">
        <f>MID(入力シート!$AT459,(COLUMN(AS$3)/2)+81,1)</f>
        <v/>
      </c>
      <c r="AU65" s="2028"/>
      <c r="AV65" s="2027" t="str">
        <f>MID(入力シート!$AT459,(COLUMN(AU$3)/2)+81,1)</f>
        <v/>
      </c>
      <c r="AW65" s="2028"/>
      <c r="AX65" s="2027" t="str">
        <f>MID(入力シート!$AT459,(COLUMN(AW$3)/2)+81,1)</f>
        <v/>
      </c>
      <c r="AY65" s="2028"/>
      <c r="AZ65" s="2027" t="str">
        <f>MID(入力シート!$AT459,(COLUMN(AY$3)/2)+81,1)</f>
        <v/>
      </c>
      <c r="BA65" s="2028"/>
      <c r="BB65" s="2027" t="str">
        <f>MID(入力シート!$AT459,(COLUMN(BA$3)/2)+81,1)</f>
        <v/>
      </c>
      <c r="BC65" s="2028"/>
      <c r="BD65" s="2027" t="str">
        <f>MID(入力シート!$AT459,(COLUMN(BC$3)/2)+81,1)</f>
        <v/>
      </c>
      <c r="BE65" s="2031"/>
    </row>
    <row r="66" spans="3:57" ht="19.95" customHeight="1" thickBot="1">
      <c r="D66" s="2036"/>
      <c r="E66" s="2037"/>
      <c r="F66" s="2029"/>
      <c r="G66" s="2030"/>
      <c r="H66" s="2029"/>
      <c r="I66" s="2030"/>
      <c r="J66" s="2029"/>
      <c r="K66" s="2030"/>
      <c r="L66" s="2029"/>
      <c r="M66" s="2030"/>
      <c r="N66" s="2029"/>
      <c r="O66" s="2030"/>
      <c r="P66" s="2029"/>
      <c r="Q66" s="2030"/>
      <c r="R66" s="2029"/>
      <c r="S66" s="2030"/>
      <c r="T66" s="2029"/>
      <c r="U66" s="2030"/>
      <c r="V66" s="2029"/>
      <c r="W66" s="2030"/>
      <c r="X66" s="2029"/>
      <c r="Y66" s="2030"/>
      <c r="Z66" s="2029"/>
      <c r="AA66" s="2030"/>
      <c r="AB66" s="2034"/>
      <c r="AC66" s="2035"/>
      <c r="AD66" s="2034"/>
      <c r="AE66" s="2035"/>
      <c r="AF66" s="2034"/>
      <c r="AG66" s="2035"/>
      <c r="AH66" s="2034"/>
      <c r="AI66" s="2035"/>
      <c r="AJ66" s="2034"/>
      <c r="AK66" s="2035"/>
      <c r="AL66" s="2034"/>
      <c r="AM66" s="2035"/>
      <c r="AN66" s="2034"/>
      <c r="AO66" s="2035"/>
      <c r="AP66" s="2034"/>
      <c r="AQ66" s="2035"/>
      <c r="AR66" s="2034"/>
      <c r="AS66" s="2035"/>
      <c r="AT66" s="2034"/>
      <c r="AU66" s="2035"/>
      <c r="AV66" s="2034"/>
      <c r="AW66" s="2035"/>
      <c r="AX66" s="2034"/>
      <c r="AY66" s="2035"/>
      <c r="AZ66" s="2034"/>
      <c r="BA66" s="2035"/>
      <c r="BB66" s="2034"/>
      <c r="BC66" s="2035"/>
      <c r="BD66" s="2034"/>
      <c r="BE66" s="2038"/>
    </row>
    <row r="67" spans="3:57" ht="19.95" customHeight="1" thickTop="1">
      <c r="D67" s="2039" t="str">
        <f>MID(入力シート!$AT459,(COLUMN(C$3)/2)+108,1)</f>
        <v/>
      </c>
      <c r="E67" s="2040"/>
      <c r="F67" s="2040" t="str">
        <f>MID(入力シート!$AT459,(COLUMN(E$3)/2)+108,1)</f>
        <v/>
      </c>
      <c r="G67" s="2040"/>
      <c r="H67" s="2040" t="str">
        <f>MID(入力シート!$AT459,(COLUMN(G$3)/2)+108,1)</f>
        <v/>
      </c>
      <c r="I67" s="2044"/>
      <c r="J67" s="2040" t="str">
        <f>MID(入力シート!$AT459,(COLUMN(I$3)/2)+108,1)</f>
        <v/>
      </c>
      <c r="K67" s="2044"/>
      <c r="L67" s="2040" t="str">
        <f>MID(入力シート!$AT459,(COLUMN(K$3)/2)+108,1)</f>
        <v/>
      </c>
      <c r="M67" s="2044"/>
      <c r="N67" s="2040" t="str">
        <f>MID(入力シート!$AT459,(COLUMN(M$3)/2)+108,1)</f>
        <v/>
      </c>
      <c r="O67" s="2044"/>
      <c r="P67" s="2040" t="str">
        <f>MID(入力シート!$AT459,(COLUMN(O$3)/2)+108,1)</f>
        <v/>
      </c>
      <c r="Q67" s="2044"/>
      <c r="R67" s="2040" t="str">
        <f>MID(入力シート!$AT459,(COLUMN(Q$3)/2)+108,1)</f>
        <v/>
      </c>
      <c r="S67" s="2044"/>
      <c r="T67" s="2040" t="str">
        <f>MID(入力シート!$AT459,(COLUMN(S$3)/2)+108,1)</f>
        <v/>
      </c>
      <c r="U67" s="2044"/>
      <c r="V67" s="2040" t="str">
        <f>MID(入力シート!$AT459,(COLUMN(U$3)/2)+108,1)</f>
        <v/>
      </c>
      <c r="W67" s="2044"/>
      <c r="X67" s="2040" t="str">
        <f>MID(入力シート!$AT459,(COLUMN(W$3)/2)+108,1)</f>
        <v/>
      </c>
      <c r="Y67" s="2044"/>
      <c r="Z67" s="2040" t="str">
        <f>MID(入力シート!$AT459,(COLUMN(Y$3)/2)+108,1)</f>
        <v/>
      </c>
      <c r="AA67" s="2046"/>
      <c r="AB67" s="616"/>
      <c r="AC67" s="616"/>
      <c r="AD67" s="616"/>
      <c r="AE67" s="616"/>
      <c r="AF67" s="616"/>
      <c r="AG67" s="616"/>
      <c r="AH67" s="616"/>
      <c r="AI67" s="616"/>
      <c r="AJ67" s="616"/>
      <c r="AK67" s="616"/>
      <c r="AL67" s="616"/>
      <c r="AM67" s="616"/>
      <c r="AN67" s="616"/>
      <c r="AO67" s="616"/>
      <c r="AP67" s="616"/>
      <c r="AQ67" s="616"/>
      <c r="AR67" s="616"/>
      <c r="AS67" s="616"/>
      <c r="AT67" s="616"/>
      <c r="AU67" s="616"/>
      <c r="AV67" s="616"/>
      <c r="AW67" s="616"/>
      <c r="AX67" s="616"/>
      <c r="AY67" s="616"/>
      <c r="AZ67" s="616"/>
      <c r="BA67" s="616"/>
      <c r="BB67" s="616"/>
      <c r="BC67" s="616"/>
      <c r="BD67" s="616"/>
      <c r="BE67" s="616"/>
    </row>
    <row r="68" spans="3:57" ht="19.95" customHeight="1" thickBot="1">
      <c r="D68" s="2041"/>
      <c r="E68" s="2042"/>
      <c r="F68" s="2043"/>
      <c r="G68" s="2043"/>
      <c r="H68" s="2045"/>
      <c r="I68" s="2045"/>
      <c r="J68" s="2045"/>
      <c r="K68" s="2045"/>
      <c r="L68" s="2045"/>
      <c r="M68" s="2045"/>
      <c r="N68" s="2045"/>
      <c r="O68" s="2045"/>
      <c r="P68" s="2045"/>
      <c r="Q68" s="2045"/>
      <c r="R68" s="2045"/>
      <c r="S68" s="2045"/>
      <c r="T68" s="2045"/>
      <c r="U68" s="2045"/>
      <c r="V68" s="2045"/>
      <c r="W68" s="2045"/>
      <c r="X68" s="2045"/>
      <c r="Y68" s="2045"/>
      <c r="Z68" s="2045"/>
      <c r="AA68" s="2047"/>
      <c r="AB68" s="626"/>
      <c r="AC68" s="616"/>
      <c r="AD68" s="616"/>
      <c r="AE68" s="616"/>
      <c r="AF68" s="616"/>
      <c r="AG68" s="616"/>
      <c r="AH68" s="616"/>
      <c r="AI68" s="616"/>
      <c r="AJ68" s="616"/>
      <c r="AK68" s="616"/>
      <c r="AL68" s="616"/>
      <c r="AM68" s="616"/>
      <c r="AN68" s="616"/>
      <c r="AO68" s="616"/>
      <c r="AP68" s="616"/>
      <c r="AQ68" s="616"/>
      <c r="AR68" s="616"/>
      <c r="AS68" s="616"/>
      <c r="AT68" s="616"/>
      <c r="AU68" s="616"/>
      <c r="AV68" s="616"/>
      <c r="AW68" s="616"/>
      <c r="AX68" s="616"/>
      <c r="AY68" s="616"/>
      <c r="AZ68" s="616"/>
      <c r="BA68" s="616"/>
      <c r="BB68" s="616"/>
      <c r="BC68" s="616"/>
      <c r="BD68" s="616"/>
      <c r="BE68" s="616"/>
    </row>
    <row r="69" spans="3:57" s="307" customFormat="1" ht="21" customHeight="1" thickTop="1">
      <c r="D69" s="627"/>
      <c r="E69" s="628"/>
      <c r="F69" s="386"/>
      <c r="G69" s="386"/>
      <c r="H69" s="386"/>
      <c r="I69" s="387"/>
      <c r="J69" s="387"/>
      <c r="K69" s="387"/>
      <c r="L69" s="387"/>
      <c r="M69" s="387"/>
      <c r="N69" s="387"/>
      <c r="O69" s="387"/>
      <c r="P69" s="387"/>
      <c r="Q69" s="387"/>
      <c r="R69" s="387"/>
      <c r="S69" s="387"/>
      <c r="T69" s="387"/>
      <c r="U69" s="387"/>
      <c r="V69" s="387"/>
      <c r="W69" s="387"/>
      <c r="X69" s="387"/>
      <c r="Y69" s="387"/>
      <c r="Z69" s="387"/>
      <c r="AA69" s="387"/>
      <c r="AB69" s="387"/>
      <c r="AC69" s="387"/>
      <c r="AD69" s="387"/>
      <c r="AE69" s="387"/>
      <c r="AF69" s="387"/>
    </row>
    <row r="70" spans="3:57" ht="21" customHeight="1">
      <c r="D70" s="307"/>
      <c r="E70" s="307"/>
      <c r="F70" s="307"/>
      <c r="G70" s="307"/>
      <c r="H70" s="307"/>
      <c r="I70" s="307"/>
      <c r="J70" s="307"/>
      <c r="K70" s="307"/>
      <c r="L70" s="307"/>
      <c r="M70" s="307"/>
      <c r="N70" s="307"/>
      <c r="O70" s="307"/>
      <c r="P70" s="307"/>
      <c r="Q70" s="307"/>
      <c r="R70" s="307"/>
      <c r="S70" s="307"/>
      <c r="T70" s="307"/>
      <c r="U70" s="307"/>
      <c r="V70" s="307"/>
      <c r="W70" s="307"/>
      <c r="X70" s="307"/>
      <c r="Y70" s="307"/>
      <c r="Z70" s="307"/>
      <c r="AA70" s="307"/>
      <c r="AB70" s="307"/>
      <c r="AC70" s="307"/>
      <c r="AD70" s="307"/>
      <c r="AE70" s="307"/>
      <c r="AF70" s="307"/>
    </row>
    <row r="71" spans="3:57" ht="21" customHeight="1"/>
    <row r="72" spans="3:57" ht="21" customHeight="1"/>
    <row r="73" spans="3:57" ht="21" customHeight="1">
      <c r="D73" s="2048"/>
      <c r="E73" s="2048"/>
      <c r="F73" s="2048"/>
      <c r="G73" s="2048"/>
      <c r="H73" s="2048"/>
      <c r="I73" s="2048"/>
      <c r="J73" s="2048"/>
      <c r="K73" s="2048"/>
      <c r="L73" s="2048"/>
      <c r="M73" s="2048"/>
      <c r="N73" s="2048"/>
      <c r="O73" s="2048"/>
      <c r="P73" s="2048"/>
      <c r="Q73" s="2048"/>
      <c r="R73" s="2048"/>
      <c r="S73" s="2048"/>
      <c r="T73" s="2048"/>
      <c r="U73" s="2048"/>
      <c r="V73" s="2048"/>
      <c r="W73" s="2048"/>
      <c r="X73" s="2048"/>
      <c r="Y73" s="2048"/>
      <c r="Z73" s="2048"/>
      <c r="AA73" s="2048"/>
      <c r="AB73" s="2048"/>
      <c r="AC73" s="2048"/>
      <c r="AD73" s="2048"/>
      <c r="AE73" s="2048"/>
      <c r="AF73" s="2048"/>
      <c r="AG73" s="2048"/>
    </row>
    <row r="74" spans="3:57" ht="21" customHeight="1">
      <c r="D74" s="2048"/>
      <c r="E74" s="2048"/>
      <c r="F74" s="2048"/>
      <c r="G74" s="2048"/>
      <c r="H74" s="2048"/>
      <c r="I74" s="2048"/>
      <c r="J74" s="2048"/>
      <c r="K74" s="2048"/>
      <c r="L74" s="2048"/>
      <c r="M74" s="2048"/>
      <c r="N74" s="2048"/>
      <c r="O74" s="2048"/>
      <c r="P74" s="2048"/>
      <c r="Q74" s="2048"/>
      <c r="R74" s="2048"/>
      <c r="S74" s="2048"/>
      <c r="T74" s="2048"/>
      <c r="U74" s="2048"/>
      <c r="V74" s="2048"/>
      <c r="W74" s="2048"/>
      <c r="X74" s="2048"/>
      <c r="Y74" s="2048"/>
      <c r="Z74" s="2048"/>
      <c r="AA74" s="2048"/>
      <c r="AB74" s="2048"/>
      <c r="AC74" s="2048"/>
      <c r="AD74" s="2048"/>
      <c r="AE74" s="2048"/>
      <c r="AF74" s="2048"/>
      <c r="AG74" s="2048"/>
    </row>
    <row r="75" spans="3:57" ht="21" customHeight="1">
      <c r="C75" s="307"/>
      <c r="D75" s="2049"/>
      <c r="E75" s="2049"/>
      <c r="F75" s="2050"/>
      <c r="G75" s="2050"/>
      <c r="H75" s="2050"/>
      <c r="I75" s="2050"/>
      <c r="J75" s="2050"/>
      <c r="K75" s="2050"/>
      <c r="L75" s="2050"/>
      <c r="M75" s="2050"/>
      <c r="N75" s="2050"/>
      <c r="O75" s="2050"/>
      <c r="P75" s="2050"/>
      <c r="Q75" s="2050"/>
      <c r="R75" s="2050"/>
      <c r="S75" s="2050"/>
      <c r="T75" s="2050"/>
      <c r="U75" s="2050"/>
      <c r="V75" s="2050"/>
      <c r="W75" s="2051"/>
      <c r="X75" s="2051"/>
      <c r="Y75" s="2051"/>
      <c r="Z75" s="2051"/>
      <c r="AA75" s="2051"/>
      <c r="AB75" s="2052"/>
      <c r="AC75" s="2052"/>
      <c r="AD75" s="2052"/>
      <c r="AE75" s="2052"/>
      <c r="AF75" s="2052"/>
      <c r="AG75" s="2052"/>
    </row>
    <row r="76" spans="3:57" ht="21" customHeight="1">
      <c r="C76" s="307"/>
      <c r="D76" s="2049"/>
      <c r="E76" s="2049"/>
      <c r="F76" s="2050"/>
      <c r="G76" s="2050"/>
      <c r="H76" s="2050"/>
      <c r="I76" s="2050"/>
      <c r="J76" s="2050"/>
      <c r="K76" s="2050"/>
      <c r="L76" s="2050"/>
      <c r="M76" s="2050"/>
      <c r="N76" s="2050"/>
      <c r="O76" s="2050"/>
      <c r="P76" s="2050"/>
      <c r="Q76" s="2050"/>
      <c r="R76" s="2050"/>
      <c r="S76" s="2050"/>
      <c r="T76" s="2050"/>
      <c r="U76" s="2050"/>
      <c r="V76" s="2050"/>
      <c r="W76" s="2051"/>
      <c r="X76" s="2051"/>
      <c r="Y76" s="2051"/>
      <c r="Z76" s="2051"/>
      <c r="AA76" s="2051"/>
      <c r="AB76" s="2052"/>
      <c r="AC76" s="2052"/>
      <c r="AD76" s="2052"/>
      <c r="AE76" s="2052"/>
      <c r="AF76" s="2052"/>
      <c r="AG76" s="2052"/>
    </row>
    <row r="77" spans="3:57" ht="21" customHeight="1">
      <c r="C77" s="307"/>
      <c r="D77" s="2049"/>
      <c r="E77" s="2049"/>
      <c r="F77" s="2050"/>
      <c r="G77" s="2050"/>
      <c r="H77" s="2050"/>
      <c r="I77" s="2050"/>
      <c r="J77" s="2050"/>
      <c r="K77" s="2050"/>
      <c r="L77" s="2050"/>
      <c r="M77" s="2050"/>
      <c r="N77" s="2050"/>
      <c r="O77" s="2050"/>
      <c r="P77" s="2050"/>
      <c r="Q77" s="2050"/>
      <c r="R77" s="2050"/>
      <c r="S77" s="2050"/>
      <c r="T77" s="2050"/>
      <c r="U77" s="2050"/>
      <c r="V77" s="2050"/>
      <c r="W77" s="2053"/>
      <c r="X77" s="2053"/>
      <c r="Y77" s="2053"/>
      <c r="Z77" s="2053"/>
      <c r="AA77" s="2053"/>
      <c r="AB77" s="2053"/>
      <c r="AC77" s="2053"/>
      <c r="AD77" s="2053"/>
      <c r="AE77" s="2053"/>
      <c r="AF77" s="2053"/>
      <c r="AG77" s="2053"/>
    </row>
    <row r="78" spans="3:57" ht="21" customHeight="1">
      <c r="C78" s="307"/>
      <c r="D78" s="2054"/>
      <c r="E78" s="2054"/>
      <c r="F78" s="2050"/>
      <c r="G78" s="2050"/>
      <c r="H78" s="2050"/>
      <c r="I78" s="2050"/>
      <c r="J78" s="2050"/>
      <c r="K78" s="2050"/>
      <c r="L78" s="2050"/>
      <c r="M78" s="2050"/>
      <c r="N78" s="2050"/>
      <c r="O78" s="2050"/>
      <c r="P78" s="2050"/>
      <c r="Q78" s="2050"/>
      <c r="R78" s="2050"/>
      <c r="S78" s="2050"/>
      <c r="T78" s="2050"/>
      <c r="U78" s="2050"/>
      <c r="V78" s="2050"/>
      <c r="W78" s="2053"/>
      <c r="X78" s="2053"/>
      <c r="Y78" s="2053"/>
      <c r="Z78" s="2053"/>
      <c r="AA78" s="2053"/>
      <c r="AB78" s="2053"/>
      <c r="AC78" s="2053"/>
      <c r="AD78" s="2053"/>
      <c r="AE78" s="2053"/>
      <c r="AF78" s="2053"/>
      <c r="AG78" s="2053"/>
    </row>
    <row r="79" spans="3:57" ht="21" customHeight="1">
      <c r="C79" s="307"/>
      <c r="D79" s="606"/>
      <c r="E79" s="606"/>
      <c r="F79" s="607"/>
      <c r="G79" s="607"/>
      <c r="H79" s="607"/>
      <c r="I79" s="607"/>
      <c r="J79" s="607"/>
      <c r="K79" s="607"/>
      <c r="L79" s="607"/>
      <c r="M79" s="607"/>
      <c r="N79" s="607"/>
      <c r="O79" s="607"/>
      <c r="P79" s="607"/>
      <c r="Q79" s="607"/>
      <c r="R79" s="607"/>
      <c r="S79" s="607"/>
      <c r="T79" s="607"/>
      <c r="U79" s="607"/>
      <c r="V79" s="607"/>
      <c r="W79" s="608"/>
      <c r="X79" s="608"/>
      <c r="Y79" s="608"/>
      <c r="Z79" s="608"/>
      <c r="AA79" s="608"/>
      <c r="AB79" s="608"/>
      <c r="AC79" s="608"/>
      <c r="AD79" s="608"/>
      <c r="AE79" s="608"/>
      <c r="AF79" s="608"/>
      <c r="AG79" s="608"/>
    </row>
    <row r="80" spans="3:57" ht="21" customHeight="1">
      <c r="C80" s="307"/>
      <c r="D80" s="2048"/>
      <c r="E80" s="2048"/>
      <c r="F80" s="2048"/>
      <c r="G80" s="2048"/>
      <c r="H80" s="2048"/>
      <c r="I80" s="2048"/>
      <c r="J80" s="2048"/>
      <c r="K80" s="2048"/>
      <c r="L80" s="2048"/>
      <c r="M80" s="2048"/>
      <c r="N80" s="2048"/>
      <c r="O80" s="2048"/>
      <c r="P80" s="2048"/>
      <c r="Q80" s="2048"/>
      <c r="R80" s="2048"/>
      <c r="S80" s="2048"/>
      <c r="T80" s="2048"/>
      <c r="U80" s="2048"/>
      <c r="V80" s="2048"/>
      <c r="W80" s="2048"/>
      <c r="X80" s="2048"/>
      <c r="Y80" s="2048"/>
      <c r="Z80" s="2048"/>
      <c r="AA80" s="2048"/>
      <c r="AB80" s="2048"/>
      <c r="AC80" s="2048"/>
      <c r="AD80" s="2048"/>
      <c r="AE80" s="2048"/>
      <c r="AF80" s="2048"/>
      <c r="AG80" s="2048"/>
    </row>
    <row r="81" spans="3:33" ht="21" customHeight="1">
      <c r="C81" s="307"/>
      <c r="D81" s="2048"/>
      <c r="E81" s="2048"/>
      <c r="F81" s="2048"/>
      <c r="G81" s="2048"/>
      <c r="H81" s="2048"/>
      <c r="I81" s="2048"/>
      <c r="J81" s="2048"/>
      <c r="K81" s="2048"/>
      <c r="L81" s="2048"/>
      <c r="M81" s="2048"/>
      <c r="N81" s="2048"/>
      <c r="O81" s="2048"/>
      <c r="P81" s="2048"/>
      <c r="Q81" s="2048"/>
      <c r="R81" s="2048"/>
      <c r="S81" s="2048"/>
      <c r="T81" s="2048"/>
      <c r="U81" s="2048"/>
      <c r="V81" s="2048"/>
      <c r="W81" s="2048"/>
      <c r="X81" s="2048"/>
      <c r="Y81" s="2048"/>
      <c r="Z81" s="2048"/>
      <c r="AA81" s="2048"/>
      <c r="AB81" s="2048"/>
      <c r="AC81" s="2048"/>
      <c r="AD81" s="2048"/>
      <c r="AE81" s="2048"/>
      <c r="AF81" s="2048"/>
      <c r="AG81" s="2048"/>
    </row>
    <row r="82" spans="3:33" ht="21" customHeight="1">
      <c r="C82" s="307"/>
      <c r="D82" s="2049"/>
      <c r="E82" s="2049"/>
      <c r="F82" s="2055"/>
      <c r="G82" s="2055"/>
      <c r="H82" s="2055"/>
      <c r="I82" s="2055"/>
      <c r="J82" s="2055"/>
      <c r="K82" s="2055"/>
      <c r="L82" s="2055"/>
      <c r="M82" s="2055"/>
      <c r="N82" s="2055"/>
      <c r="O82" s="2055"/>
      <c r="P82" s="2055"/>
      <c r="Q82" s="2055"/>
      <c r="R82" s="2055"/>
      <c r="S82" s="2055"/>
      <c r="T82" s="2055"/>
      <c r="U82" s="2055"/>
      <c r="V82" s="2055"/>
      <c r="W82" s="2055"/>
      <c r="X82" s="2055"/>
      <c r="Y82" s="2055"/>
      <c r="Z82" s="2055"/>
      <c r="AA82" s="2055"/>
      <c r="AB82" s="2055"/>
      <c r="AC82" s="2055"/>
      <c r="AD82" s="2055"/>
      <c r="AE82" s="2055"/>
      <c r="AF82" s="2056"/>
      <c r="AG82" s="2056"/>
    </row>
    <row r="83" spans="3:33" ht="21" customHeight="1">
      <c r="C83" s="307"/>
      <c r="D83" s="2049"/>
      <c r="E83" s="2049"/>
      <c r="F83" s="609"/>
      <c r="G83" s="2057"/>
      <c r="H83" s="2057"/>
      <c r="I83" s="2057"/>
      <c r="J83" s="2057"/>
      <c r="K83" s="2057"/>
      <c r="L83" s="2057"/>
      <c r="M83" s="2057"/>
      <c r="N83" s="2057"/>
      <c r="O83" s="2057"/>
      <c r="P83" s="2057"/>
      <c r="Q83" s="2057"/>
      <c r="R83" s="2057"/>
      <c r="S83" s="2057"/>
      <c r="T83" s="2057"/>
      <c r="U83" s="2057"/>
      <c r="V83" s="2057"/>
      <c r="W83" s="2057"/>
      <c r="X83" s="2057"/>
      <c r="Y83" s="2057"/>
      <c r="Z83" s="2057"/>
      <c r="AA83" s="2057"/>
      <c r="AB83" s="2057"/>
      <c r="AC83" s="2057"/>
      <c r="AD83" s="2057"/>
      <c r="AE83" s="2057"/>
      <c r="AF83" s="2056"/>
      <c r="AG83" s="2056"/>
    </row>
    <row r="84" spans="3:33" ht="21" customHeight="1">
      <c r="C84" s="307"/>
      <c r="D84" s="2049"/>
      <c r="E84" s="2049"/>
      <c r="F84" s="609"/>
      <c r="G84" s="2057"/>
      <c r="H84" s="2057"/>
      <c r="I84" s="2057"/>
      <c r="J84" s="2057"/>
      <c r="K84" s="2057"/>
      <c r="L84" s="2057"/>
      <c r="M84" s="2057"/>
      <c r="N84" s="2057"/>
      <c r="O84" s="2057"/>
      <c r="P84" s="2057"/>
      <c r="Q84" s="2057"/>
      <c r="R84" s="2057"/>
      <c r="S84" s="2057"/>
      <c r="T84" s="2057"/>
      <c r="U84" s="2057"/>
      <c r="V84" s="2057"/>
      <c r="W84" s="2057"/>
      <c r="X84" s="2057"/>
      <c r="Y84" s="2057"/>
      <c r="Z84" s="2057"/>
      <c r="AA84" s="2057"/>
      <c r="AB84" s="2057"/>
      <c r="AC84" s="2057"/>
      <c r="AD84" s="2057"/>
      <c r="AE84" s="2057"/>
      <c r="AF84" s="2056"/>
      <c r="AG84" s="2056"/>
    </row>
    <row r="85" spans="3:33" ht="21" customHeight="1">
      <c r="C85" s="307"/>
      <c r="D85" s="2049"/>
      <c r="E85" s="2049"/>
      <c r="F85" s="609"/>
      <c r="G85" s="2055"/>
      <c r="H85" s="2055"/>
      <c r="I85" s="2055"/>
      <c r="J85" s="2055"/>
      <c r="K85" s="2055"/>
      <c r="L85" s="2055"/>
      <c r="M85" s="2055"/>
      <c r="N85" s="2055"/>
      <c r="O85" s="2055"/>
      <c r="P85" s="2055"/>
      <c r="Q85" s="2055"/>
      <c r="R85" s="2055"/>
      <c r="S85" s="2055"/>
      <c r="T85" s="2055"/>
      <c r="U85" s="2055"/>
      <c r="V85" s="2055"/>
      <c r="W85" s="2055"/>
      <c r="X85" s="2055"/>
      <c r="Y85" s="2055"/>
      <c r="Z85" s="2055"/>
      <c r="AA85" s="2055"/>
      <c r="AB85" s="2055"/>
      <c r="AC85" s="2055"/>
      <c r="AD85" s="2055"/>
      <c r="AE85" s="2055"/>
      <c r="AF85" s="2056"/>
      <c r="AG85" s="2056"/>
    </row>
    <row r="86" spans="3:33" ht="21.75" customHeight="1">
      <c r="D86" s="2049"/>
      <c r="E86" s="2049"/>
      <c r="F86" s="609"/>
      <c r="G86" s="2055"/>
      <c r="H86" s="2055"/>
      <c r="I86" s="2055"/>
      <c r="J86" s="2055"/>
      <c r="K86" s="2055"/>
      <c r="L86" s="2055"/>
      <c r="M86" s="2055"/>
      <c r="N86" s="2055"/>
      <c r="O86" s="2055"/>
      <c r="P86" s="2055"/>
      <c r="Q86" s="2055"/>
      <c r="R86" s="2055"/>
      <c r="S86" s="2055"/>
      <c r="T86" s="2055"/>
      <c r="U86" s="2055"/>
      <c r="V86" s="2055"/>
      <c r="W86" s="2055"/>
      <c r="X86" s="2055"/>
      <c r="Y86" s="2055"/>
      <c r="Z86" s="2055"/>
      <c r="AA86" s="2055"/>
      <c r="AB86" s="2055"/>
      <c r="AC86" s="2055"/>
      <c r="AD86" s="2055"/>
      <c r="AE86" s="2055"/>
      <c r="AF86" s="2056"/>
      <c r="AG86" s="2056"/>
    </row>
    <row r="87" spans="3:33" ht="21.75" customHeight="1">
      <c r="C87" s="307"/>
      <c r="D87" s="2054"/>
      <c r="E87" s="2054"/>
      <c r="F87" s="2050"/>
      <c r="G87" s="2050"/>
      <c r="H87" s="2050"/>
      <c r="I87" s="2050"/>
      <c r="J87" s="2050"/>
      <c r="K87" s="2050"/>
      <c r="L87" s="2050"/>
      <c r="M87" s="2050"/>
      <c r="N87" s="2050"/>
      <c r="O87" s="2050"/>
      <c r="P87" s="2050"/>
      <c r="Q87" s="2050"/>
      <c r="R87" s="2050"/>
      <c r="S87" s="2050"/>
      <c r="T87" s="2050"/>
      <c r="U87" s="2050"/>
      <c r="V87" s="2050"/>
      <c r="W87" s="2050"/>
      <c r="X87" s="2050"/>
      <c r="Y87" s="2050"/>
      <c r="Z87" s="2050"/>
      <c r="AA87" s="2050"/>
      <c r="AB87" s="2050"/>
      <c r="AC87" s="2050"/>
      <c r="AD87" s="2050"/>
      <c r="AE87" s="2050"/>
      <c r="AF87" s="2056"/>
      <c r="AG87" s="2056"/>
    </row>
    <row r="88" spans="3:33" ht="21.75" customHeight="1">
      <c r="C88" s="307"/>
      <c r="D88" s="606"/>
      <c r="E88" s="606"/>
      <c r="F88" s="607"/>
      <c r="G88" s="607"/>
      <c r="H88" s="607"/>
      <c r="I88" s="607"/>
      <c r="J88" s="607"/>
      <c r="K88" s="607"/>
      <c r="L88" s="607"/>
      <c r="M88" s="607"/>
      <c r="N88" s="607"/>
      <c r="O88" s="607"/>
      <c r="P88" s="607"/>
      <c r="Q88" s="607"/>
      <c r="R88" s="607"/>
      <c r="S88" s="607"/>
      <c r="T88" s="607"/>
      <c r="U88" s="607"/>
      <c r="V88" s="607"/>
      <c r="W88" s="607"/>
      <c r="X88" s="607"/>
      <c r="Y88" s="607"/>
      <c r="Z88" s="607"/>
      <c r="AA88" s="607"/>
      <c r="AB88" s="607"/>
      <c r="AC88" s="607"/>
      <c r="AD88" s="607"/>
      <c r="AE88" s="607"/>
      <c r="AF88" s="22"/>
      <c r="AG88" s="22"/>
    </row>
    <row r="89" spans="3:33" ht="21.75" customHeight="1">
      <c r="C89" s="307"/>
      <c r="D89" s="2048"/>
      <c r="E89" s="2048"/>
      <c r="F89" s="2048"/>
      <c r="G89" s="2048"/>
      <c r="H89" s="2048"/>
      <c r="I89" s="2048"/>
      <c r="J89" s="2048"/>
      <c r="K89" s="2048"/>
      <c r="L89" s="2048"/>
      <c r="M89" s="2048"/>
      <c r="N89" s="2048"/>
      <c r="O89" s="2048"/>
      <c r="P89" s="2048"/>
      <c r="Q89" s="2048"/>
      <c r="R89" s="2048"/>
      <c r="S89" s="2048"/>
      <c r="T89" s="2048"/>
      <c r="U89" s="2048"/>
      <c r="V89" s="2048"/>
      <c r="W89" s="2048"/>
      <c r="X89" s="2048"/>
      <c r="Y89" s="2048"/>
      <c r="Z89" s="2048"/>
      <c r="AA89" s="2048"/>
      <c r="AB89" s="2048"/>
      <c r="AC89" s="2048"/>
      <c r="AD89" s="2048"/>
      <c r="AE89" s="2048"/>
      <c r="AF89" s="2048"/>
      <c r="AG89" s="2048"/>
    </row>
    <row r="90" spans="3:33" ht="21.75" customHeight="1">
      <c r="C90" s="307"/>
      <c r="D90" s="2048"/>
      <c r="E90" s="2048"/>
      <c r="F90" s="2048"/>
      <c r="G90" s="2048"/>
      <c r="H90" s="2048"/>
      <c r="I90" s="2048"/>
      <c r="J90" s="2048"/>
      <c r="K90" s="2048"/>
      <c r="L90" s="2048"/>
      <c r="M90" s="2048"/>
      <c r="N90" s="2048"/>
      <c r="O90" s="2048"/>
      <c r="P90" s="2048"/>
      <c r="Q90" s="2048"/>
      <c r="R90" s="2048"/>
      <c r="S90" s="2048"/>
      <c r="T90" s="2048"/>
      <c r="U90" s="2048"/>
      <c r="V90" s="2048"/>
      <c r="W90" s="2048"/>
      <c r="X90" s="2048"/>
      <c r="Y90" s="2048"/>
      <c r="Z90" s="2048"/>
      <c r="AA90" s="2048"/>
      <c r="AB90" s="2048"/>
      <c r="AC90" s="2048"/>
      <c r="AD90" s="2048"/>
      <c r="AE90" s="2048"/>
      <c r="AF90" s="2048"/>
      <c r="AG90" s="2048"/>
    </row>
    <row r="91" spans="3:33" ht="21.75" customHeight="1">
      <c r="C91" s="307"/>
      <c r="D91" s="2049"/>
      <c r="E91" s="2049"/>
      <c r="F91" s="2055"/>
      <c r="G91" s="2055"/>
      <c r="H91" s="2055"/>
      <c r="I91" s="2055"/>
      <c r="J91" s="2055"/>
      <c r="K91" s="2055"/>
      <c r="L91" s="2055"/>
      <c r="M91" s="2055"/>
      <c r="N91" s="2055"/>
      <c r="O91" s="2055"/>
      <c r="P91" s="2055"/>
      <c r="Q91" s="2055"/>
      <c r="R91" s="2055"/>
      <c r="S91" s="2055"/>
      <c r="T91" s="2055"/>
      <c r="U91" s="2055"/>
      <c r="V91" s="2055"/>
      <c r="W91" s="2055"/>
      <c r="X91" s="2055"/>
      <c r="Y91" s="2055"/>
      <c r="Z91" s="2055"/>
      <c r="AA91" s="2055"/>
      <c r="AB91" s="2055"/>
      <c r="AC91" s="2055"/>
      <c r="AD91" s="2055"/>
      <c r="AE91" s="2055"/>
      <c r="AF91" s="2056"/>
      <c r="AG91" s="2056"/>
    </row>
    <row r="92" spans="3:33" ht="21.75" customHeight="1">
      <c r="C92" s="307"/>
      <c r="D92" s="2049"/>
      <c r="E92" s="2049"/>
      <c r="F92" s="609"/>
      <c r="G92" s="2059"/>
      <c r="H92" s="2059"/>
      <c r="I92" s="2059"/>
      <c r="J92" s="2059"/>
      <c r="K92" s="2059"/>
      <c r="L92" s="2059"/>
      <c r="M92" s="2059"/>
      <c r="N92" s="2059"/>
      <c r="O92" s="2059"/>
      <c r="P92" s="2059"/>
      <c r="Q92" s="2059"/>
      <c r="R92" s="2059"/>
      <c r="S92" s="2059"/>
      <c r="T92" s="2059"/>
      <c r="U92" s="2059"/>
      <c r="V92" s="2059"/>
      <c r="W92" s="2059"/>
      <c r="X92" s="2059"/>
      <c r="Y92" s="2059"/>
      <c r="Z92" s="2059"/>
      <c r="AA92" s="2059"/>
      <c r="AB92" s="2059"/>
      <c r="AC92" s="2059"/>
      <c r="AD92" s="2059"/>
      <c r="AE92" s="2059"/>
      <c r="AF92" s="2056"/>
      <c r="AG92" s="2056"/>
    </row>
    <row r="93" spans="3:33" ht="20.100000000000001" customHeight="1">
      <c r="C93" s="307"/>
      <c r="D93" s="2049"/>
      <c r="E93" s="2049"/>
      <c r="F93" s="609"/>
      <c r="G93" s="2059"/>
      <c r="H93" s="2059"/>
      <c r="I93" s="2059"/>
      <c r="J93" s="2059"/>
      <c r="K93" s="2059"/>
      <c r="L93" s="2059"/>
      <c r="M93" s="2059"/>
      <c r="N93" s="2059"/>
      <c r="O93" s="2059"/>
      <c r="P93" s="2059"/>
      <c r="Q93" s="2059"/>
      <c r="R93" s="2059"/>
      <c r="S93" s="2059"/>
      <c r="T93" s="2059"/>
      <c r="U93" s="2059"/>
      <c r="V93" s="2059"/>
      <c r="W93" s="2059"/>
      <c r="X93" s="2059"/>
      <c r="Y93" s="2059"/>
      <c r="Z93" s="2059"/>
      <c r="AA93" s="2059"/>
      <c r="AB93" s="2059"/>
      <c r="AC93" s="2059"/>
      <c r="AD93" s="2059"/>
      <c r="AE93" s="2059"/>
      <c r="AF93" s="2056"/>
      <c r="AG93" s="2056"/>
    </row>
    <row r="94" spans="3:33" ht="20.100000000000001" customHeight="1">
      <c r="C94" s="389"/>
      <c r="D94" s="2049"/>
      <c r="E94" s="2049"/>
      <c r="F94" s="609"/>
      <c r="G94" s="2059"/>
      <c r="H94" s="2059"/>
      <c r="I94" s="2059"/>
      <c r="J94" s="2059"/>
      <c r="K94" s="2059"/>
      <c r="L94" s="2059"/>
      <c r="M94" s="2059"/>
      <c r="N94" s="2059"/>
      <c r="O94" s="2059"/>
      <c r="P94" s="2059"/>
      <c r="Q94" s="2059"/>
      <c r="R94" s="2059"/>
      <c r="S94" s="2059"/>
      <c r="T94" s="2059"/>
      <c r="U94" s="2059"/>
      <c r="V94" s="2059"/>
      <c r="W94" s="2059"/>
      <c r="X94" s="2059"/>
      <c r="Y94" s="2059"/>
      <c r="Z94" s="2059"/>
      <c r="AA94" s="2059"/>
      <c r="AB94" s="2059"/>
      <c r="AC94" s="2059"/>
      <c r="AD94" s="2059"/>
      <c r="AE94" s="2059"/>
      <c r="AF94" s="2056"/>
      <c r="AG94" s="2056"/>
    </row>
    <row r="95" spans="3:33" ht="20.100000000000001" customHeight="1">
      <c r="C95" s="389"/>
      <c r="D95" s="2049"/>
      <c r="E95" s="2049"/>
      <c r="F95" s="609"/>
      <c r="G95" s="2059"/>
      <c r="H95" s="2059"/>
      <c r="I95" s="2059"/>
      <c r="J95" s="2059"/>
      <c r="K95" s="2059"/>
      <c r="L95" s="2059"/>
      <c r="M95" s="2059"/>
      <c r="N95" s="2059"/>
      <c r="O95" s="2059"/>
      <c r="P95" s="2059"/>
      <c r="Q95" s="2059"/>
      <c r="R95" s="2059"/>
      <c r="S95" s="2059"/>
      <c r="T95" s="2059"/>
      <c r="U95" s="2059"/>
      <c r="V95" s="2059"/>
      <c r="W95" s="2059"/>
      <c r="X95" s="2059"/>
      <c r="Y95" s="2059"/>
      <c r="Z95" s="2059"/>
      <c r="AA95" s="2059"/>
      <c r="AB95" s="2059"/>
      <c r="AC95" s="2059"/>
      <c r="AD95" s="2059"/>
      <c r="AE95" s="2059"/>
      <c r="AF95" s="2056"/>
      <c r="AG95" s="2056"/>
    </row>
    <row r="96" spans="3:33" ht="20.100000000000001" customHeight="1">
      <c r="C96" s="389"/>
      <c r="D96" s="2054"/>
      <c r="E96" s="2054"/>
      <c r="F96" s="2050"/>
      <c r="G96" s="2050"/>
      <c r="H96" s="2050"/>
      <c r="I96" s="2050"/>
      <c r="J96" s="2050"/>
      <c r="K96" s="2050"/>
      <c r="L96" s="2050"/>
      <c r="M96" s="2050"/>
      <c r="N96" s="2050"/>
      <c r="O96" s="2050"/>
      <c r="P96" s="2050"/>
      <c r="Q96" s="2050"/>
      <c r="R96" s="2050"/>
      <c r="S96" s="2050"/>
      <c r="T96" s="2050"/>
      <c r="U96" s="2050"/>
      <c r="V96" s="2050"/>
      <c r="W96" s="2050"/>
      <c r="X96" s="2050"/>
      <c r="Y96" s="2050"/>
      <c r="Z96" s="2050"/>
      <c r="AA96" s="2050"/>
      <c r="AB96" s="2050"/>
      <c r="AC96" s="2050"/>
      <c r="AD96" s="2050"/>
      <c r="AE96" s="2050"/>
      <c r="AF96" s="2056"/>
      <c r="AG96" s="2056"/>
    </row>
    <row r="97" spans="3:60" ht="20.100000000000001" customHeight="1">
      <c r="C97" s="389"/>
      <c r="D97" s="606"/>
      <c r="E97" s="606"/>
      <c r="F97" s="607"/>
      <c r="G97" s="607"/>
      <c r="H97" s="607"/>
      <c r="I97" s="607"/>
      <c r="J97" s="607"/>
      <c r="K97" s="607"/>
      <c r="L97" s="607"/>
      <c r="M97" s="607"/>
      <c r="N97" s="607"/>
      <c r="O97" s="607"/>
      <c r="P97" s="607"/>
      <c r="Q97" s="607"/>
      <c r="R97" s="607"/>
      <c r="S97" s="607"/>
      <c r="T97" s="607"/>
      <c r="U97" s="607"/>
      <c r="V97" s="607"/>
      <c r="W97" s="607"/>
      <c r="X97" s="607"/>
      <c r="Y97" s="607"/>
      <c r="Z97" s="607"/>
      <c r="AA97" s="607"/>
      <c r="AB97" s="607"/>
      <c r="AC97" s="607"/>
      <c r="AD97" s="607"/>
      <c r="AE97" s="607"/>
      <c r="AF97" s="22"/>
      <c r="AG97" s="22"/>
    </row>
    <row r="98" spans="3:60" ht="20.100000000000001" customHeight="1">
      <c r="C98" s="389"/>
      <c r="D98" s="2048"/>
      <c r="E98" s="2048"/>
      <c r="F98" s="2048"/>
      <c r="G98" s="2048"/>
      <c r="H98" s="2048"/>
      <c r="I98" s="2048"/>
      <c r="J98" s="2048"/>
      <c r="K98" s="2048"/>
      <c r="L98" s="2048"/>
      <c r="M98" s="2048"/>
      <c r="N98" s="2048"/>
      <c r="O98" s="2048"/>
      <c r="P98" s="2048"/>
      <c r="Q98" s="2048"/>
      <c r="R98" s="2048"/>
      <c r="S98" s="2048"/>
      <c r="T98" s="2048"/>
      <c r="U98" s="2048"/>
      <c r="V98" s="2048"/>
      <c r="W98" s="2048"/>
      <c r="X98" s="2048"/>
      <c r="Y98" s="2048"/>
      <c r="Z98" s="2048"/>
      <c r="AA98" s="2048"/>
      <c r="AB98" s="2048"/>
      <c r="AC98" s="2048"/>
      <c r="AD98" s="2048"/>
      <c r="AE98" s="2048"/>
      <c r="AF98" s="2048"/>
      <c r="AG98" s="2048"/>
      <c r="AH98" s="390"/>
    </row>
    <row r="99" spans="3:60" ht="21.75" customHeight="1">
      <c r="C99" s="389"/>
      <c r="D99" s="2048"/>
      <c r="E99" s="2048"/>
      <c r="F99" s="2048"/>
      <c r="G99" s="2048"/>
      <c r="H99" s="2048"/>
      <c r="I99" s="2048"/>
      <c r="J99" s="2048"/>
      <c r="K99" s="2048"/>
      <c r="L99" s="2048"/>
      <c r="M99" s="2048"/>
      <c r="N99" s="2048"/>
      <c r="O99" s="2048"/>
      <c r="P99" s="2048"/>
      <c r="Q99" s="2048"/>
      <c r="R99" s="2048"/>
      <c r="S99" s="2048"/>
      <c r="T99" s="2048"/>
      <c r="U99" s="2048"/>
      <c r="V99" s="2048"/>
      <c r="W99" s="2048"/>
      <c r="X99" s="2048"/>
      <c r="Y99" s="2048"/>
      <c r="Z99" s="2048"/>
      <c r="AA99" s="2048"/>
      <c r="AB99" s="2048"/>
      <c r="AC99" s="2048"/>
      <c r="AD99" s="2048"/>
      <c r="AE99" s="2048"/>
      <c r="AF99" s="2048"/>
      <c r="AG99" s="2048"/>
      <c r="AH99" s="390"/>
    </row>
    <row r="100" spans="3:60" ht="20.100000000000001" customHeight="1">
      <c r="C100" s="389"/>
      <c r="D100" s="2049"/>
      <c r="E100" s="2049"/>
      <c r="F100" s="2058"/>
      <c r="G100" s="2058"/>
      <c r="H100" s="2058"/>
      <c r="I100" s="2058"/>
      <c r="J100" s="2058"/>
      <c r="K100" s="2058"/>
      <c r="L100" s="2058"/>
      <c r="M100" s="2058"/>
      <c r="N100" s="2058"/>
      <c r="O100" s="2058"/>
      <c r="P100" s="2058"/>
      <c r="Q100" s="2058"/>
      <c r="R100" s="2058"/>
      <c r="S100" s="2058"/>
      <c r="T100" s="2058"/>
      <c r="U100" s="2058"/>
      <c r="V100" s="2058"/>
      <c r="W100" s="2058"/>
      <c r="X100" s="2058"/>
      <c r="Y100" s="2058"/>
      <c r="Z100" s="2058"/>
      <c r="AA100" s="2058"/>
      <c r="AB100" s="2058"/>
      <c r="AC100" s="2058"/>
      <c r="AD100" s="2058"/>
      <c r="AE100" s="2058"/>
      <c r="AF100" s="2056"/>
      <c r="AG100" s="2056"/>
      <c r="AH100" s="389"/>
    </row>
    <row r="101" spans="3:60" ht="20.100000000000001" customHeight="1">
      <c r="C101" s="389"/>
      <c r="D101" s="610"/>
      <c r="E101" s="610"/>
      <c r="F101" s="2058"/>
      <c r="G101" s="2058"/>
      <c r="H101" s="2058"/>
      <c r="I101" s="2058"/>
      <c r="J101" s="2058"/>
      <c r="K101" s="2058"/>
      <c r="L101" s="2058"/>
      <c r="M101" s="2058"/>
      <c r="N101" s="2058"/>
      <c r="O101" s="2058"/>
      <c r="P101" s="2058"/>
      <c r="Q101" s="2058"/>
      <c r="R101" s="2058"/>
      <c r="S101" s="2058"/>
      <c r="T101" s="2058"/>
      <c r="U101" s="2058"/>
      <c r="V101" s="2058"/>
      <c r="W101" s="2058"/>
      <c r="X101" s="2058"/>
      <c r="Y101" s="2058"/>
      <c r="Z101" s="2058"/>
      <c r="AA101" s="2058"/>
      <c r="AB101" s="2058"/>
      <c r="AC101" s="2058"/>
      <c r="AD101" s="2058"/>
      <c r="AE101" s="2058"/>
      <c r="AF101" s="2056"/>
      <c r="AG101" s="2056"/>
      <c r="AH101" s="389"/>
    </row>
    <row r="102" spans="3:60" ht="19.95" customHeight="1">
      <c r="C102" s="389"/>
      <c r="D102" s="2054"/>
      <c r="E102" s="2054"/>
      <c r="F102" s="2050"/>
      <c r="G102" s="2050"/>
      <c r="H102" s="2050"/>
      <c r="I102" s="2050"/>
      <c r="J102" s="2050"/>
      <c r="K102" s="2050"/>
      <c r="L102" s="2050"/>
      <c r="M102" s="2050"/>
      <c r="N102" s="2050"/>
      <c r="O102" s="2050"/>
      <c r="P102" s="2050"/>
      <c r="Q102" s="2050"/>
      <c r="R102" s="2050"/>
      <c r="S102" s="2050"/>
      <c r="T102" s="2050"/>
      <c r="U102" s="2050"/>
      <c r="V102" s="2050"/>
      <c r="W102" s="2050"/>
      <c r="X102" s="2050"/>
      <c r="Y102" s="2050"/>
      <c r="Z102" s="2050"/>
      <c r="AA102" s="2050"/>
      <c r="AB102" s="2050"/>
      <c r="AC102" s="2050"/>
      <c r="AD102" s="2050"/>
      <c r="AE102" s="2050"/>
      <c r="AF102" s="2056"/>
      <c r="AG102" s="2056"/>
      <c r="AH102" s="389"/>
    </row>
    <row r="103" spans="3:60" ht="19.95" customHeight="1">
      <c r="C103" s="389"/>
      <c r="D103" s="606"/>
      <c r="E103" s="606"/>
      <c r="F103" s="607"/>
      <c r="G103" s="607"/>
      <c r="H103" s="607"/>
      <c r="I103" s="607"/>
      <c r="J103" s="607"/>
      <c r="K103" s="607"/>
      <c r="L103" s="607"/>
      <c r="M103" s="607"/>
      <c r="N103" s="607"/>
      <c r="O103" s="607"/>
      <c r="P103" s="607"/>
      <c r="Q103" s="607"/>
      <c r="R103" s="607"/>
      <c r="S103" s="607"/>
      <c r="T103" s="607"/>
      <c r="U103" s="607"/>
      <c r="V103" s="607"/>
      <c r="W103" s="607"/>
      <c r="X103" s="607"/>
      <c r="Y103" s="607"/>
      <c r="Z103" s="607"/>
      <c r="AA103" s="607"/>
      <c r="AB103" s="607"/>
      <c r="AC103" s="607"/>
      <c r="AD103" s="607"/>
      <c r="AE103" s="607"/>
      <c r="AF103" s="22"/>
      <c r="AG103" s="22"/>
      <c r="AH103" s="389"/>
    </row>
    <row r="104" spans="3:60" ht="19.95" customHeight="1">
      <c r="D104" s="2048"/>
      <c r="E104" s="2048"/>
      <c r="F104" s="2048"/>
      <c r="G104" s="2048"/>
      <c r="H104" s="2048"/>
      <c r="I104" s="2048"/>
      <c r="J104" s="2048"/>
      <c r="K104" s="2048"/>
      <c r="L104" s="2048"/>
      <c r="M104" s="2048"/>
      <c r="N104" s="2048"/>
      <c r="O104" s="2048"/>
      <c r="P104" s="2048"/>
      <c r="Q104" s="2048"/>
      <c r="R104" s="2048"/>
      <c r="S104" s="2048"/>
      <c r="T104" s="2048"/>
      <c r="U104" s="2048"/>
      <c r="V104" s="2048"/>
      <c r="W104" s="2048"/>
      <c r="X104" s="2048"/>
      <c r="Y104" s="2048"/>
      <c r="Z104" s="2048"/>
      <c r="AA104" s="2048"/>
      <c r="AB104" s="2048"/>
      <c r="AC104" s="2048"/>
      <c r="AD104" s="2048"/>
      <c r="AE104" s="2048"/>
      <c r="AF104" s="2048"/>
      <c r="AG104" s="2048"/>
      <c r="AH104" s="389"/>
    </row>
    <row r="105" spans="3:60" ht="19.95" customHeight="1">
      <c r="D105" s="2048"/>
      <c r="E105" s="2048"/>
      <c r="F105" s="2048"/>
      <c r="G105" s="2048"/>
      <c r="H105" s="2048"/>
      <c r="I105" s="2048"/>
      <c r="J105" s="2048"/>
      <c r="K105" s="2048"/>
      <c r="L105" s="2048"/>
      <c r="M105" s="2048"/>
      <c r="N105" s="2048"/>
      <c r="O105" s="2048"/>
      <c r="P105" s="2048"/>
      <c r="Q105" s="2048"/>
      <c r="R105" s="2048"/>
      <c r="S105" s="2048"/>
      <c r="T105" s="2048"/>
      <c r="U105" s="2048"/>
      <c r="V105" s="2048"/>
      <c r="W105" s="2048"/>
      <c r="X105" s="2048"/>
      <c r="Y105" s="2048"/>
      <c r="Z105" s="2048"/>
      <c r="AA105" s="2048"/>
      <c r="AB105" s="2048"/>
      <c r="AC105" s="2048"/>
      <c r="AD105" s="2048"/>
      <c r="AE105" s="2048"/>
      <c r="AF105" s="2048"/>
      <c r="AG105" s="2048"/>
      <c r="AH105" s="389"/>
      <c r="AR105" s="391"/>
      <c r="AS105" s="391"/>
      <c r="AT105" s="391"/>
      <c r="AU105" s="391"/>
      <c r="AV105" s="391"/>
      <c r="AW105" s="391"/>
      <c r="AX105" s="391"/>
      <c r="AY105" s="391"/>
      <c r="AZ105" s="391"/>
      <c r="BA105" s="391"/>
      <c r="BB105" s="391"/>
      <c r="BC105" s="391"/>
      <c r="BD105" s="391"/>
      <c r="BE105" s="391"/>
      <c r="BF105" s="391"/>
      <c r="BG105" s="391"/>
      <c r="BH105" s="391"/>
    </row>
    <row r="106" spans="3:60" ht="19.95" customHeight="1">
      <c r="D106" s="2049"/>
      <c r="E106" s="2049"/>
      <c r="F106" s="2055"/>
      <c r="G106" s="2055"/>
      <c r="H106" s="2055"/>
      <c r="I106" s="2055"/>
      <c r="J106" s="2055"/>
      <c r="K106" s="2055"/>
      <c r="L106" s="2055"/>
      <c r="M106" s="2055"/>
      <c r="N106" s="2055"/>
      <c r="O106" s="2055"/>
      <c r="P106" s="2055"/>
      <c r="Q106" s="2055"/>
      <c r="R106" s="2055"/>
      <c r="S106" s="2055"/>
      <c r="T106" s="2055"/>
      <c r="U106" s="2055"/>
      <c r="V106" s="2055"/>
      <c r="W106" s="2055"/>
      <c r="X106" s="2055"/>
      <c r="Y106" s="2055"/>
      <c r="Z106" s="2055"/>
      <c r="AA106" s="2055"/>
      <c r="AB106" s="2055"/>
      <c r="AC106" s="2055"/>
      <c r="AD106" s="2055"/>
      <c r="AE106" s="2055"/>
      <c r="AF106" s="2056"/>
      <c r="AG106" s="2056"/>
      <c r="AH106" s="391"/>
      <c r="AR106" s="391"/>
      <c r="AS106" s="391"/>
      <c r="AT106" s="391"/>
      <c r="AU106" s="391"/>
      <c r="AV106" s="391"/>
      <c r="AW106" s="391"/>
      <c r="AX106" s="391"/>
      <c r="AY106" s="391"/>
      <c r="AZ106" s="391"/>
      <c r="BA106" s="391"/>
      <c r="BB106" s="391"/>
      <c r="BC106" s="391"/>
      <c r="BD106" s="391"/>
      <c r="BE106" s="391"/>
      <c r="BF106" s="391"/>
      <c r="BG106" s="391"/>
      <c r="BH106" s="391"/>
    </row>
    <row r="107" spans="3:60" ht="19.95" customHeight="1">
      <c r="D107" s="610"/>
      <c r="E107" s="610"/>
      <c r="F107" s="609"/>
      <c r="G107" s="2055"/>
      <c r="H107" s="2055"/>
      <c r="I107" s="2055"/>
      <c r="J107" s="2055"/>
      <c r="K107" s="2055"/>
      <c r="L107" s="2055"/>
      <c r="M107" s="2055"/>
      <c r="N107" s="2055"/>
      <c r="O107" s="2055"/>
      <c r="P107" s="2055"/>
      <c r="Q107" s="2055"/>
      <c r="R107" s="2055"/>
      <c r="S107" s="2055"/>
      <c r="T107" s="2055"/>
      <c r="U107" s="2055"/>
      <c r="V107" s="2055"/>
      <c r="W107" s="2055"/>
      <c r="X107" s="2055"/>
      <c r="Y107" s="2055"/>
      <c r="Z107" s="2055"/>
      <c r="AA107" s="2055"/>
      <c r="AB107" s="2055"/>
      <c r="AC107" s="2055"/>
      <c r="AD107" s="2055"/>
      <c r="AE107" s="2055"/>
      <c r="AF107" s="2056"/>
      <c r="AG107" s="2056"/>
      <c r="AH107" s="391"/>
      <c r="AR107" s="391"/>
      <c r="AS107" s="391"/>
      <c r="AT107" s="391"/>
      <c r="AU107" s="391"/>
      <c r="AV107" s="391"/>
      <c r="AW107" s="391"/>
      <c r="AX107" s="391"/>
      <c r="AY107" s="391"/>
      <c r="AZ107" s="391"/>
      <c r="BA107" s="391"/>
      <c r="BB107" s="391"/>
      <c r="BC107" s="391"/>
      <c r="BD107" s="391"/>
      <c r="BE107" s="391"/>
      <c r="BF107" s="391"/>
      <c r="BG107" s="391"/>
      <c r="BH107" s="391"/>
    </row>
    <row r="108" spans="3:60" ht="19.95" customHeight="1">
      <c r="D108" s="607"/>
      <c r="E108" s="607"/>
      <c r="F108" s="609"/>
      <c r="G108" s="2055"/>
      <c r="H108" s="2055"/>
      <c r="I108" s="2055"/>
      <c r="J108" s="2055"/>
      <c r="K108" s="2055"/>
      <c r="L108" s="2055"/>
      <c r="M108" s="2055"/>
      <c r="N108" s="2055"/>
      <c r="O108" s="2055"/>
      <c r="P108" s="2055"/>
      <c r="Q108" s="2055"/>
      <c r="R108" s="2055"/>
      <c r="S108" s="2055"/>
      <c r="T108" s="2055"/>
      <c r="U108" s="2055"/>
      <c r="V108" s="2055"/>
      <c r="W108" s="2055"/>
      <c r="X108" s="2055"/>
      <c r="Y108" s="2055"/>
      <c r="Z108" s="2055"/>
      <c r="AA108" s="2055"/>
      <c r="AB108" s="2055"/>
      <c r="AC108" s="2055"/>
      <c r="AD108" s="2055"/>
      <c r="AE108" s="2055"/>
      <c r="AF108" s="2056"/>
      <c r="AG108" s="2056"/>
      <c r="AH108" s="391"/>
    </row>
    <row r="109" spans="3:60" ht="19.95" customHeight="1">
      <c r="C109" s="391"/>
      <c r="D109" s="2054"/>
      <c r="E109" s="2054"/>
      <c r="F109" s="477"/>
      <c r="G109" s="2055"/>
      <c r="H109" s="2055"/>
      <c r="I109" s="2055"/>
      <c r="J109" s="2055"/>
      <c r="K109" s="2055"/>
      <c r="L109" s="2055"/>
      <c r="M109" s="2055"/>
      <c r="N109" s="2055"/>
      <c r="O109" s="2055"/>
      <c r="P109" s="2055"/>
      <c r="Q109" s="2055"/>
      <c r="R109" s="2055"/>
      <c r="S109" s="2055"/>
      <c r="T109" s="2055"/>
      <c r="U109" s="2055"/>
      <c r="V109" s="2055"/>
      <c r="W109" s="2055"/>
      <c r="X109" s="2055"/>
      <c r="Y109" s="2055"/>
      <c r="Z109" s="2055"/>
      <c r="AA109" s="2055"/>
      <c r="AB109" s="2055"/>
      <c r="AC109" s="2055"/>
      <c r="AD109" s="2055"/>
      <c r="AE109" s="2055"/>
      <c r="AF109" s="2056"/>
      <c r="AG109" s="2056"/>
    </row>
    <row r="110" spans="3:60" ht="19.95" customHeight="1">
      <c r="C110" s="391"/>
      <c r="D110" s="2054"/>
      <c r="E110" s="2054"/>
      <c r="F110" s="2050"/>
      <c r="G110" s="2050"/>
      <c r="H110" s="2050"/>
      <c r="I110" s="2050"/>
      <c r="J110" s="2050"/>
      <c r="K110" s="2050"/>
      <c r="L110" s="2050"/>
      <c r="M110" s="2050"/>
      <c r="N110" s="2050"/>
      <c r="O110" s="2050"/>
      <c r="P110" s="2050"/>
      <c r="Q110" s="2050"/>
      <c r="R110" s="2050"/>
      <c r="S110" s="2050"/>
      <c r="T110" s="2050"/>
      <c r="U110" s="2050"/>
      <c r="V110" s="2050"/>
      <c r="W110" s="2050"/>
      <c r="X110" s="2050"/>
      <c r="Y110" s="2050"/>
      <c r="Z110" s="2050"/>
      <c r="AA110" s="2050"/>
      <c r="AB110" s="2050"/>
      <c r="AC110" s="2050"/>
      <c r="AD110" s="2050"/>
      <c r="AE110" s="2050"/>
      <c r="AF110" s="2056"/>
      <c r="AG110" s="2056"/>
    </row>
    <row r="111" spans="3:60" ht="18.75" customHeight="1">
      <c r="C111" s="391"/>
      <c r="AF111" s="455"/>
      <c r="AG111" s="455"/>
    </row>
    <row r="112" spans="3:60" ht="18.75" customHeight="1">
      <c r="AF112" s="455"/>
      <c r="AG112" s="455"/>
    </row>
    <row r="113" spans="32:33" ht="18.75" customHeight="1">
      <c r="AF113" s="455"/>
      <c r="AG113" s="455"/>
    </row>
    <row r="114" spans="32:33" ht="18.75" customHeight="1"/>
    <row r="115" spans="32:33" ht="18.75" customHeight="1"/>
    <row r="116" spans="32:33" ht="18.75" customHeight="1"/>
    <row r="117" spans="32:33" ht="18.75" customHeight="1"/>
    <row r="118" spans="32:33" ht="18.75" customHeight="1"/>
    <row r="119" spans="32:33" ht="18.75" customHeight="1"/>
    <row r="120" spans="32:33" ht="18.75" customHeight="1"/>
    <row r="121" spans="32:33" ht="18.75" customHeight="1"/>
    <row r="122" spans="32:33" ht="18.75" customHeight="1"/>
    <row r="123" spans="32:33" ht="18.75" customHeight="1"/>
    <row r="124" spans="32:33" ht="18.75" customHeight="1"/>
    <row r="125" spans="32:33" ht="18.75" customHeight="1"/>
    <row r="126" spans="32:33" ht="18.75" customHeight="1"/>
    <row r="127" spans="32:33" ht="18.75" customHeight="1"/>
    <row r="128" spans="32:33" ht="18.600000000000001"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sheetData>
  <sheetProtection algorithmName="SHA-512" hashValue="6fi92Pp8ynMRUATu9whk6k7FZOUhEyxJyX3qDiiR9gOw05vL8RH/mIBXUGrW5D21BIpNN4io9Vs9lV3Hb+HH4g==" saltValue="BxP+E8h31muTIRWKx5Rp4Q==" spinCount="100000" sheet="1" objects="1" scenarios="1" selectLockedCells="1" selectUnlockedCells="1"/>
  <mergeCells count="429">
    <mergeCell ref="D104:AG105"/>
    <mergeCell ref="D106:E106"/>
    <mergeCell ref="F106:AE106"/>
    <mergeCell ref="AF106:AG110"/>
    <mergeCell ref="G107:AE107"/>
    <mergeCell ref="G108:AE108"/>
    <mergeCell ref="D109:E109"/>
    <mergeCell ref="G109:AE109"/>
    <mergeCell ref="D110:E110"/>
    <mergeCell ref="F110:AE110"/>
    <mergeCell ref="D100:E100"/>
    <mergeCell ref="F100:AE101"/>
    <mergeCell ref="AF100:AG102"/>
    <mergeCell ref="D102:E102"/>
    <mergeCell ref="F102:AE102"/>
    <mergeCell ref="D89:AG90"/>
    <mergeCell ref="D91:E95"/>
    <mergeCell ref="F91:AE91"/>
    <mergeCell ref="AF91:AG96"/>
    <mergeCell ref="G92:AE93"/>
    <mergeCell ref="G94:AE95"/>
    <mergeCell ref="D96:E96"/>
    <mergeCell ref="F96:AE96"/>
    <mergeCell ref="D80:AG81"/>
    <mergeCell ref="D82:E86"/>
    <mergeCell ref="F82:AE82"/>
    <mergeCell ref="AF82:AG87"/>
    <mergeCell ref="G83:AE84"/>
    <mergeCell ref="G85:AE86"/>
    <mergeCell ref="D87:E87"/>
    <mergeCell ref="F87:AE87"/>
    <mergeCell ref="D98:AG99"/>
    <mergeCell ref="V67:W68"/>
    <mergeCell ref="X67:Y68"/>
    <mergeCell ref="Z67:AA68"/>
    <mergeCell ref="D73:AG74"/>
    <mergeCell ref="D75:E77"/>
    <mergeCell ref="F75:V77"/>
    <mergeCell ref="W75:AA76"/>
    <mergeCell ref="AB75:AG76"/>
    <mergeCell ref="W77:AA78"/>
    <mergeCell ref="AB77:AG78"/>
    <mergeCell ref="D78:E78"/>
    <mergeCell ref="F78:V78"/>
    <mergeCell ref="BD65:BE66"/>
    <mergeCell ref="D67:E68"/>
    <mergeCell ref="F67:G68"/>
    <mergeCell ref="H67:I68"/>
    <mergeCell ref="J67:K68"/>
    <mergeCell ref="L67:M68"/>
    <mergeCell ref="N67:O68"/>
    <mergeCell ref="P67:Q68"/>
    <mergeCell ref="R67:S68"/>
    <mergeCell ref="T67:U68"/>
    <mergeCell ref="AR65:AS66"/>
    <mergeCell ref="AT65:AU66"/>
    <mergeCell ref="AV65:AW66"/>
    <mergeCell ref="AX65:AY66"/>
    <mergeCell ref="AZ65:BA66"/>
    <mergeCell ref="BB65:BC66"/>
    <mergeCell ref="AF65:AG66"/>
    <mergeCell ref="AH65:AI66"/>
    <mergeCell ref="AJ65:AK66"/>
    <mergeCell ref="AL65:AM66"/>
    <mergeCell ref="AN65:AO66"/>
    <mergeCell ref="AP65:AQ66"/>
    <mergeCell ref="T65:U66"/>
    <mergeCell ref="V65:W66"/>
    <mergeCell ref="X65:Y66"/>
    <mergeCell ref="Z65:AA66"/>
    <mergeCell ref="AB65:AC66"/>
    <mergeCell ref="AD65:AE66"/>
    <mergeCell ref="BB63:BC64"/>
    <mergeCell ref="BD63:BE64"/>
    <mergeCell ref="D65:E66"/>
    <mergeCell ref="F65:G66"/>
    <mergeCell ref="H65:I66"/>
    <mergeCell ref="J65:K66"/>
    <mergeCell ref="L65:M66"/>
    <mergeCell ref="N65:O66"/>
    <mergeCell ref="P65:Q66"/>
    <mergeCell ref="R65:S66"/>
    <mergeCell ref="AP63:AQ64"/>
    <mergeCell ref="AR63:AS64"/>
    <mergeCell ref="AT63:AU64"/>
    <mergeCell ref="AV63:AW64"/>
    <mergeCell ref="AX63:AY64"/>
    <mergeCell ref="AZ63:BA64"/>
    <mergeCell ref="AD63:AE64"/>
    <mergeCell ref="AF63:AG64"/>
    <mergeCell ref="AH63:AI64"/>
    <mergeCell ref="AJ63:AK64"/>
    <mergeCell ref="AL63:AM64"/>
    <mergeCell ref="AN63:AO64"/>
    <mergeCell ref="R63:S64"/>
    <mergeCell ref="T63:U64"/>
    <mergeCell ref="V63:W64"/>
    <mergeCell ref="X63:Y64"/>
    <mergeCell ref="Z63:AA64"/>
    <mergeCell ref="AB63:AC64"/>
    <mergeCell ref="AZ61:BA62"/>
    <mergeCell ref="V61:W62"/>
    <mergeCell ref="X61:Y62"/>
    <mergeCell ref="Z61:AA62"/>
    <mergeCell ref="BB61:BC62"/>
    <mergeCell ref="BD61:BE62"/>
    <mergeCell ref="D63:E64"/>
    <mergeCell ref="F63:G64"/>
    <mergeCell ref="H63:I64"/>
    <mergeCell ref="J63:K64"/>
    <mergeCell ref="L63:M64"/>
    <mergeCell ref="N63:O64"/>
    <mergeCell ref="P63:Q64"/>
    <mergeCell ref="AN61:AO62"/>
    <mergeCell ref="AP61:AQ62"/>
    <mergeCell ref="AR61:AS62"/>
    <mergeCell ref="AT61:AU62"/>
    <mergeCell ref="AV61:AW62"/>
    <mergeCell ref="AX61:AY62"/>
    <mergeCell ref="AB61:AC62"/>
    <mergeCell ref="AD61:AE62"/>
    <mergeCell ref="AF61:AG62"/>
    <mergeCell ref="AH61:AI62"/>
    <mergeCell ref="AJ61:AK62"/>
    <mergeCell ref="AL61:AM62"/>
    <mergeCell ref="P61:Q62"/>
    <mergeCell ref="R61:S62"/>
    <mergeCell ref="T61:U62"/>
    <mergeCell ref="D61:E62"/>
    <mergeCell ref="F61:G62"/>
    <mergeCell ref="H61:I62"/>
    <mergeCell ref="J61:K62"/>
    <mergeCell ref="L61:M62"/>
    <mergeCell ref="N61:O62"/>
    <mergeCell ref="AT59:AU60"/>
    <mergeCell ref="AV59:AW60"/>
    <mergeCell ref="AX59:AY60"/>
    <mergeCell ref="V59:W60"/>
    <mergeCell ref="X59:Y60"/>
    <mergeCell ref="Z59:AA60"/>
    <mergeCell ref="AB59:AC60"/>
    <mergeCell ref="AD59:AE60"/>
    <mergeCell ref="AF59:AG60"/>
    <mergeCell ref="D58:BE58"/>
    <mergeCell ref="D59:E60"/>
    <mergeCell ref="F59:G60"/>
    <mergeCell ref="H59:I60"/>
    <mergeCell ref="J59:K60"/>
    <mergeCell ref="L59:M60"/>
    <mergeCell ref="N59:O60"/>
    <mergeCell ref="P59:Q60"/>
    <mergeCell ref="R59:S60"/>
    <mergeCell ref="T59:U60"/>
    <mergeCell ref="AZ59:BA60"/>
    <mergeCell ref="BB59:BC60"/>
    <mergeCell ref="BD59:BE60"/>
    <mergeCell ref="AH59:AI60"/>
    <mergeCell ref="AJ59:AK60"/>
    <mergeCell ref="AL59:AM60"/>
    <mergeCell ref="AN59:AO60"/>
    <mergeCell ref="AP59:AQ60"/>
    <mergeCell ref="AR59:AS60"/>
    <mergeCell ref="AX53:AY53"/>
    <mergeCell ref="AZ53:BA53"/>
    <mergeCell ref="BB53:BC53"/>
    <mergeCell ref="BD53:BE53"/>
    <mergeCell ref="D55:AA55"/>
    <mergeCell ref="D56:AC57"/>
    <mergeCell ref="AD56:BE57"/>
    <mergeCell ref="AJ53:AK53"/>
    <mergeCell ref="AL53:AM53"/>
    <mergeCell ref="AN53:AO53"/>
    <mergeCell ref="AP53:AQ53"/>
    <mergeCell ref="AR53:AS53"/>
    <mergeCell ref="AU53:AW53"/>
    <mergeCell ref="R53:S53"/>
    <mergeCell ref="T53:U53"/>
    <mergeCell ref="V53:W53"/>
    <mergeCell ref="AD53:AE53"/>
    <mergeCell ref="AF53:AG53"/>
    <mergeCell ref="AH53:AI53"/>
    <mergeCell ref="D53:E53"/>
    <mergeCell ref="F53:G53"/>
    <mergeCell ref="H53:I53"/>
    <mergeCell ref="J53:K53"/>
    <mergeCell ref="L53:M53"/>
    <mergeCell ref="N53:O53"/>
    <mergeCell ref="P53:Q53"/>
    <mergeCell ref="AN52:AO52"/>
    <mergeCell ref="AP52:AQ52"/>
    <mergeCell ref="Z52:AA52"/>
    <mergeCell ref="AD52:AE52"/>
    <mergeCell ref="AF52:AG52"/>
    <mergeCell ref="AH52:AI52"/>
    <mergeCell ref="AJ52:AK52"/>
    <mergeCell ref="AL52:AM52"/>
    <mergeCell ref="N52:O52"/>
    <mergeCell ref="P52:Q52"/>
    <mergeCell ref="R52:S52"/>
    <mergeCell ref="T52:U52"/>
    <mergeCell ref="V52:W52"/>
    <mergeCell ref="X52:Y52"/>
    <mergeCell ref="D51:AA51"/>
    <mergeCell ref="AD51:BE51"/>
    <mergeCell ref="D52:E52"/>
    <mergeCell ref="F52:G52"/>
    <mergeCell ref="H52:I52"/>
    <mergeCell ref="J52:K52"/>
    <mergeCell ref="L52:M52"/>
    <mergeCell ref="AZ52:BA52"/>
    <mergeCell ref="BB52:BC52"/>
    <mergeCell ref="BD52:BE52"/>
    <mergeCell ref="AR52:AS52"/>
    <mergeCell ref="AT52:AU52"/>
    <mergeCell ref="AV52:AW52"/>
    <mergeCell ref="AX52:AY52"/>
    <mergeCell ref="D48:E48"/>
    <mergeCell ref="F48:G48"/>
    <mergeCell ref="H48:I48"/>
    <mergeCell ref="J48:K48"/>
    <mergeCell ref="L48:AA48"/>
    <mergeCell ref="AP48:BE48"/>
    <mergeCell ref="D49:E49"/>
    <mergeCell ref="F49:G49"/>
    <mergeCell ref="H49:I49"/>
    <mergeCell ref="J49:K49"/>
    <mergeCell ref="L49:AA49"/>
    <mergeCell ref="AD49:AE49"/>
    <mergeCell ref="AF49:AG49"/>
    <mergeCell ref="AH49:AI49"/>
    <mergeCell ref="AJ49:AK49"/>
    <mergeCell ref="AD48:AE48"/>
    <mergeCell ref="AF48:AG48"/>
    <mergeCell ref="AH48:AI48"/>
    <mergeCell ref="AJ48:AK48"/>
    <mergeCell ref="AL48:AM48"/>
    <mergeCell ref="AN48:AO48"/>
    <mergeCell ref="AL49:AM49"/>
    <mergeCell ref="AN49:AO49"/>
    <mergeCell ref="AP49:BE49"/>
    <mergeCell ref="AL46:AM46"/>
    <mergeCell ref="AN46:AO46"/>
    <mergeCell ref="AP46:BE46"/>
    <mergeCell ref="D47:E47"/>
    <mergeCell ref="F47:G47"/>
    <mergeCell ref="H47:I47"/>
    <mergeCell ref="J47:K47"/>
    <mergeCell ref="L47:AA47"/>
    <mergeCell ref="AD47:AE47"/>
    <mergeCell ref="AF47:AG47"/>
    <mergeCell ref="AH47:AI47"/>
    <mergeCell ref="AJ47:AK47"/>
    <mergeCell ref="AL47:AM47"/>
    <mergeCell ref="AN47:AO47"/>
    <mergeCell ref="AP47:BE47"/>
    <mergeCell ref="D46:E46"/>
    <mergeCell ref="F46:G46"/>
    <mergeCell ref="H46:I46"/>
    <mergeCell ref="J46:K46"/>
    <mergeCell ref="L46:AA46"/>
    <mergeCell ref="AD46:AE46"/>
    <mergeCell ref="AF46:AG46"/>
    <mergeCell ref="AH46:AI46"/>
    <mergeCell ref="AJ46:AK46"/>
    <mergeCell ref="D44:K44"/>
    <mergeCell ref="L44:AA44"/>
    <mergeCell ref="AD44:AG44"/>
    <mergeCell ref="AH44:AO44"/>
    <mergeCell ref="AP44:BE44"/>
    <mergeCell ref="D45:E45"/>
    <mergeCell ref="F45:G45"/>
    <mergeCell ref="H45:I45"/>
    <mergeCell ref="J45:K45"/>
    <mergeCell ref="L45:AA45"/>
    <mergeCell ref="AP45:BE45"/>
    <mergeCell ref="AD45:AE45"/>
    <mergeCell ref="AF45:AG45"/>
    <mergeCell ref="AH45:AI45"/>
    <mergeCell ref="AJ45:AK45"/>
    <mergeCell ref="AL45:AM45"/>
    <mergeCell ref="AN45:AO45"/>
    <mergeCell ref="BJ30:BJ31"/>
    <mergeCell ref="AI32:BJ33"/>
    <mergeCell ref="D34:R35"/>
    <mergeCell ref="S34:V35"/>
    <mergeCell ref="W34:AG35"/>
    <mergeCell ref="AI34:AT40"/>
    <mergeCell ref="AU34:BJ40"/>
    <mergeCell ref="D36:R38"/>
    <mergeCell ref="S36:T38"/>
    <mergeCell ref="D30:AG32"/>
    <mergeCell ref="AI30:AJ31"/>
    <mergeCell ref="AK30:AL31"/>
    <mergeCell ref="AM30:AN31"/>
    <mergeCell ref="AO30:AP31"/>
    <mergeCell ref="AQ30:BC31"/>
    <mergeCell ref="AO26:AP27"/>
    <mergeCell ref="AQ26:BC27"/>
    <mergeCell ref="BD26:BI27"/>
    <mergeCell ref="U36:V38"/>
    <mergeCell ref="W36:AG38"/>
    <mergeCell ref="D42:AA42"/>
    <mergeCell ref="AD42:BE42"/>
    <mergeCell ref="D43:AA43"/>
    <mergeCell ref="AD43:BE43"/>
    <mergeCell ref="BD30:BI31"/>
    <mergeCell ref="AQ22:BC23"/>
    <mergeCell ref="BD22:BI23"/>
    <mergeCell ref="AO24:AP25"/>
    <mergeCell ref="AQ24:BC25"/>
    <mergeCell ref="BD24:BI25"/>
    <mergeCell ref="BJ24:BJ25"/>
    <mergeCell ref="D25:E26"/>
    <mergeCell ref="F25:G26"/>
    <mergeCell ref="H25:R26"/>
    <mergeCell ref="S25:T26"/>
    <mergeCell ref="U25:V26"/>
    <mergeCell ref="W25:AG26"/>
    <mergeCell ref="BJ26:BJ27"/>
    <mergeCell ref="D27:AG29"/>
    <mergeCell ref="AI28:AJ29"/>
    <mergeCell ref="AK28:AL29"/>
    <mergeCell ref="AM28:AN29"/>
    <mergeCell ref="AO28:AP29"/>
    <mergeCell ref="AQ28:BC29"/>
    <mergeCell ref="BD28:BI29"/>
    <mergeCell ref="BJ28:BJ29"/>
    <mergeCell ref="AI26:AJ27"/>
    <mergeCell ref="AK26:AL27"/>
    <mergeCell ref="AM26:AN27"/>
    <mergeCell ref="AO20:AP21"/>
    <mergeCell ref="AQ20:BC21"/>
    <mergeCell ref="BD20:BI21"/>
    <mergeCell ref="BJ20:BJ21"/>
    <mergeCell ref="D21:E22"/>
    <mergeCell ref="F21:G22"/>
    <mergeCell ref="H21:R22"/>
    <mergeCell ref="S21:T22"/>
    <mergeCell ref="U21:V22"/>
    <mergeCell ref="W21:AG22"/>
    <mergeCell ref="BJ22:BJ23"/>
    <mergeCell ref="D23:E24"/>
    <mergeCell ref="F23:G24"/>
    <mergeCell ref="H23:R24"/>
    <mergeCell ref="S23:T24"/>
    <mergeCell ref="U23:V24"/>
    <mergeCell ref="W23:AG24"/>
    <mergeCell ref="AI24:AJ25"/>
    <mergeCell ref="AK24:AL25"/>
    <mergeCell ref="AM24:AN25"/>
    <mergeCell ref="AI22:AJ23"/>
    <mergeCell ref="AK22:AL23"/>
    <mergeCell ref="AM22:AN23"/>
    <mergeCell ref="AO22:AP23"/>
    <mergeCell ref="BD16:BI17"/>
    <mergeCell ref="BJ16:BJ17"/>
    <mergeCell ref="D17:E18"/>
    <mergeCell ref="F17:G18"/>
    <mergeCell ref="H17:R18"/>
    <mergeCell ref="S17:T18"/>
    <mergeCell ref="U17:V18"/>
    <mergeCell ref="W17:AG18"/>
    <mergeCell ref="BJ18:BJ19"/>
    <mergeCell ref="D19:E20"/>
    <mergeCell ref="F19:G20"/>
    <mergeCell ref="H19:R20"/>
    <mergeCell ref="S19:T20"/>
    <mergeCell ref="U19:V20"/>
    <mergeCell ref="W19:AG20"/>
    <mergeCell ref="AI20:AJ21"/>
    <mergeCell ref="AK20:AL21"/>
    <mergeCell ref="AM20:AN21"/>
    <mergeCell ref="AI18:AJ19"/>
    <mergeCell ref="AK18:AL19"/>
    <mergeCell ref="AM18:AN19"/>
    <mergeCell ref="AO18:AP19"/>
    <mergeCell ref="AQ18:BC19"/>
    <mergeCell ref="BD18:BI19"/>
    <mergeCell ref="BJ14:BJ15"/>
    <mergeCell ref="D15:E16"/>
    <mergeCell ref="F15:G16"/>
    <mergeCell ref="H15:R16"/>
    <mergeCell ref="S15:T16"/>
    <mergeCell ref="U15:V16"/>
    <mergeCell ref="W15:AG16"/>
    <mergeCell ref="AI16:AJ17"/>
    <mergeCell ref="AK16:AL17"/>
    <mergeCell ref="AM16:AN17"/>
    <mergeCell ref="AI14:AJ15"/>
    <mergeCell ref="AK14:AL15"/>
    <mergeCell ref="AM14:AN15"/>
    <mergeCell ref="AO14:AP15"/>
    <mergeCell ref="AQ14:BC15"/>
    <mergeCell ref="BD14:BI15"/>
    <mergeCell ref="D13:E14"/>
    <mergeCell ref="F13:G14"/>
    <mergeCell ref="H13:R14"/>
    <mergeCell ref="S13:T14"/>
    <mergeCell ref="U13:V14"/>
    <mergeCell ref="W13:AG14"/>
    <mergeCell ref="AO16:AP17"/>
    <mergeCell ref="AQ16:BC17"/>
    <mergeCell ref="BD11:BJ11"/>
    <mergeCell ref="AI12:AJ13"/>
    <mergeCell ref="AK12:AL13"/>
    <mergeCell ref="AM12:AN13"/>
    <mergeCell ref="AO12:AP13"/>
    <mergeCell ref="AQ12:BC13"/>
    <mergeCell ref="BD12:BI13"/>
    <mergeCell ref="BJ12:BJ13"/>
    <mergeCell ref="U9:V10"/>
    <mergeCell ref="W9:AG10"/>
    <mergeCell ref="AI10:AP11"/>
    <mergeCell ref="AQ10:BC11"/>
    <mergeCell ref="O3:AX3"/>
    <mergeCell ref="D11:E12"/>
    <mergeCell ref="F11:G12"/>
    <mergeCell ref="H11:R12"/>
    <mergeCell ref="S11:T12"/>
    <mergeCell ref="U11:V12"/>
    <mergeCell ref="W11:AG12"/>
    <mergeCell ref="D5:AG6"/>
    <mergeCell ref="AI5:BC6"/>
    <mergeCell ref="D7:AG8"/>
    <mergeCell ref="AI7:BC9"/>
    <mergeCell ref="D9:E10"/>
    <mergeCell ref="F9:G10"/>
    <mergeCell ref="H9:R10"/>
    <mergeCell ref="S9:T10"/>
  </mergeCells>
  <phoneticPr fontId="3"/>
  <printOptions horizontalCentered="1"/>
  <pageMargins left="0.31496062992125984" right="0.19685039370078741" top="0.35433070866141736" bottom="0" header="0.35433070866141736" footer="0"/>
  <pageSetup paperSize="9" scale="44"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はじめに</vt:lpstr>
      <vt:lpstr>入力シート</vt:lpstr>
      <vt:lpstr>受付証</vt:lpstr>
      <vt:lpstr>様式１</vt:lpstr>
      <vt:lpstr>様式２</vt:lpstr>
      <vt:lpstr>様式３</vt:lpstr>
      <vt:lpstr>様式４</vt:lpstr>
      <vt:lpstr>様式５</vt:lpstr>
      <vt:lpstr>様式６</vt:lpstr>
      <vt:lpstr>様式７</vt:lpstr>
      <vt:lpstr>受付証!Print_Area</vt:lpstr>
      <vt:lpstr>入力シート!Print_Area</vt:lpstr>
      <vt:lpstr>様式１!Print_Area</vt:lpstr>
      <vt:lpstr>様式２!Print_Area</vt:lpstr>
      <vt:lpstr>様式３!Print_Area</vt:lpstr>
      <vt:lpstr>様式４!Print_Area</vt:lpstr>
      <vt:lpstr>様式５!Print_Area</vt:lpstr>
      <vt:lpstr>様式６!Print_Area</vt:lpstr>
      <vt:lpstr>様式７!Print_Area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2024-03-07T08:48:32Z</dcterms:modified>
</cp:coreProperties>
</file>