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標準様式\"/>
    </mc:Choice>
  </mc:AlternateContent>
  <bookViews>
    <workbookView xWindow="0" yWindow="0" windowWidth="28800" windowHeight="11835" tabRatio="67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2" i="8"/>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<sst xmlns="http://schemas.openxmlformats.org/spreadsheetml/2006/main" count="1331" uniqueCount="200">
  <si>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</si>
  <si>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</si>
  <si>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</si>
  <si>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</si>
  <si>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</si>
  <si>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</si>
  <si>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</si>
  <si>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</si>
  <si>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</si>
  <si>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</si>
  <si>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</si>
  <si>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</si>
  <si>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</si>
  <si>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</si>
  <si>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</si>
  <si>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</si>
  <si>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</si>
  <si>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</si>
  <si>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</si>
  <si>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</si>
  <si>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</si>
  <si>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</si>
  <si>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</si>
  <si>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</si>
  <si>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</si>
  <si>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</si>
  <si>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</si>
  <si>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</si>
  <si>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</si>
  <si>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</si>
  <si>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</si>
  <si>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</si>
  <si>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</si>
  <si>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</si>
  <si>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</si>
  <si>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</si>
  <si>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</si>
  <si>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</si>
  <si>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</si>
  <si>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</si>
  <si>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</si>
  <si>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</si>
  <si>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</si>
  <si>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</si>
  <si>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</si>
  <si>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</si>
  <si>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</si>
  <si>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</si>
  <si>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</si>
  <si>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</si>
  <si>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</si>
  <si>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</si>
  <si>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</si>
  <si>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</si>
  <si>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</si>
  <si>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</si>
  <si>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</si>
  <si>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</si>
  <si>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</si>
  <si>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</si>
  <si>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</si>
  <si>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</si>
  <si>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</si>
  <si>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</si>
  <si>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</si>
  <si>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</si>
  <si>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</si>
  <si>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</si>
  <si>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</si>
  <si>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</si>
  <si>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</si>
  <si>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</si>
  <si>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</si>
  <si>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</si>
  <si>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</si>
  <si>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</si>
  <si>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</si>
  <si>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</si>
  <si>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</si>
  <si>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</si>
  <si>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</si>
  <si>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</si>
  <si>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</si>
  <si>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</si>
  <si>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</si>
  <si>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</si>
  <si>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</si>
  <si>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</si>
  <si>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</si>
  <si>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</si>
  <si>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</si>
  <si>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</si>
  <si>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</si>
  <si>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</si>
  <si>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</si>
  <si>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</si>
  <si>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</si>
  <si>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</si>
  <si>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</si>
  <si>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</si>
  <si>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</si>
  <si>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</si>
  <si>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</si>
  <si>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</si>
  <si>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</si>
  <si>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</si>
  <si>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</si>
  <si>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</si>
  <si>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</si>
  <si>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</si>
  <si>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</si>
  <si>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</si>
  <si>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</si>
  <si>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</si>
  <si>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</si>
  <si>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</si>
  <si>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</si>
  <si>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</si>
  <si>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</si>
  <si>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</si>
  <si>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</si>
  <si>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</si>
  <si>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</si>
  <si>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</si>
  <si>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</si>
  <si>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</si>
  <si>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</si>
  <si>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</si>
  <si>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</si>
  <si>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</si>
  <si>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</si>
  <si>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</si>
  <si>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</si>
  <si>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</si>
  <si>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</si>
  <si>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</si>
  <si>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</si>
  <si>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</si>
  <si>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</si>
  <si>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</si>
  <si>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</si>
  <si>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</si>
  <si>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</si>
  <si>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</si>
  <si>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</si>
  <si>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</si>
  <si>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</si>
  <si>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</si>
  <si>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</si>
  <si>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</si>
  <si>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</si>
  <si>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</si>
  <si>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</si>
  <si>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</si>
  <si>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</si>
  <si>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</si>
  <si>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</si>
  <si>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</si>
  <si>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</si>
  <si>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</si>
  <si>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</si>
  <si>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</si>
  <si>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</si>
  <si>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</si>
  <si>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</si>
  <si>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</si>
  <si>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</si>
  <si>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</si>
  <si>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</si>
  <si>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</si>
  <si>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</si>
  <si>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</si>
  <si>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</si>
  <si>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</si>
  <si>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</si>
  <si>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</si>
  <si>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</si>
  <si>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</si>
  <si>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</si>
  <si>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</si>
  <si>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</si>
  <si>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</si>
  <si>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</si>
  <si>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</si>
  <si>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</si>
  <si>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</si>
  <si>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</si>
  <si>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</si>
  <si>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</si>
  <si>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</si>
  <si>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</si>
  <si>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</si>
  <si>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</si>
  <si>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</si>
  <si>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</si>
  <si>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</si>
  <si>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</si>
  <si>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</si>
  <si>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</si>
  <si>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居宅施設（標準様式1）</t>
    <rPh sb="0" eb="4">
      <t>キョタクシセツ</t>
    </rPh>
    <rPh sb="5" eb="7">
      <t>ヒョウジュン</t>
    </rPh>
    <rPh sb="7" eb="9">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</si>
</sst>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8" fillId="0" borderId="0" xfId="0" applyFont="1" applyAlignment="1" applyProtection="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election activeCell="B2" sqref="B2"/>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B1" s="584" t="s">
        <v>199</v>
      </c>
      <c r="C1" s="584"/>
      <c r="D1" s="584"/>
      <c r="E1" s="584"/>
      <c r="F1" s="584"/>
      <c r="G1" s="584"/>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
      <c r="C2" s="115"/>
      <c r="D2" s="115"/>
      <c r="E2" s="115"/>
      <c r="F2" s="115"/>
      <c r="G2" s="115"/>
      <c r="J2" s="116"/>
      <c r="L2" s="115"/>
      <c r="M2" s="115"/>
      <c r="N2" s="115"/>
      <c r="O2" s="115"/>
      <c r="P2" s="115"/>
      <c r="Q2" s="115"/>
      <c r="R2" s="115"/>
      <c r="Y2" s="119" t="s">
        <v>57</v>
      </c>
      <c r="Z2" s="297">
        <v>6</v>
      </c>
      <c r="AA2" s="297"/>
      <c r="AB2" s="119" t="s">
        <v>58</v>
      </c>
      <c r="AC2" s="298">
        <f>IF(Z2=0,"",YEAR(DATE(2018+Z2,1,1)))</f>
        <v>2024</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
      <c r="B20" s="309"/>
      <c r="C20" s="314"/>
      <c r="D20" s="315"/>
      <c r="E20" s="316"/>
      <c r="F20" s="165"/>
      <c r="G20" s="321"/>
      <c r="H20" s="324"/>
      <c r="I20" s="315"/>
      <c r="J20" s="315"/>
      <c r="K20" s="316"/>
      <c r="L20" s="324"/>
      <c r="M20" s="315"/>
      <c r="N20" s="315"/>
      <c r="O20" s="327"/>
      <c r="P20" s="332"/>
      <c r="Q20" s="333"/>
      <c r="R20" s="334"/>
      <c r="S20" s="166">
        <f>WEEKDAY(DATE($AC$2,$AG$2,1))</f>
        <v>2</v>
      </c>
      <c r="T20" s="167">
        <f>WEEKDAY(DATE($AC$2,$AG$2,2))</f>
        <v>3</v>
      </c>
      <c r="U20" s="167">
        <f>WEEKDAY(DATE($AC$2,$AG$2,3))</f>
        <v>4</v>
      </c>
      <c r="V20" s="167">
        <f>WEEKDAY(DATE($AC$2,$AG$2,4))</f>
        <v>5</v>
      </c>
      <c r="W20" s="167">
        <f>WEEKDAY(DATE($AC$2,$AG$2,5))</f>
        <v>6</v>
      </c>
      <c r="X20" s="167">
        <f>WEEKDAY(DATE($AC$2,$AG$2,6))</f>
        <v>7</v>
      </c>
      <c r="Y20" s="168">
        <f>WEEKDAY(DATE($AC$2,$AG$2,7))</f>
        <v>1</v>
      </c>
      <c r="Z20" s="166">
        <f>WEEKDAY(DATE($AC$2,$AG$2,8))</f>
        <v>2</v>
      </c>
      <c r="AA20" s="167">
        <f>WEEKDAY(DATE($AC$2,$AG$2,9))</f>
        <v>3</v>
      </c>
      <c r="AB20" s="167">
        <f>WEEKDAY(DATE($AC$2,$AG$2,10))</f>
        <v>4</v>
      </c>
      <c r="AC20" s="167">
        <f>WEEKDAY(DATE($AC$2,$AG$2,11))</f>
        <v>5</v>
      </c>
      <c r="AD20" s="167">
        <f>WEEKDAY(DATE($AC$2,$AG$2,12))</f>
        <v>6</v>
      </c>
      <c r="AE20" s="167">
        <f>WEEKDAY(DATE($AC$2,$AG$2,13))</f>
        <v>7</v>
      </c>
      <c r="AF20" s="168">
        <f>WEEKDAY(DATE($AC$2,$AG$2,14))</f>
        <v>1</v>
      </c>
      <c r="AG20" s="166">
        <f>WEEKDAY(DATE($AC$2,$AG$2,15))</f>
        <v>2</v>
      </c>
      <c r="AH20" s="167">
        <f>WEEKDAY(DATE($AC$2,$AG$2,16))</f>
        <v>3</v>
      </c>
      <c r="AI20" s="167">
        <f>WEEKDAY(DATE($AC$2,$AG$2,17))</f>
        <v>4</v>
      </c>
      <c r="AJ20" s="167">
        <f>WEEKDAY(DATE($AC$2,$AG$2,18))</f>
        <v>5</v>
      </c>
      <c r="AK20" s="167">
        <f>WEEKDAY(DATE($AC$2,$AG$2,19))</f>
        <v>6</v>
      </c>
      <c r="AL20" s="167">
        <f>WEEKDAY(DATE($AC$2,$AG$2,20))</f>
        <v>7</v>
      </c>
      <c r="AM20" s="168">
        <f>WEEKDAY(DATE($AC$2,$AG$2,21))</f>
        <v>1</v>
      </c>
      <c r="AN20" s="166">
        <f>WEEKDAY(DATE($AC$2,$AG$2,22))</f>
        <v>2</v>
      </c>
      <c r="AO20" s="167">
        <f>WEEKDAY(DATE($AC$2,$AG$2,23))</f>
        <v>3</v>
      </c>
      <c r="AP20" s="167">
        <f>WEEKDAY(DATE($AC$2,$AG$2,24))</f>
        <v>4</v>
      </c>
      <c r="AQ20" s="167">
        <f>WEEKDAY(DATE($AC$2,$AG$2,25))</f>
        <v>5</v>
      </c>
      <c r="AR20" s="167">
        <f>WEEKDAY(DATE($AC$2,$AG$2,26))</f>
        <v>6</v>
      </c>
      <c r="AS20" s="167">
        <f>WEEKDAY(DATE($AC$2,$AG$2,27))</f>
        <v>7</v>
      </c>
      <c r="AT20" s="168">
        <f>WEEKDAY(DATE($AC$2,$AG$2,28))</f>
        <v>1</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4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月</v>
      </c>
      <c r="T21" s="175" t="str">
        <f t="shared" ref="T21:AT21" si="0">IF(T20=1,"日",IF(T20=2,"月",IF(T20=3,"火",IF(T20=4,"水",IF(T20=5,"木",IF(T20=6,"金","土"))))))</f>
        <v>火</v>
      </c>
      <c r="U21" s="175" t="str">
        <f t="shared" si="0"/>
        <v>水</v>
      </c>
      <c r="V21" s="175" t="str">
        <f t="shared" si="0"/>
        <v>木</v>
      </c>
      <c r="W21" s="175" t="str">
        <f t="shared" si="0"/>
        <v>金</v>
      </c>
      <c r="X21" s="175" t="str">
        <f t="shared" si="0"/>
        <v>土</v>
      </c>
      <c r="Y21" s="176" t="str">
        <f t="shared" si="0"/>
        <v>日</v>
      </c>
      <c r="Z21" s="174" t="str">
        <f>IF(Z20=1,"日",IF(Z20=2,"月",IF(Z20=3,"火",IF(Z20=4,"水",IF(Z20=5,"木",IF(Z20=6,"金","土"))))))</f>
        <v>月</v>
      </c>
      <c r="AA21" s="175" t="str">
        <f t="shared" si="0"/>
        <v>火</v>
      </c>
      <c r="AB21" s="175" t="str">
        <f t="shared" si="0"/>
        <v>水</v>
      </c>
      <c r="AC21" s="175" t="str">
        <f t="shared" si="0"/>
        <v>木</v>
      </c>
      <c r="AD21" s="175" t="str">
        <f t="shared" si="0"/>
        <v>金</v>
      </c>
      <c r="AE21" s="175" t="str">
        <f t="shared" si="0"/>
        <v>土</v>
      </c>
      <c r="AF21" s="176" t="str">
        <f t="shared" si="0"/>
        <v>日</v>
      </c>
      <c r="AG21" s="174" t="str">
        <f>IF(AG20=1,"日",IF(AG20=2,"月",IF(AG20=3,"火",IF(AG20=4,"水",IF(AG20=5,"木",IF(AG20=6,"金","土"))))))</f>
        <v>月</v>
      </c>
      <c r="AH21" s="175" t="str">
        <f t="shared" si="0"/>
        <v>火</v>
      </c>
      <c r="AI21" s="175" t="str">
        <f t="shared" si="0"/>
        <v>水</v>
      </c>
      <c r="AJ21" s="175" t="str">
        <f t="shared" si="0"/>
        <v>木</v>
      </c>
      <c r="AK21" s="175" t="str">
        <f t="shared" si="0"/>
        <v>金</v>
      </c>
      <c r="AL21" s="175" t="str">
        <f t="shared" si="0"/>
        <v>土</v>
      </c>
      <c r="AM21" s="176" t="str">
        <f t="shared" si="0"/>
        <v>日</v>
      </c>
      <c r="AN21" s="174" t="str">
        <f>IF(AN20=1,"日",IF(AN20=2,"月",IF(AN20=3,"火",IF(AN20=4,"水",IF(AN20=5,"木",IF(AN20=6,"金","土"))))))</f>
        <v>月</v>
      </c>
      <c r="AO21" s="175" t="str">
        <f t="shared" si="0"/>
        <v>火</v>
      </c>
      <c r="AP21" s="175" t="str">
        <f t="shared" si="0"/>
        <v>水</v>
      </c>
      <c r="AQ21" s="175" t="str">
        <f t="shared" si="0"/>
        <v>木</v>
      </c>
      <c r="AR21" s="175" t="str">
        <f t="shared" si="0"/>
        <v>金</v>
      </c>
      <c r="AS21" s="175" t="str">
        <f t="shared" si="0"/>
        <v>土</v>
      </c>
      <c r="AT21" s="176" t="str">
        <f t="shared" si="0"/>
        <v>日</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4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insertColumns="0" deleteRows="0"/>
  <mergeCells count="252">
    <mergeCell ref="B1:G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Normal="70" zoomScaleSheetLayoutView="100" workbookViewId="0">
      <selection activeCell="B2" sqref="B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B1" s="585" t="s">
        <v>199</v>
      </c>
      <c r="C1" s="585"/>
      <c r="D1" s="585"/>
      <c r="E1" s="585"/>
      <c r="F1" s="585"/>
      <c r="G1" s="585"/>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6</v>
      </c>
      <c r="AA2" s="297"/>
      <c r="AB2" s="92" t="s">
        <v>58</v>
      </c>
      <c r="AC2" s="561">
        <f>IF(Z2=0,"",YEAR(DATE(2018+Z2,1,1)))</f>
        <v>2024</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108"/>
      <c r="G20" s="540"/>
      <c r="H20" s="543"/>
      <c r="I20" s="534"/>
      <c r="J20" s="534"/>
      <c r="K20" s="535"/>
      <c r="L20" s="543"/>
      <c r="M20" s="534"/>
      <c r="N20" s="534"/>
      <c r="O20" s="546"/>
      <c r="P20" s="551"/>
      <c r="Q20" s="552"/>
      <c r="R20" s="55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4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4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insertColumns="0" deleteRows="0"/>
  <mergeCells count="1557">
    <mergeCell ref="B1:G1"/>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Normal="70" zoomScaleSheetLayoutView="100" workbookViewId="0">
      <selection activeCell="B2" sqref="B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B1" s="585" t="s">
        <v>199</v>
      </c>
      <c r="C1" s="585"/>
      <c r="D1" s="585"/>
      <c r="E1" s="585"/>
      <c r="F1" s="585"/>
      <c r="G1" s="585"/>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6</v>
      </c>
      <c r="AA2" s="297"/>
      <c r="AB2" s="92" t="s">
        <v>58</v>
      </c>
      <c r="AC2" s="561">
        <f>IF(Z2=0,"",YEAR(DATE(2018+Z2,1,1)))</f>
        <v>2024</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90"/>
      <c r="G20" s="540"/>
      <c r="H20" s="543"/>
      <c r="I20" s="534"/>
      <c r="J20" s="534"/>
      <c r="K20" s="535"/>
      <c r="L20" s="543"/>
      <c r="M20" s="534"/>
      <c r="N20" s="534"/>
      <c r="O20" s="546"/>
      <c r="P20" s="551"/>
      <c r="Q20" s="552"/>
      <c r="R20" s="55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4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insertColumns="0" deleteRows="0"/>
  <mergeCells count="252">
    <mergeCell ref="B1:G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zoomScaleNormal="100" workbookViewId="0"/>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8" t="s">
        <v>114</v>
      </c>
      <c r="G4" s="578"/>
      <c r="H4" s="578"/>
      <c r="I4" s="578"/>
      <c r="J4" s="578"/>
      <c r="K4" s="578"/>
    </row>
    <row r="5" spans="2:11" s="58" customFormat="1" ht="20.25" customHeight="1" x14ac:dyDescent="0.4">
      <c r="B5" s="66"/>
      <c r="C5" s="52" t="s">
        <v>115</v>
      </c>
      <c r="D5" s="52"/>
      <c r="F5" s="578"/>
      <c r="G5" s="578"/>
      <c r="H5" s="578"/>
      <c r="I5" s="578"/>
      <c r="J5" s="578"/>
      <c r="K5" s="578"/>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
      <c r="B24" s="52"/>
      <c r="C24" s="30">
        <v>1</v>
      </c>
      <c r="D24" s="55" t="s">
        <v>145</v>
      </c>
      <c r="E24" s="580"/>
      <c r="F24" s="580"/>
      <c r="G24" s="580"/>
      <c r="H24" s="580"/>
      <c r="I24" s="580"/>
      <c r="J24" s="580"/>
      <c r="K24" s="580"/>
      <c r="L24" s="580"/>
      <c r="M24" s="580"/>
      <c r="N24" s="580"/>
      <c r="O24" s="580"/>
      <c r="P24" s="580"/>
    </row>
    <row r="25" spans="2:16" s="38" customFormat="1" ht="17.25" customHeight="1" x14ac:dyDescent="0.4">
      <c r="B25" s="52"/>
      <c r="C25" s="30">
        <v>2</v>
      </c>
      <c r="D25" s="55" t="s">
        <v>25</v>
      </c>
      <c r="E25" s="580"/>
      <c r="F25" s="580"/>
      <c r="G25" s="580"/>
      <c r="H25" s="580"/>
      <c r="I25" s="580"/>
      <c r="J25" s="580"/>
      <c r="K25" s="580"/>
      <c r="L25" s="580"/>
      <c r="M25" s="580"/>
      <c r="N25" s="580"/>
      <c r="O25" s="580"/>
      <c r="P25" s="580"/>
    </row>
    <row r="26" spans="2:16" s="38" customFormat="1" ht="17.25" customHeight="1" x14ac:dyDescent="0.4">
      <c r="B26" s="52"/>
      <c r="C26" s="30">
        <v>3</v>
      </c>
      <c r="D26" s="55" t="s">
        <v>26</v>
      </c>
      <c r="E26" s="580"/>
      <c r="F26" s="580"/>
      <c r="G26" s="580"/>
      <c r="H26" s="580"/>
      <c r="I26" s="580"/>
      <c r="J26" s="580"/>
      <c r="K26" s="580"/>
      <c r="L26" s="580"/>
      <c r="M26" s="580"/>
      <c r="N26" s="580"/>
      <c r="O26" s="580"/>
      <c r="P26" s="580"/>
    </row>
    <row r="27" spans="2:16" s="38" customFormat="1" ht="17.25" customHeight="1" x14ac:dyDescent="0.4">
      <c r="B27" s="52"/>
      <c r="C27" s="30">
        <v>4</v>
      </c>
      <c r="D27" s="55" t="s">
        <v>27</v>
      </c>
      <c r="E27" s="580"/>
      <c r="F27" s="580"/>
      <c r="G27" s="580"/>
      <c r="H27" s="580"/>
      <c r="I27" s="580"/>
      <c r="J27" s="580"/>
      <c r="K27" s="580"/>
      <c r="L27" s="580"/>
      <c r="M27" s="580"/>
      <c r="N27" s="580"/>
      <c r="O27" s="580"/>
      <c r="P27" s="580"/>
    </row>
    <row r="28" spans="2:16" s="38" customFormat="1" ht="17.25" customHeight="1" x14ac:dyDescent="0.4">
      <c r="B28" s="52"/>
      <c r="C28" s="30">
        <v>5</v>
      </c>
      <c r="D28" s="55" t="s">
        <v>4</v>
      </c>
      <c r="E28" s="580"/>
      <c r="F28" s="580"/>
      <c r="G28" s="580"/>
      <c r="H28" s="580"/>
      <c r="I28" s="580"/>
      <c r="J28" s="580"/>
      <c r="K28" s="580"/>
      <c r="L28" s="580"/>
      <c r="M28" s="580"/>
      <c r="N28" s="580"/>
      <c r="O28" s="580"/>
      <c r="P28" s="580"/>
    </row>
    <row r="29" spans="2:16" s="38" customFormat="1" ht="17.25" customHeight="1" x14ac:dyDescent="0.4">
      <c r="B29" s="52"/>
      <c r="C29" s="30">
        <v>6</v>
      </c>
      <c r="D29" s="55" t="s">
        <v>55</v>
      </c>
      <c r="E29" s="580"/>
      <c r="F29" s="580"/>
      <c r="G29" s="580"/>
      <c r="H29" s="580"/>
      <c r="I29" s="580"/>
      <c r="J29" s="580"/>
      <c r="K29" s="580"/>
      <c r="L29" s="580"/>
      <c r="M29" s="580"/>
      <c r="N29" s="580"/>
      <c r="O29" s="580"/>
      <c r="P29" s="580"/>
    </row>
    <row r="30" spans="2:16" s="38" customFormat="1" ht="17.25" customHeight="1" x14ac:dyDescent="0.4">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heetViews>
  <sheetFormatPr defaultColWidth="9"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さいたま市</cp:lastModifiedBy>
  <cp:lastPrinted>2021-03-24T08:41:46Z</cp:lastPrinted>
  <dcterms:created xsi:type="dcterms:W3CDTF">2020-01-14T23:47:53Z</dcterms:created>
  <dcterms:modified xsi:type="dcterms:W3CDTF">2024-03-18T12:41:03Z</dcterms:modified>
</cp:coreProperties>
</file>